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drawings/drawing97.xml" ContentType="application/vnd.openxmlformats-officedocument.drawing+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86.xml" ContentType="application/vnd.openxmlformats-officedocument.drawing+xml"/>
  <Override PartName="/xl/worksheets/sheet139.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Override PartName="/xl/drawings/drawing75.xml" ContentType="application/vnd.openxmlformats-officedocument.drawing+xml"/>
  <Default Extension="xml" ContentType="application/xml"/>
  <Override PartName="/xl/worksheets/sheet128.xml" ContentType="application/vnd.openxmlformats-officedocument.spreadsheetml.worksheet+xml"/>
  <Override PartName="/xl/drawings/drawing2.xml" ContentType="application/vnd.openxmlformats-officedocument.drawing+xml"/>
  <Override PartName="/xl/drawings/drawing53.xml" ContentType="application/vnd.openxmlformats-officedocument.drawing+xml"/>
  <Override PartName="/xl/drawings/drawing135.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drawings/drawing42.xml" ContentType="application/vnd.openxmlformats-officedocument.drawing+xml"/>
  <Override PartName="/xl/drawings/drawing113.xml" ContentType="application/vnd.openxmlformats-officedocument.drawing+xml"/>
  <Override PartName="/xl/drawings/drawing124.xml" ContentType="application/vnd.openxmlformats-officedocument.drawing+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drawings/drawing102.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Default Extension="png" ContentType="image/png"/>
  <Override PartName="/xl/drawings/drawing69.xml" ContentType="application/vnd.openxmlformats-officedocument.drawing+xml"/>
  <Override PartName="/xl/worksheets/sheet32.xml" ContentType="application/vnd.openxmlformats-officedocument.spreadsheetml.worksheet+xml"/>
  <Override PartName="/xl/drawings/drawing7.xml" ContentType="application/vnd.openxmlformats-officedocument.drawing+xml"/>
  <Override PartName="/xl/drawings/drawing58.xml" ContentType="application/vnd.openxmlformats-officedocument.drawing+xml"/>
  <Override PartName="/xl/drawings/drawing129.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36.xml" ContentType="application/vnd.openxmlformats-officedocument.drawing+xml"/>
  <Override PartName="/xl/drawings/drawing47.xml" ContentType="application/vnd.openxmlformats-officedocument.drawing+xml"/>
  <Override PartName="/xl/drawings/drawing83.xml" ContentType="application/vnd.openxmlformats-officedocument.drawing+xml"/>
  <Override PartName="/xl/drawings/drawing94.xml" ContentType="application/vnd.openxmlformats-officedocument.drawing+xml"/>
  <Override PartName="/xl/drawings/drawing118.xml" ContentType="application/vnd.openxmlformats-officedocument.drawing+xml"/>
  <Override PartName="/xl/worksheets/sheet10.xml" ContentType="application/vnd.openxmlformats-officedocument.spreadsheetml.worksheet+xml"/>
  <Override PartName="/xl/drawings/drawing25.xml" ContentType="application/vnd.openxmlformats-officedocument.drawing+xml"/>
  <Override PartName="/xl/drawings/drawing72.xml" ContentType="application/vnd.openxmlformats-officedocument.drawing+xml"/>
  <Override PartName="/xl/drawings/drawing107.xml" ContentType="application/vnd.openxmlformats-officedocument.drawing+xml"/>
  <Override PartName="/docProps/app.xml" ContentType="application/vnd.openxmlformats-officedocument.extended-properties+xml"/>
  <Override PartName="/xl/worksheets/sheet136.xml" ContentType="application/vnd.openxmlformats-officedocument.spreadsheetml.worksheet+xml"/>
  <Override PartName="/xl/drawings/drawing14.xml" ContentType="application/vnd.openxmlformats-officedocument.drawing+xml"/>
  <Override PartName="/xl/drawings/drawing61.xml" ContentType="application/vnd.openxmlformats-officedocument.drawing+xml"/>
  <Override PartName="/xl/drawings/drawing132.xml" ContentType="application/vnd.openxmlformats-officedocument.drawing+xml"/>
  <Override PartName="/xl/worksheets/sheet59.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drawings/drawing50.xml" ContentType="application/vnd.openxmlformats-officedocument.drawing+xml"/>
  <Override PartName="/xl/drawings/drawing121.xml" ContentType="application/vnd.openxmlformats-officedocument.drawing+xml"/>
  <Override PartName="/xl/calcChain.xml" ContentType="application/vnd.openxmlformats-officedocument.spreadsheetml.calcChain+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drawings/drawing1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drawings/drawing99.xml" ContentType="application/vnd.openxmlformats-officedocument.drawing+xml"/>
  <Override PartName="/xl/worksheets/sheet15.xml" ContentType="application/vnd.openxmlformats-officedocument.spreadsheetml.worksheet+xml"/>
  <Override PartName="/xl/worksheets/sheet62.xml" ContentType="application/vnd.openxmlformats-officedocument.spreadsheetml.worksheet+xml"/>
  <Override PartName="/xl/drawings/drawing88.xml" ContentType="application/vnd.openxmlformats-officedocument.drawing+xml"/>
  <Override PartName="/xl/worksheets/sheet51.xml" ContentType="application/vnd.openxmlformats-officedocument.spreadsheetml.worksheet+xml"/>
  <Override PartName="/xl/drawings/drawing19.xml" ContentType="application/vnd.openxmlformats-officedocument.drawing+xml"/>
  <Override PartName="/xl/drawings/drawing66.xml" ContentType="application/vnd.openxmlformats-officedocument.drawing+xml"/>
  <Override PartName="/xl/drawings/drawing77.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Override PartName="/xl/drawings/drawing84.xml" ContentType="application/vnd.openxmlformats-officedocument.drawing+xml"/>
  <Override PartName="/xl/drawings/drawing108.xml" ContentType="application/vnd.openxmlformats-officedocument.drawing+xml"/>
  <Override PartName="/xl/drawings/drawing1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73.xml" ContentType="application/vnd.openxmlformats-officedocument.drawing+xml"/>
  <Override PartName="/xl/drawings/drawing91.xml" ContentType="application/vnd.openxmlformats-officedocument.drawing+xml"/>
  <Override PartName="/xl/drawings/drawing115.xml" ContentType="application/vnd.openxmlformats-officedocument.drawing+xml"/>
  <Override PartName="/xl/drawings/drawing126.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connections.xml" ContentType="application/vnd.openxmlformats-officedocument.spreadsheetml.connections+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drawings/drawing80.xml" ContentType="application/vnd.openxmlformats-officedocument.drawing+xml"/>
  <Override PartName="/xl/drawings/drawing104.xml" ContentType="application/vnd.openxmlformats-officedocument.drawing+xml"/>
  <Override PartName="/xl/drawings/drawing13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drawings/drawing111.xml" ContentType="application/vnd.openxmlformats-officedocument.drawing+xml"/>
  <Override PartName="/xl/drawings/drawing122.xml" ContentType="application/vnd.openxmlformats-officedocument.drawing+xml"/>
  <Override PartName="/xl/drawings/drawing1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drawings/drawing100.xml" ContentType="application/vnd.openxmlformats-officedocument.drawing+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drawings/drawing89.xml" ContentType="application/vnd.openxmlformats-officedocument.drawing+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drawings/drawing78.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drawings/drawing85.xml" ContentType="application/vnd.openxmlformats-officedocument.drawing+xml"/>
  <Override PartName="/xl/drawings/drawing96.xml" ContentType="application/vnd.openxmlformats-officedocument.drawing+xml"/>
  <Override PartName="/xl/drawings/drawing138.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drawings/drawing74.xml" ContentType="application/vnd.openxmlformats-officedocument.drawing+xml"/>
  <Override PartName="/xl/drawings/drawing92.xml" ContentType="application/vnd.openxmlformats-officedocument.drawing+xml"/>
  <Override PartName="/xl/drawings/drawing109.xml" ContentType="application/vnd.openxmlformats-officedocument.drawing+xml"/>
  <Override PartName="/xl/drawings/drawing127.xml" ContentType="application/vnd.openxmlformats-officedocument.drawing+xml"/>
  <Override PartName="/xl/worksheets/sheet109.xml" ContentType="application/vnd.openxmlformats-officedocument.spreadsheetml.worksheet+xml"/>
  <Override PartName="/xl/worksheets/sheet138.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drawings/drawing81.xml" ContentType="application/vnd.openxmlformats-officedocument.drawing+xml"/>
  <Override PartName="/xl/drawings/drawing116.xml" ContentType="application/vnd.openxmlformats-officedocument.drawing+xml"/>
  <Override PartName="/xl/drawings/drawing134.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70.xml" ContentType="application/vnd.openxmlformats-officedocument.drawing+xml"/>
  <Override PartName="/xl/drawings/drawing105.xml" ContentType="application/vnd.openxmlformats-officedocument.drawing+xml"/>
  <Override PartName="/xl/drawings/drawing123.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drawings/drawing112.xml" ContentType="application/vnd.openxmlformats-officedocument.drawing+xml"/>
  <Override PartName="/xl/drawings/drawing1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drawings/drawing101.xml" ContentType="application/vnd.openxmlformats-officedocument.drawing+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53.xml" ContentType="application/vnd.openxmlformats-officedocument.spreadsheetml.worksheet+xml"/>
  <Override PartName="/xl/drawings/drawing68.xml" ContentType="application/vnd.openxmlformats-officedocument.drawing+xml"/>
  <Override PartName="/xl/drawings/drawing79.xml" ContentType="application/vnd.openxmlformats-officedocument.drawing+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drawings/drawing1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drawings/drawing93.xml" ContentType="application/vnd.openxmlformats-officedocument.drawing+xml"/>
  <Override PartName="/xl/drawings/drawing117.xml" ContentType="application/vnd.openxmlformats-officedocument.drawing+xml"/>
  <Override PartName="/xl/drawings/drawing128.xml" ContentType="application/vnd.openxmlformats-officedocument.drawing+xml"/>
  <Override PartName="/xl/drawings/drawing35.xml" ContentType="application/vnd.openxmlformats-officedocument.drawing+xml"/>
  <Override PartName="/xl/drawings/drawing82.xml" ContentType="application/vnd.openxmlformats-officedocument.drawing+xml"/>
  <Override PartName="/xl/drawings/drawing106.xml" ContentType="application/vnd.openxmlformats-officedocument.drawing+xml"/>
  <Override PartName="/xl/worksheets/sheet135.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60.xml" ContentType="application/vnd.openxmlformats-officedocument.drawing+xml"/>
  <Override PartName="/xl/drawings/drawing71.xml" ContentType="application/vnd.openxmlformats-officedocument.drawing+xml"/>
  <Override PartName="/xl/worksheets/sheet69.xml" ContentType="application/vnd.openxmlformats-officedocument.spreadsheetml.worksheet+xml"/>
  <Override PartName="/xl/worksheets/sheet124.xml" ContentType="application/vnd.openxmlformats-officedocument.spreadsheetml.worksheet+xml"/>
  <Override PartName="/xl/drawings/drawing120.xml" ContentType="application/vnd.openxmlformats-officedocument.drawing+xml"/>
  <Override PartName="/xl/drawings/drawing131.xml" ContentType="application/vnd.openxmlformats-officedocument.drawing+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xml"/>
  <Override PartName="/xl/drawings/drawing98.xml" ContentType="application/vnd.openxmlformats-officedocument.drawing+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29.xml" ContentType="application/vnd.openxmlformats-officedocument.drawing+xml"/>
  <Override PartName="/xl/drawings/drawing76.xml" ContentType="application/vnd.openxmlformats-officedocument.drawing+xml"/>
  <Override PartName="/xl/drawings/drawing18.xml" ContentType="application/vnd.openxmlformats-officedocument.drawing+xml"/>
  <Override PartName="/xl/drawings/drawing65.xml" ContentType="application/vnd.openxmlformats-officedocument.drawing+xml"/>
  <Override PartName="/xl/drawings/drawing1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drawings/drawing3.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90.xml" ContentType="application/vnd.openxmlformats-officedocument.drawing+xml"/>
  <Override PartName="/xl/drawings/drawing125.xml" ContentType="application/vnd.openxmlformats-officedocument.drawing+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drawings/drawing32.xml" ContentType="application/vnd.openxmlformats-officedocument.drawing+xml"/>
  <Override PartName="/xl/drawings/drawing114.xml" ContentType="application/vnd.openxmlformats-officedocument.drawing+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drawings/drawing21.xml" ContentType="application/vnd.openxmlformats-officedocument.drawing+xml"/>
  <Override PartName="/xl/drawings/drawing103.xml" ContentType="application/vnd.openxmlformats-officedocument.drawing+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drawings/drawing10.xml" ContentType="application/vnd.openxmlformats-officedocument.drawing+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queryTables/queryTable1.xml" ContentType="application/vnd.openxmlformats-officedocument.spreadsheetml.query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48.xml" ContentType="application/vnd.openxmlformats-officedocument.drawing+xml"/>
  <Override PartName="/xl/drawings/drawing95.xml" ContentType="application/vnd.openxmlformats-officedocument.drawing+xml"/>
  <Override PartName="/xl/drawings/drawing1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bookViews>
    <workbookView xWindow="0" yWindow="0" windowWidth="20730" windowHeight="9630" tabRatio="964" activeTab="1"/>
  </bookViews>
  <sheets>
    <sheet name="DM Đầu Tư" sheetId="1097" r:id="rId1"/>
    <sheet name="Tổng hợp" sheetId="286" r:id="rId2"/>
    <sheet name="VTO" sheetId="1170" r:id="rId3"/>
    <sheet name="Input yearly VTO" sheetId="1171" state="hidden" r:id="rId4"/>
    <sheet name="Input quaterly VTO" sheetId="1172" state="hidden" r:id="rId5"/>
    <sheet name="VCA" sheetId="1119" r:id="rId6"/>
    <sheet name="Input yearly VCA" sheetId="1120" state="hidden" r:id="rId7"/>
    <sheet name="Input quaterly VCA" sheetId="1121" state="hidden" r:id="rId8"/>
    <sheet name="PNJ" sheetId="1164" r:id="rId9"/>
    <sheet name="Input yearly PNJ" sheetId="1165" state="hidden" r:id="rId10"/>
    <sheet name="Input quaterly PNJ" sheetId="1166" state="hidden" r:id="rId11"/>
    <sheet name="PVT" sheetId="1167" r:id="rId12"/>
    <sheet name="Input yearly PVT" sheetId="1168" state="hidden" r:id="rId13"/>
    <sheet name="Input quaterly PVT" sheetId="1169" state="hidden" r:id="rId14"/>
    <sheet name="TTB" sheetId="1122" r:id="rId15"/>
    <sheet name="Input yearly TTB" sheetId="1123" state="hidden" r:id="rId16"/>
    <sheet name="Input quaterly TTB" sheetId="1124" state="hidden" r:id="rId17"/>
    <sheet name="TNI" sheetId="1125" r:id="rId18"/>
    <sheet name="Input yearly TNI" sheetId="1126" state="hidden" r:id="rId19"/>
    <sheet name="Input quaterly TNI" sheetId="1127" state="hidden" r:id="rId20"/>
    <sheet name="TNG" sheetId="1128" r:id="rId21"/>
    <sheet name="Input yearly TNG" sheetId="1129" state="hidden" r:id="rId22"/>
    <sheet name="Input quaterly TNG" sheetId="1130" state="hidden" r:id="rId23"/>
    <sheet name="TDC" sheetId="1131" r:id="rId24"/>
    <sheet name="Input yearly TDC" sheetId="1132" state="hidden" r:id="rId25"/>
    <sheet name="Input quaterly TDC" sheetId="1133" state="hidden" r:id="rId26"/>
    <sheet name="SFG" sheetId="1134" r:id="rId27"/>
    <sheet name="Input yearly SFG" sheetId="1135" state="hidden" r:id="rId28"/>
    <sheet name="Input quaterly SFG " sheetId="1136" state="hidden" r:id="rId29"/>
    <sheet name="SAM" sheetId="1137" r:id="rId30"/>
    <sheet name="Input yearly SAM" sheetId="1138" state="hidden" r:id="rId31"/>
    <sheet name="Input quaterly SAM" sheetId="1139" state="hidden" r:id="rId32"/>
    <sheet name="SCR" sheetId="1140" r:id="rId33"/>
    <sheet name="Input yearly SCR" sheetId="1141" state="hidden" r:id="rId34"/>
    <sheet name="Input quaterly SCR" sheetId="1142" state="hidden" r:id="rId35"/>
    <sheet name="VHC" sheetId="1143" r:id="rId36"/>
    <sheet name="Input yearly VHC" sheetId="1144" state="hidden" r:id="rId37"/>
    <sheet name="Input quaterly VHC" sheetId="1145" state="hidden" r:id="rId38"/>
    <sheet name="VIC" sheetId="1146" r:id="rId39"/>
    <sheet name="Input yearly VIC" sheetId="1147" state="hidden" r:id="rId40"/>
    <sheet name="Input quaterly VIC" sheetId="1148" state="hidden" r:id="rId41"/>
    <sheet name="VNE" sheetId="1149" r:id="rId42"/>
    <sheet name="Input yearly VNE" sheetId="1150" state="hidden" r:id="rId43"/>
    <sheet name="Input quaterly VNE" sheetId="1151" state="hidden" r:id="rId44"/>
    <sheet name="VNG" sheetId="1152" r:id="rId45"/>
    <sheet name="Input yearly VNG" sheetId="1153" state="hidden" r:id="rId46"/>
    <sheet name="Input quaterly VNG" sheetId="1154" state="hidden" r:id="rId47"/>
    <sheet name="VPH" sheetId="1155" r:id="rId48"/>
    <sheet name="Input yearly VPH" sheetId="1156" state="hidden" r:id="rId49"/>
    <sheet name="Input quaterly VPH" sheetId="1157" state="hidden" r:id="rId50"/>
    <sheet name="VRC" sheetId="1158" r:id="rId51"/>
    <sheet name="Input yearly VRC" sheetId="1159" state="hidden" r:id="rId52"/>
    <sheet name="Input quaterly VRC" sheetId="1160" state="hidden" r:id="rId53"/>
    <sheet name="VSH" sheetId="1161" r:id="rId54"/>
    <sheet name="Input yearly VSH" sheetId="1162" state="hidden" r:id="rId55"/>
    <sheet name="Input quaterly VSH" sheetId="1163" state="hidden" r:id="rId56"/>
    <sheet name="NTL" sheetId="1104" r:id="rId57"/>
    <sheet name="Input yearly NTL" sheetId="1105" state="hidden" r:id="rId58"/>
    <sheet name="Input quaterly NTL" sheetId="1106" state="hidden" r:id="rId59"/>
    <sheet name="PHR" sheetId="1107" r:id="rId60"/>
    <sheet name="Input yearly PHR" sheetId="1108" state="hidden" r:id="rId61"/>
    <sheet name="Input quaterly PHR" sheetId="1109" state="hidden" r:id="rId62"/>
    <sheet name="PHC" sheetId="1110" r:id="rId63"/>
    <sheet name="Input yearly PHC" sheetId="1111" state="hidden" r:id="rId64"/>
    <sheet name="Input quaterly PHC" sheetId="1112" state="hidden" r:id="rId65"/>
    <sheet name="PAN" sheetId="1113" r:id="rId66"/>
    <sheet name="Input yearly PAN" sheetId="1114" state="hidden" r:id="rId67"/>
    <sheet name="Input quaterly PAN" sheetId="1115" state="hidden" r:id="rId68"/>
    <sheet name="PVB" sheetId="1116" r:id="rId69"/>
    <sheet name="Input yearly PVB" sheetId="1117" state="hidden" r:id="rId70"/>
    <sheet name="Input quaterly PVB" sheetId="1118" state="hidden" r:id="rId71"/>
    <sheet name="NLG" sheetId="1101" r:id="rId72"/>
    <sheet name="Input yearly NLG" sheetId="1102" state="hidden" r:id="rId73"/>
    <sheet name="Input quaterly NLG" sheetId="1103" state="hidden" r:id="rId74"/>
    <sheet name="NDX" sheetId="1098" r:id="rId75"/>
    <sheet name="Input yearly NDX" sheetId="1099" state="hidden" r:id="rId76"/>
    <sheet name="Input quaterly NDX" sheetId="1100" state="hidden" r:id="rId77"/>
    <sheet name="Buying&amp;selling checklist" sheetId="276" state="hidden" r:id="rId78"/>
    <sheet name="ACV" sheetId="710" r:id="rId79"/>
    <sheet name="Input yearly ACV" sheetId="711" state="hidden" r:id="rId80"/>
    <sheet name="Input quaterly ACV" sheetId="712" state="hidden" r:id="rId81"/>
    <sheet name="ANV" sheetId="1017" r:id="rId82"/>
    <sheet name="Input yearly ANV" sheetId="1018" state="hidden" r:id="rId83"/>
    <sheet name="Input quaterly ANV" sheetId="1019" state="hidden" r:id="rId84"/>
    <sheet name="ASM" sheetId="1020" r:id="rId85"/>
    <sheet name="Input yearly ASM" sheetId="1021" state="hidden" r:id="rId86"/>
    <sheet name="Input quaterly ASM" sheetId="1022" state="hidden" r:id="rId87"/>
    <sheet name="CAV" sheetId="1023" r:id="rId88"/>
    <sheet name="Input yearly CAV" sheetId="1024" state="hidden" r:id="rId89"/>
    <sheet name="Input quaterly CAV" sheetId="1025" state="hidden" r:id="rId90"/>
    <sheet name="CCL" sheetId="1026" r:id="rId91"/>
    <sheet name="Input yearly CCL" sheetId="1027" state="hidden" r:id="rId92"/>
    <sheet name="Input quaterly CCL" sheetId="1028" state="hidden" r:id="rId93"/>
    <sheet name="CSV" sheetId="1032" r:id="rId94"/>
    <sheet name="Input yearly CSV" sheetId="1033" state="hidden" r:id="rId95"/>
    <sheet name="Input quaterly CSV" sheetId="1034" state="hidden" r:id="rId96"/>
    <sheet name="DDV" sheetId="1038" r:id="rId97"/>
    <sheet name="Input yearly DDV" sheetId="1039" state="hidden" r:id="rId98"/>
    <sheet name="Input quaterly DDV" sheetId="1040" state="hidden" r:id="rId99"/>
    <sheet name="DIG" sheetId="1041" r:id="rId100"/>
    <sheet name="Input yearly DIG" sheetId="1042" state="hidden" r:id="rId101"/>
    <sheet name="Input quaterly DIG" sheetId="1043" state="hidden" r:id="rId102"/>
    <sheet name="DXG" sheetId="1044" r:id="rId103"/>
    <sheet name="Input yearly DXG" sheetId="1045" state="hidden" r:id="rId104"/>
    <sheet name="Input quaterly DXG" sheetId="1046" state="hidden" r:id="rId105"/>
    <sheet name="FMC" sheetId="1047" r:id="rId106"/>
    <sheet name="Input yearly FMC" sheetId="1048" state="hidden" r:id="rId107"/>
    <sheet name="Input quaterly FMC" sheetId="1049" state="hidden" r:id="rId108"/>
    <sheet name="GAS" sheetId="1050" r:id="rId109"/>
    <sheet name="Sheet1" sheetId="1173" state="hidden" r:id="rId110"/>
    <sheet name="Input yearly GAS" sheetId="1051" state="hidden" r:id="rId111"/>
    <sheet name="Input quaterly GAS" sheetId="1052" state="hidden" r:id="rId112"/>
    <sheet name="GIL" sheetId="1056" r:id="rId113"/>
    <sheet name="Input yearly GIL" sheetId="1057" state="hidden" r:id="rId114"/>
    <sheet name="Input quaterly GIL" sheetId="1058" state="hidden" r:id="rId115"/>
    <sheet name="HDC" sheetId="1059" r:id="rId116"/>
    <sheet name="Input yearly HDC" sheetId="1060" state="hidden" r:id="rId117"/>
    <sheet name="Input quaterly HDC" sheetId="1061" state="hidden" r:id="rId118"/>
    <sheet name="HLD" sheetId="1062" r:id="rId119"/>
    <sheet name="Input yearly HLD" sheetId="1063" state="hidden" r:id="rId120"/>
    <sheet name="Input quaterly HLD" sheetId="1064" state="hidden" r:id="rId121"/>
    <sheet name="HVN" sheetId="1068" r:id="rId122"/>
    <sheet name="Input yearly HVN" sheetId="1069" state="hidden" r:id="rId123"/>
    <sheet name="Input quaterly HVN" sheetId="1070" state="hidden" r:id="rId124"/>
    <sheet name="IDI" sheetId="1071" r:id="rId125"/>
    <sheet name="Input yearly IDI" sheetId="1072" state="hidden" r:id="rId126"/>
    <sheet name="Input quaterly IDI" sheetId="1073" state="hidden" r:id="rId127"/>
    <sheet name="IJC" sheetId="1077" r:id="rId128"/>
    <sheet name="Input yearly IJC" sheetId="1078" state="hidden" r:id="rId129"/>
    <sheet name="Input quaterly IJC" sheetId="1079" state="hidden" r:id="rId130"/>
    <sheet name="KBC" sheetId="1080" r:id="rId131"/>
    <sheet name="Input yearly KBC" sheetId="1081" state="hidden" r:id="rId132"/>
    <sheet name="Input quaterly KBC" sheetId="1082" state="hidden" r:id="rId133"/>
    <sheet name="LCG" sheetId="1083" r:id="rId134"/>
    <sheet name="Input yearly LCG" sheetId="1084" state="hidden" r:id="rId135"/>
    <sheet name="Input quaterly LCG" sheetId="1085" state="hidden" r:id="rId136"/>
    <sheet name="LHG" sheetId="1086" r:id="rId137"/>
    <sheet name="Input yearly LHG" sheetId="1087" state="hidden" r:id="rId138"/>
    <sheet name="Input quaterly LHG" sheetId="1088" state="hidden" r:id="rId139"/>
    <sheet name="MSR" sheetId="1089" r:id="rId140"/>
    <sheet name="Input yearly MSR" sheetId="1090" state="hidden" r:id="rId141"/>
    <sheet name="Input quaterly MSR" sheetId="1091" state="hidden" r:id="rId142"/>
    <sheet name="Input yearly NBC" sheetId="1093" state="hidden" r:id="rId143"/>
    <sheet name="Input quaterly NBC" sheetId="1094" state="hidden" r:id="rId144"/>
  </sheets>
  <definedNames>
    <definedName name="_xlnm._FilterDatabase" localSheetId="1" hidden="1">'Tổng hợp'!$B$3:$M$49</definedName>
    <definedName name="stockonline.php?stcid_all" localSheetId="109">Sheet1!$A$1:$CV$1509</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D5" i="286"/>
  <c r="D6"/>
  <c r="D7"/>
  <c r="D8"/>
  <c r="D9"/>
  <c r="D10"/>
  <c r="D11"/>
  <c r="D12"/>
  <c r="D13"/>
  <c r="D14"/>
  <c r="K57" i="1050" s="1"/>
  <c r="D15" i="286"/>
  <c r="D16"/>
  <c r="D17"/>
  <c r="D18"/>
  <c r="D19"/>
  <c r="D20"/>
  <c r="D21"/>
  <c r="D22"/>
  <c r="D23"/>
  <c r="D24"/>
  <c r="D25"/>
  <c r="D26"/>
  <c r="D27"/>
  <c r="D28"/>
  <c r="D29"/>
  <c r="D30"/>
  <c r="D31"/>
  <c r="D32"/>
  <c r="D33"/>
  <c r="D34"/>
  <c r="D35"/>
  <c r="D36"/>
  <c r="D37"/>
  <c r="D38"/>
  <c r="D39"/>
  <c r="D40"/>
  <c r="D41"/>
  <c r="D42"/>
  <c r="D43"/>
  <c r="D44"/>
  <c r="D45"/>
  <c r="D46"/>
  <c r="D47"/>
  <c r="D48"/>
  <c r="D49"/>
  <c r="D4"/>
  <c r="L4" l="1"/>
  <c r="L5"/>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K57" i="1170"/>
  <c r="AF38" i="1172"/>
  <c r="AE38"/>
  <c r="AD38"/>
  <c r="AC38"/>
  <c r="H34" i="1170" s="1"/>
  <c r="AB38" i="1172"/>
  <c r="AA38"/>
  <c r="Z38"/>
  <c r="Y38"/>
  <c r="D34" i="1170" s="1"/>
  <c r="D53" s="1"/>
  <c r="W38" i="1172"/>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F34"/>
  <c r="AE34"/>
  <c r="J35" i="1170" s="1"/>
  <c r="AD34" i="1172"/>
  <c r="I35" i="1170"/>
  <c r="AC34" i="1172"/>
  <c r="H35" i="1170"/>
  <c r="AB34" i="1172"/>
  <c r="AA34"/>
  <c r="F35" i="1170" s="1"/>
  <c r="Z34" i="1172"/>
  <c r="E35" i="1170"/>
  <c r="Y34" i="1172"/>
  <c r="W34"/>
  <c r="V34"/>
  <c r="U34"/>
  <c r="T34"/>
  <c r="S34"/>
  <c r="R34"/>
  <c r="Q34"/>
  <c r="P34"/>
  <c r="AF33"/>
  <c r="AE33"/>
  <c r="AD33"/>
  <c r="I33" i="1170" s="1"/>
  <c r="AC33" i="1172"/>
  <c r="AB33"/>
  <c r="AA33"/>
  <c r="Z33"/>
  <c r="E33" i="1170"/>
  <c r="E40" s="1"/>
  <c r="Y33" i="1172"/>
  <c r="D33" i="1170"/>
  <c r="W33" i="1172"/>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170" s="1"/>
  <c r="AE19" i="1172"/>
  <c r="AD19"/>
  <c r="AC19"/>
  <c r="AB19"/>
  <c r="G54" i="1170" s="1"/>
  <c r="AA19" i="1172"/>
  <c r="Z19"/>
  <c r="E54" i="1170" s="1"/>
  <c r="Y19" i="1172"/>
  <c r="D54" i="1170"/>
  <c r="W19" i="1172"/>
  <c r="V19"/>
  <c r="U19"/>
  <c r="T19"/>
  <c r="S19"/>
  <c r="R19"/>
  <c r="Q19"/>
  <c r="P19"/>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F15"/>
  <c r="AE15"/>
  <c r="AD15"/>
  <c r="I32" i="1170"/>
  <c r="AC15" i="1172"/>
  <c r="H32" i="1170"/>
  <c r="AB15" i="1172"/>
  <c r="AA15"/>
  <c r="F32" i="1170" s="1"/>
  <c r="Z15" i="1172"/>
  <c r="E32" i="1170"/>
  <c r="Y15" i="1172"/>
  <c r="D32" i="1170"/>
  <c r="D38" s="1"/>
  <c r="W15" i="1172"/>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70" s="1"/>
  <c r="AC5" i="1172"/>
  <c r="H31" i="1170" s="1"/>
  <c r="H37" s="1"/>
  <c r="AB5" i="1172"/>
  <c r="G31" i="1170" s="1"/>
  <c r="AA5" i="1172"/>
  <c r="Z5"/>
  <c r="E31" i="1170" s="1"/>
  <c r="Y5" i="1172"/>
  <c r="D31" i="1170" s="1"/>
  <c r="D37" s="1"/>
  <c r="W5" i="1172"/>
  <c r="V5"/>
  <c r="U5"/>
  <c r="T5"/>
  <c r="S5"/>
  <c r="R5"/>
  <c r="Q5"/>
  <c r="P5"/>
  <c r="AF4"/>
  <c r="AE4"/>
  <c r="AD4"/>
  <c r="AC4"/>
  <c r="AB4"/>
  <c r="AA4"/>
  <c r="Z4"/>
  <c r="Y4"/>
  <c r="W4"/>
  <c r="V4"/>
  <c r="U4"/>
  <c r="T4"/>
  <c r="S4"/>
  <c r="R4"/>
  <c r="Q4"/>
  <c r="P4"/>
  <c r="AF3"/>
  <c r="AE3"/>
  <c r="AD3"/>
  <c r="I30" i="1170"/>
  <c r="AC3" i="1172"/>
  <c r="H30" i="1170"/>
  <c r="AB3" i="1172"/>
  <c r="AA3"/>
  <c r="Z3"/>
  <c r="E30" i="1170" s="1"/>
  <c r="Y3" i="1172"/>
  <c r="D30" i="1170" s="1"/>
  <c r="W3" i="1172"/>
  <c r="V3"/>
  <c r="U3"/>
  <c r="T3"/>
  <c r="S3"/>
  <c r="R3"/>
  <c r="Q3"/>
  <c r="P3"/>
  <c r="W1"/>
  <c r="AB1"/>
  <c r="V1"/>
  <c r="AA1"/>
  <c r="F28" i="1170" s="1"/>
  <c r="U1" i="1172"/>
  <c r="Z1"/>
  <c r="E28" i="1170" s="1"/>
  <c r="T1" i="1172"/>
  <c r="Y1"/>
  <c r="D28" i="1170" s="1"/>
  <c r="S1" i="1172"/>
  <c r="AF1"/>
  <c r="R1"/>
  <c r="AE1"/>
  <c r="J28" i="1170" s="1"/>
  <c r="Q1" i="1172"/>
  <c r="AD1"/>
  <c r="I28" i="1170" s="1"/>
  <c r="P1" i="1172"/>
  <c r="AC1"/>
  <c r="H28" i="1170" s="1"/>
  <c r="Q38" i="1171"/>
  <c r="P38"/>
  <c r="O38"/>
  <c r="N38"/>
  <c r="L38"/>
  <c r="K38"/>
  <c r="J38"/>
  <c r="I38"/>
  <c r="Q37"/>
  <c r="P37"/>
  <c r="O37"/>
  <c r="N37"/>
  <c r="L37"/>
  <c r="K37"/>
  <c r="J37"/>
  <c r="I37"/>
  <c r="Q36"/>
  <c r="P36"/>
  <c r="O36"/>
  <c r="N36"/>
  <c r="L36"/>
  <c r="K36"/>
  <c r="J36"/>
  <c r="I36"/>
  <c r="Q35"/>
  <c r="P35"/>
  <c r="O35"/>
  <c r="N35"/>
  <c r="L35"/>
  <c r="K35"/>
  <c r="J35"/>
  <c r="I35"/>
  <c r="Q34"/>
  <c r="P34"/>
  <c r="F9" i="1170" s="1"/>
  <c r="O34" i="1171"/>
  <c r="N34"/>
  <c r="D9" i="1170" s="1"/>
  <c r="L34" i="1171"/>
  <c r="K34"/>
  <c r="J34"/>
  <c r="I34"/>
  <c r="Q33"/>
  <c r="P33"/>
  <c r="F7" i="1170" s="1"/>
  <c r="G20" s="1"/>
  <c r="O33" i="1171"/>
  <c r="N33"/>
  <c r="D7" i="1170" s="1"/>
  <c r="L33" i="1171"/>
  <c r="K33"/>
  <c r="J33"/>
  <c r="I33"/>
  <c r="Q32"/>
  <c r="P32"/>
  <c r="O32"/>
  <c r="N32"/>
  <c r="L32"/>
  <c r="K32"/>
  <c r="J32"/>
  <c r="I32"/>
  <c r="Q31"/>
  <c r="P31"/>
  <c r="O31"/>
  <c r="N31"/>
  <c r="L31"/>
  <c r="K31"/>
  <c r="J31"/>
  <c r="I31"/>
  <c r="Q30"/>
  <c r="P30"/>
  <c r="O30"/>
  <c r="N30"/>
  <c r="L30"/>
  <c r="K30"/>
  <c r="J30"/>
  <c r="I30"/>
  <c r="Q29"/>
  <c r="P29"/>
  <c r="F8" i="1170" s="1"/>
  <c r="F24" s="1"/>
  <c r="O29" i="1171"/>
  <c r="N29"/>
  <c r="D8" i="1170" s="1"/>
  <c r="L29" i="1171"/>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E26" i="1170"/>
  <c r="N19" i="1171"/>
  <c r="D25" i="1170"/>
  <c r="L19" i="1171"/>
  <c r="K19"/>
  <c r="J19"/>
  <c r="I19"/>
  <c r="L18"/>
  <c r="Q18"/>
  <c r="G2" i="1170" s="1"/>
  <c r="K18" i="1171"/>
  <c r="P18" s="1"/>
  <c r="F2" i="1170"/>
  <c r="J18" i="1171"/>
  <c r="O18"/>
  <c r="E2" i="1170" s="1"/>
  <c r="I18" i="1171"/>
  <c r="N18" s="1"/>
  <c r="D2" i="1170"/>
  <c r="Q17" i="1171"/>
  <c r="P17"/>
  <c r="O17"/>
  <c r="N17"/>
  <c r="Q16"/>
  <c r="P16"/>
  <c r="O16"/>
  <c r="N16"/>
  <c r="L16"/>
  <c r="K16"/>
  <c r="J16"/>
  <c r="I16"/>
  <c r="Q15"/>
  <c r="P15"/>
  <c r="F6" i="1170" s="1"/>
  <c r="O15" i="1171"/>
  <c r="N15"/>
  <c r="D6" i="1170" s="1"/>
  <c r="D13" s="1"/>
  <c r="L15" i="1171"/>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70" s="1"/>
  <c r="O5" i="1171"/>
  <c r="N5"/>
  <c r="D5" i="1170" s="1"/>
  <c r="L5" i="1171"/>
  <c r="K5"/>
  <c r="J5"/>
  <c r="I5"/>
  <c r="Q4"/>
  <c r="P4"/>
  <c r="O4"/>
  <c r="N4"/>
  <c r="L4"/>
  <c r="K4"/>
  <c r="J4"/>
  <c r="I4"/>
  <c r="Q3"/>
  <c r="P3"/>
  <c r="F4" i="1170" s="1"/>
  <c r="O3" i="1171"/>
  <c r="N3"/>
  <c r="D4" i="1170" s="1"/>
  <c r="L3" i="1171"/>
  <c r="K3"/>
  <c r="J3"/>
  <c r="I3"/>
  <c r="L1"/>
  <c r="Q1"/>
  <c r="K1"/>
  <c r="P1"/>
  <c r="J1"/>
  <c r="O1"/>
  <c r="I1"/>
  <c r="N1"/>
  <c r="J55" i="1170"/>
  <c r="G55"/>
  <c r="F55"/>
  <c r="E55"/>
  <c r="D55"/>
  <c r="K54"/>
  <c r="J54"/>
  <c r="I54"/>
  <c r="F54"/>
  <c r="K35"/>
  <c r="K40" s="1"/>
  <c r="G35"/>
  <c r="D35"/>
  <c r="D39" s="1"/>
  <c r="H46" s="1"/>
  <c r="K34"/>
  <c r="J34"/>
  <c r="J53" s="1"/>
  <c r="I34"/>
  <c r="G34"/>
  <c r="F34"/>
  <c r="E34"/>
  <c r="K33"/>
  <c r="K52" s="1"/>
  <c r="J33"/>
  <c r="J40" s="1"/>
  <c r="H33"/>
  <c r="H53" s="1"/>
  <c r="G33"/>
  <c r="F33"/>
  <c r="F40" s="1"/>
  <c r="K32"/>
  <c r="J32"/>
  <c r="J45" s="1"/>
  <c r="G32"/>
  <c r="K31"/>
  <c r="J31"/>
  <c r="J37"/>
  <c r="F31"/>
  <c r="K30"/>
  <c r="K43" s="1"/>
  <c r="J30"/>
  <c r="G30"/>
  <c r="G43" s="1"/>
  <c r="F30"/>
  <c r="G26"/>
  <c r="G25"/>
  <c r="G24"/>
  <c r="G9"/>
  <c r="E9"/>
  <c r="G8"/>
  <c r="E8"/>
  <c r="E24" s="1"/>
  <c r="D24"/>
  <c r="G7"/>
  <c r="G23"/>
  <c r="F23"/>
  <c r="E7"/>
  <c r="E23"/>
  <c r="D23"/>
  <c r="G6"/>
  <c r="E6"/>
  <c r="E12" s="1"/>
  <c r="G5"/>
  <c r="E5"/>
  <c r="G4"/>
  <c r="E4"/>
  <c r="E11"/>
  <c r="E17"/>
  <c r="D26"/>
  <c r="G11"/>
  <c r="H45"/>
  <c r="E43"/>
  <c r="F53"/>
  <c r="K53"/>
  <c r="H40"/>
  <c r="I40"/>
  <c r="AC18" i="1172"/>
  <c r="Z18"/>
  <c r="I43" i="1170"/>
  <c r="E37"/>
  <c r="E49"/>
  <c r="E38"/>
  <c r="E45"/>
  <c r="I49"/>
  <c r="I38"/>
  <c r="I45"/>
  <c r="E52"/>
  <c r="E53"/>
  <c r="AE18" i="1172"/>
  <c r="AA18"/>
  <c r="Y18"/>
  <c r="AD18"/>
  <c r="F43" i="1170"/>
  <c r="AF18" i="1172"/>
  <c r="K28" i="1170"/>
  <c r="AB18" i="1172"/>
  <c r="G28" i="1170"/>
  <c r="E13"/>
  <c r="E18" s="1"/>
  <c r="E14"/>
  <c r="E20"/>
  <c r="H42"/>
  <c r="H49"/>
  <c r="D14"/>
  <c r="G38"/>
  <c r="G39"/>
  <c r="G40"/>
  <c r="K42"/>
  <c r="H44"/>
  <c r="G49"/>
  <c r="H50"/>
  <c r="D52"/>
  <c r="H52"/>
  <c r="H54"/>
  <c r="H39"/>
  <c r="H47" s="1"/>
  <c r="F14"/>
  <c r="G21"/>
  <c r="E25"/>
  <c r="J43"/>
  <c r="J44"/>
  <c r="G45"/>
  <c r="K45"/>
  <c r="F50"/>
  <c r="J50"/>
  <c r="F52"/>
  <c r="J52"/>
  <c r="H38"/>
  <c r="G12"/>
  <c r="G13"/>
  <c r="G14"/>
  <c r="K22"/>
  <c r="F38"/>
  <c r="J38"/>
  <c r="F39"/>
  <c r="J39"/>
  <c r="K44"/>
  <c r="J46"/>
  <c r="G47"/>
  <c r="K57" i="1140"/>
  <c r="K57" i="1125"/>
  <c r="K59" s="1"/>
  <c r="E31" i="286" s="1"/>
  <c r="K57" i="1146"/>
  <c r="K57" i="1155"/>
  <c r="K59" s="1"/>
  <c r="E39" i="286" s="1"/>
  <c r="J23" i="1134"/>
  <c r="AF3" i="1139"/>
  <c r="K30" i="1137"/>
  <c r="K22" s="1"/>
  <c r="J23"/>
  <c r="AC15" i="1169"/>
  <c r="H32" i="1167"/>
  <c r="AD15" i="1169"/>
  <c r="I32" i="1167"/>
  <c r="AE15" i="1169"/>
  <c r="J32" i="1167"/>
  <c r="AF15" i="1169"/>
  <c r="K32" i="1167"/>
  <c r="AF34" i="1169"/>
  <c r="K35" i="1167"/>
  <c r="AF3" i="1169"/>
  <c r="K30" i="1167"/>
  <c r="K22" s="1"/>
  <c r="AF38" i="116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E3"/>
  <c r="AD3"/>
  <c r="AC3"/>
  <c r="AB3"/>
  <c r="AA3"/>
  <c r="Z3"/>
  <c r="Y3"/>
  <c r="W3"/>
  <c r="V3"/>
  <c r="U3"/>
  <c r="T3"/>
  <c r="S3"/>
  <c r="R3"/>
  <c r="Q3"/>
  <c r="P3"/>
  <c r="Q38" i="116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67" s="1"/>
  <c r="K18" i="1168"/>
  <c r="P18" s="1"/>
  <c r="F2" i="1167" s="1"/>
  <c r="J18" i="1168"/>
  <c r="O18" s="1"/>
  <c r="E2" i="1167" s="1"/>
  <c r="I18" i="1168"/>
  <c r="N18" s="1"/>
  <c r="D2" i="1167" s="1"/>
  <c r="Q17" i="116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E4" i="1167" s="1"/>
  <c r="N3" i="1168"/>
  <c r="L3"/>
  <c r="K3"/>
  <c r="J3"/>
  <c r="I3"/>
  <c r="L1"/>
  <c r="Q1" s="1"/>
  <c r="K1"/>
  <c r="P1" s="1"/>
  <c r="J1"/>
  <c r="O1" s="1"/>
  <c r="I1"/>
  <c r="N1" s="1"/>
  <c r="K33" i="1167"/>
  <c r="K40" s="1"/>
  <c r="K55"/>
  <c r="J55"/>
  <c r="I55"/>
  <c r="H55"/>
  <c r="G55"/>
  <c r="F55"/>
  <c r="E55"/>
  <c r="D55"/>
  <c r="K54"/>
  <c r="J54"/>
  <c r="I54"/>
  <c r="H54"/>
  <c r="G54"/>
  <c r="F54"/>
  <c r="E54"/>
  <c r="D54"/>
  <c r="K34"/>
  <c r="K53" s="1"/>
  <c r="J34"/>
  <c r="K50" s="1"/>
  <c r="J33"/>
  <c r="J53"/>
  <c r="I34"/>
  <c r="I33"/>
  <c r="I53" s="1"/>
  <c r="H34"/>
  <c r="I50" s="1"/>
  <c r="H33"/>
  <c r="H53"/>
  <c r="G34"/>
  <c r="G33"/>
  <c r="G53" s="1"/>
  <c r="F34"/>
  <c r="F33"/>
  <c r="F53"/>
  <c r="E34"/>
  <c r="E33"/>
  <c r="E53" s="1"/>
  <c r="D34"/>
  <c r="D33"/>
  <c r="D53"/>
  <c r="J52"/>
  <c r="H52"/>
  <c r="F52"/>
  <c r="D52"/>
  <c r="J50"/>
  <c r="H50"/>
  <c r="G32"/>
  <c r="G50"/>
  <c r="F32"/>
  <c r="F50"/>
  <c r="E32"/>
  <c r="E50"/>
  <c r="J49"/>
  <c r="H49"/>
  <c r="F49"/>
  <c r="K39"/>
  <c r="K47" s="1"/>
  <c r="J35"/>
  <c r="J39"/>
  <c r="I35"/>
  <c r="I39" s="1"/>
  <c r="H35"/>
  <c r="H39"/>
  <c r="G35"/>
  <c r="G39" s="1"/>
  <c r="F35"/>
  <c r="F39"/>
  <c r="E35"/>
  <c r="E39" s="1"/>
  <c r="D32"/>
  <c r="D35"/>
  <c r="D39" s="1"/>
  <c r="H46" s="1"/>
  <c r="J46"/>
  <c r="K45"/>
  <c r="J45"/>
  <c r="I45"/>
  <c r="H45"/>
  <c r="G45"/>
  <c r="F45"/>
  <c r="E45"/>
  <c r="K44"/>
  <c r="J44"/>
  <c r="I44"/>
  <c r="H44"/>
  <c r="J30"/>
  <c r="K43" s="1"/>
  <c r="I30"/>
  <c r="I43" s="1"/>
  <c r="H30"/>
  <c r="H43" s="1"/>
  <c r="G30"/>
  <c r="G43" s="1"/>
  <c r="F30"/>
  <c r="F43" s="1"/>
  <c r="E30"/>
  <c r="E43" s="1"/>
  <c r="D30"/>
  <c r="K42"/>
  <c r="I42"/>
  <c r="J40"/>
  <c r="H40"/>
  <c r="F40"/>
  <c r="D40"/>
  <c r="K38"/>
  <c r="J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3" s="1"/>
  <c r="D7"/>
  <c r="D24"/>
  <c r="K23"/>
  <c r="G23"/>
  <c r="E23"/>
  <c r="G6"/>
  <c r="G21" s="1"/>
  <c r="F6"/>
  <c r="F21" s="1"/>
  <c r="E6"/>
  <c r="E21" s="1"/>
  <c r="G20"/>
  <c r="E20"/>
  <c r="G9"/>
  <c r="G13"/>
  <c r="G18" s="1"/>
  <c r="F9"/>
  <c r="F13"/>
  <c r="E9"/>
  <c r="D6"/>
  <c r="D9"/>
  <c r="D13" s="1"/>
  <c r="F17"/>
  <c r="G4"/>
  <c r="F4"/>
  <c r="G16"/>
  <c r="D4"/>
  <c r="F14"/>
  <c r="D14"/>
  <c r="F12"/>
  <c r="D12"/>
  <c r="G5"/>
  <c r="G11"/>
  <c r="F5"/>
  <c r="F11"/>
  <c r="E5"/>
  <c r="D5"/>
  <c r="D11"/>
  <c r="AC15" i="1166"/>
  <c r="H32" i="1164"/>
  <c r="AD15" i="1166"/>
  <c r="I32" i="1164"/>
  <c r="AE15" i="1166"/>
  <c r="J32" i="1164"/>
  <c r="AF15" i="1166"/>
  <c r="K32" i="1164"/>
  <c r="K23" s="1"/>
  <c r="AF34" i="1166"/>
  <c r="K35" i="1164"/>
  <c r="AF38" i="116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AE18" s="1"/>
  <c r="Q1"/>
  <c r="AD1"/>
  <c r="AD18" s="1"/>
  <c r="P1"/>
  <c r="AC1" s="1"/>
  <c r="AC18" s="1"/>
  <c r="W1"/>
  <c r="AB1"/>
  <c r="AB18" s="1"/>
  <c r="V1"/>
  <c r="AA1" s="1"/>
  <c r="AA18" s="1"/>
  <c r="U1"/>
  <c r="Z1"/>
  <c r="Z18"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6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64"/>
  <c r="K40"/>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G45"/>
  <c r="E45"/>
  <c r="J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K28"/>
  <c r="J28"/>
  <c r="I28"/>
  <c r="H28"/>
  <c r="G28"/>
  <c r="F28"/>
  <c r="E28"/>
  <c r="D28"/>
  <c r="G26"/>
  <c r="F26"/>
  <c r="E26"/>
  <c r="D26"/>
  <c r="G25"/>
  <c r="F25"/>
  <c r="E25"/>
  <c r="D25"/>
  <c r="G8"/>
  <c r="G7"/>
  <c r="F8"/>
  <c r="F7"/>
  <c r="F24"/>
  <c r="E8"/>
  <c r="E7"/>
  <c r="D8"/>
  <c r="D7"/>
  <c r="D24"/>
  <c r="F23"/>
  <c r="D23"/>
  <c r="K22"/>
  <c r="G6"/>
  <c r="G20" s="1"/>
  <c r="F6"/>
  <c r="E6"/>
  <c r="E20"/>
  <c r="G9"/>
  <c r="G13"/>
  <c r="F9"/>
  <c r="F13"/>
  <c r="E9"/>
  <c r="D6"/>
  <c r="D9"/>
  <c r="D13" s="1"/>
  <c r="F17"/>
  <c r="G4"/>
  <c r="F4"/>
  <c r="G16" s="1"/>
  <c r="E4"/>
  <c r="E16" s="1"/>
  <c r="D4"/>
  <c r="D12" s="1"/>
  <c r="G14"/>
  <c r="F14"/>
  <c r="E14"/>
  <c r="G12"/>
  <c r="E12"/>
  <c r="G5"/>
  <c r="G11" s="1"/>
  <c r="F5"/>
  <c r="F11" s="1"/>
  <c r="E5"/>
  <c r="E11" s="1"/>
  <c r="D5"/>
  <c r="D11" s="1"/>
  <c r="G2"/>
  <c r="F2"/>
  <c r="E2"/>
  <c r="D2"/>
  <c r="K57" i="1161"/>
  <c r="K59" s="1"/>
  <c r="E41" i="286" s="1"/>
  <c r="AC15" i="1163"/>
  <c r="H32" i="1161"/>
  <c r="AD15" i="1163"/>
  <c r="I32" i="1161"/>
  <c r="AE15" i="1163"/>
  <c r="J32" i="1161"/>
  <c r="AF15" i="1163"/>
  <c r="K32" i="1161"/>
  <c r="AF34" i="1163"/>
  <c r="K35" i="1161"/>
  <c r="K57" i="1158"/>
  <c r="AC15" i="1160"/>
  <c r="H32" i="1158" s="1"/>
  <c r="AD15" i="1160"/>
  <c r="I32" i="1158" s="1"/>
  <c r="AE15" i="1160"/>
  <c r="J32" i="1158" s="1"/>
  <c r="AF15" i="1160"/>
  <c r="K32" i="1158" s="1"/>
  <c r="AF34" i="1160"/>
  <c r="K35" i="1158" s="1"/>
  <c r="K59" s="1"/>
  <c r="E40" i="286" s="1"/>
  <c r="AC15" i="1157"/>
  <c r="H32" i="1155" s="1"/>
  <c r="AD15" i="1157"/>
  <c r="I32" i="1155" s="1"/>
  <c r="AE15" i="1157"/>
  <c r="J32" i="1155" s="1"/>
  <c r="AF15" i="1157"/>
  <c r="K32" i="1155" s="1"/>
  <c r="AF34" i="1157"/>
  <c r="K35" i="1155" s="1"/>
  <c r="K57" i="1152"/>
  <c r="K59" s="1"/>
  <c r="E38" i="286" s="1"/>
  <c r="AC15" i="1154"/>
  <c r="H32" i="1152"/>
  <c r="AD15" i="1154"/>
  <c r="I32" i="1152"/>
  <c r="AE15" i="1154"/>
  <c r="J32" i="1152"/>
  <c r="AF15" i="1154"/>
  <c r="K32" i="1152"/>
  <c r="AF34" i="1154"/>
  <c r="K35" i="1152"/>
  <c r="AC15" i="1151"/>
  <c r="H32" i="1149"/>
  <c r="AD15" i="1151"/>
  <c r="I32" i="1149"/>
  <c r="AE15" i="1151"/>
  <c r="J32" i="1149"/>
  <c r="AF15" i="1151"/>
  <c r="K32" i="1149"/>
  <c r="AF34" i="1151"/>
  <c r="K35" i="1149"/>
  <c r="AC15" i="1148"/>
  <c r="H32" i="1146"/>
  <c r="AD15" i="1148"/>
  <c r="I32" i="1146"/>
  <c r="AE15" i="1148"/>
  <c r="J32" i="1146"/>
  <c r="AF15" i="1148"/>
  <c r="K32" i="1146"/>
  <c r="AF34" i="1148"/>
  <c r="K35" i="1146"/>
  <c r="AC15" i="1145"/>
  <c r="H32" i="1143"/>
  <c r="AD15" i="1145"/>
  <c r="I32" i="1143"/>
  <c r="AE15" i="1145"/>
  <c r="J32" i="1143"/>
  <c r="AF15" i="1145"/>
  <c r="K32" i="1143"/>
  <c r="AF34" i="1145"/>
  <c r="K35" i="1143"/>
  <c r="K57" i="1119"/>
  <c r="AC15" i="1121"/>
  <c r="H32" i="1119"/>
  <c r="AD15" i="1121"/>
  <c r="I32" i="1119"/>
  <c r="AE15" i="1121"/>
  <c r="J32" i="1119"/>
  <c r="AF15" i="1121"/>
  <c r="K32" i="1119"/>
  <c r="AF34" i="1121"/>
  <c r="K35" i="1119"/>
  <c r="K58" s="1"/>
  <c r="K57" i="1122"/>
  <c r="K59" s="1"/>
  <c r="E32" i="286" s="1"/>
  <c r="AC15" i="1124"/>
  <c r="H32" i="1122"/>
  <c r="AD15" i="1124"/>
  <c r="I32" i="1122"/>
  <c r="AE15" i="1124"/>
  <c r="J32" i="1122"/>
  <c r="AF15" i="1124"/>
  <c r="K32" i="1122"/>
  <c r="AF34" i="1124"/>
  <c r="K35" i="1122"/>
  <c r="K58" s="1"/>
  <c r="AC15" i="1127"/>
  <c r="H32" i="1125"/>
  <c r="AD15" i="1127"/>
  <c r="I32" i="1125"/>
  <c r="AE15" i="1127"/>
  <c r="J32" i="1125"/>
  <c r="AF15" i="1127"/>
  <c r="K32" i="1125"/>
  <c r="AF34" i="1127"/>
  <c r="K35" i="1125"/>
  <c r="AC15" i="1130"/>
  <c r="H32" i="1128"/>
  <c r="AD15" i="1130"/>
  <c r="I32" i="1128"/>
  <c r="AE15" i="1130"/>
  <c r="J32" i="1128"/>
  <c r="AF15" i="1130"/>
  <c r="K32" i="1128"/>
  <c r="AF34" i="1130"/>
  <c r="K35" i="1128"/>
  <c r="K57" i="1131"/>
  <c r="AC15" i="1133"/>
  <c r="H32" i="1131"/>
  <c r="AD15" i="1133"/>
  <c r="I32" i="1131"/>
  <c r="AE15" i="1133"/>
  <c r="J32" i="1131"/>
  <c r="AF15" i="1133"/>
  <c r="K32" i="1131"/>
  <c r="AF34" i="1133"/>
  <c r="K35" i="1131"/>
  <c r="AC15" i="1136"/>
  <c r="H32" i="1134"/>
  <c r="AD15" i="1136"/>
  <c r="I32" i="1134"/>
  <c r="AE15" i="1136"/>
  <c r="J32" i="1134"/>
  <c r="AF15" i="1136"/>
  <c r="K32" i="1134"/>
  <c r="AF34" i="1136"/>
  <c r="K35" i="1134"/>
  <c r="AC15" i="1142"/>
  <c r="H32" i="1140"/>
  <c r="AD15" i="1142"/>
  <c r="I32" i="1140"/>
  <c r="AE15" i="1142"/>
  <c r="J32" i="1140"/>
  <c r="AF15" i="1142"/>
  <c r="K32" i="1140"/>
  <c r="AF34" i="1142"/>
  <c r="K35" i="1140"/>
  <c r="AC15" i="1139"/>
  <c r="H32" i="1137"/>
  <c r="AD15" i="1139"/>
  <c r="I32" i="1137"/>
  <c r="AE15" i="1139"/>
  <c r="J32" i="1137"/>
  <c r="AF15" i="1139"/>
  <c r="K32" i="1137"/>
  <c r="AF34" i="1139"/>
  <c r="K35" i="1137"/>
  <c r="K57" i="1116"/>
  <c r="K58" s="1"/>
  <c r="AF33" i="1118"/>
  <c r="K33" i="1116"/>
  <c r="K40" s="1"/>
  <c r="K60" s="1"/>
  <c r="AF34" i="1118"/>
  <c r="K35" i="1116"/>
  <c r="AF38" i="116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6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61"/>
  <c r="K40"/>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G45"/>
  <c r="E45"/>
  <c r="J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F8"/>
  <c r="F23" s="1"/>
  <c r="F7"/>
  <c r="F24"/>
  <c r="E8"/>
  <c r="E7"/>
  <c r="D8"/>
  <c r="D23" s="1"/>
  <c r="D7"/>
  <c r="D24"/>
  <c r="K23"/>
  <c r="G23"/>
  <c r="E23"/>
  <c r="K22"/>
  <c r="G6"/>
  <c r="G21"/>
  <c r="F6"/>
  <c r="F21"/>
  <c r="E6"/>
  <c r="E21"/>
  <c r="F20"/>
  <c r="G9"/>
  <c r="G13" s="1"/>
  <c r="F9"/>
  <c r="F13" s="1"/>
  <c r="G18"/>
  <c r="E9"/>
  <c r="E13"/>
  <c r="F18" s="1"/>
  <c r="D6"/>
  <c r="D12" s="1"/>
  <c r="D9"/>
  <c r="D13"/>
  <c r="G17"/>
  <c r="F17"/>
  <c r="E17"/>
  <c r="G4"/>
  <c r="F4"/>
  <c r="G16" s="1"/>
  <c r="E4"/>
  <c r="E16" s="1"/>
  <c r="D4"/>
  <c r="G14"/>
  <c r="F14"/>
  <c r="E14"/>
  <c r="D14"/>
  <c r="G12"/>
  <c r="E12"/>
  <c r="G5"/>
  <c r="G11" s="1"/>
  <c r="F5"/>
  <c r="F11" s="1"/>
  <c r="E5"/>
  <c r="E11" s="1"/>
  <c r="D5"/>
  <c r="D11" s="1"/>
  <c r="G2"/>
  <c r="F2"/>
  <c r="E2"/>
  <c r="D2"/>
  <c r="AF38" i="116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58" s="1"/>
  <c r="K18" i="1159"/>
  <c r="P18" s="1"/>
  <c r="F2" i="1158" s="1"/>
  <c r="J18" i="1159"/>
  <c r="O18" s="1"/>
  <c r="E2" i="1158" s="1"/>
  <c r="I18" i="1159"/>
  <c r="N18" s="1"/>
  <c r="D2" i="1158" s="1"/>
  <c r="Q17" i="115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58"/>
  <c r="K4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I52"/>
  <c r="H52"/>
  <c r="G52"/>
  <c r="F52"/>
  <c r="D52"/>
  <c r="K50"/>
  <c r="J50"/>
  <c r="I50"/>
  <c r="H50"/>
  <c r="G32"/>
  <c r="G50"/>
  <c r="F32"/>
  <c r="F50"/>
  <c r="E32"/>
  <c r="E50"/>
  <c r="K49"/>
  <c r="J49"/>
  <c r="I49"/>
  <c r="H49"/>
  <c r="G49"/>
  <c r="F49"/>
  <c r="E49"/>
  <c r="K39"/>
  <c r="K47" s="1"/>
  <c r="J35"/>
  <c r="J39"/>
  <c r="I35"/>
  <c r="I39" s="1"/>
  <c r="H35"/>
  <c r="H39"/>
  <c r="G35"/>
  <c r="G39" s="1"/>
  <c r="F35"/>
  <c r="F39"/>
  <c r="E35"/>
  <c r="E39" s="1"/>
  <c r="D32"/>
  <c r="D35"/>
  <c r="D39" s="1"/>
  <c r="H46" s="1"/>
  <c r="J46"/>
  <c r="K45"/>
  <c r="J45"/>
  <c r="I45"/>
  <c r="H45"/>
  <c r="G45"/>
  <c r="F45"/>
  <c r="E45"/>
  <c r="K44"/>
  <c r="J44"/>
  <c r="I44"/>
  <c r="H44"/>
  <c r="K30"/>
  <c r="J30"/>
  <c r="K43"/>
  <c r="I30"/>
  <c r="J43"/>
  <c r="H30"/>
  <c r="I43"/>
  <c r="G30"/>
  <c r="H43"/>
  <c r="F30"/>
  <c r="G43"/>
  <c r="E30"/>
  <c r="F43"/>
  <c r="D30"/>
  <c r="E43"/>
  <c r="K42"/>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s="1"/>
  <c r="E8"/>
  <c r="E7"/>
  <c r="E24"/>
  <c r="D8"/>
  <c r="D7"/>
  <c r="D24" s="1"/>
  <c r="K23"/>
  <c r="G23"/>
  <c r="F23"/>
  <c r="E23"/>
  <c r="D23"/>
  <c r="K22"/>
  <c r="G6"/>
  <c r="G21" s="1"/>
  <c r="F6"/>
  <c r="F21" s="1"/>
  <c r="E6"/>
  <c r="E21"/>
  <c r="G20"/>
  <c r="F20"/>
  <c r="E20"/>
  <c r="G9"/>
  <c r="G13" s="1"/>
  <c r="G18" s="1"/>
  <c r="F9"/>
  <c r="F13"/>
  <c r="E9"/>
  <c r="E13" s="1"/>
  <c r="D6"/>
  <c r="D9"/>
  <c r="D13" s="1"/>
  <c r="G17"/>
  <c r="F17"/>
  <c r="E17"/>
  <c r="G4"/>
  <c r="F4"/>
  <c r="G16"/>
  <c r="E4"/>
  <c r="F16"/>
  <c r="D4"/>
  <c r="E16"/>
  <c r="G14"/>
  <c r="F14"/>
  <c r="E14"/>
  <c r="D14"/>
  <c r="G12"/>
  <c r="F12"/>
  <c r="E12"/>
  <c r="D12"/>
  <c r="G5"/>
  <c r="G11"/>
  <c r="F5"/>
  <c r="F11"/>
  <c r="E5"/>
  <c r="E11"/>
  <c r="D5"/>
  <c r="D11"/>
  <c r="AF38" i="1157"/>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F6" i="1155" s="1"/>
  <c r="O15" i="1156"/>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55"/>
  <c r="K40"/>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G45"/>
  <c r="E45"/>
  <c r="J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3" s="1"/>
  <c r="D7"/>
  <c r="D24"/>
  <c r="K23"/>
  <c r="G23"/>
  <c r="E23"/>
  <c r="K22"/>
  <c r="G6"/>
  <c r="G21"/>
  <c r="E6"/>
  <c r="E21"/>
  <c r="G9"/>
  <c r="G13" s="1"/>
  <c r="F9"/>
  <c r="F14" s="1"/>
  <c r="E9"/>
  <c r="E13"/>
  <c r="E18" s="1"/>
  <c r="D6"/>
  <c r="D12" s="1"/>
  <c r="D9"/>
  <c r="D13"/>
  <c r="E17"/>
  <c r="G4"/>
  <c r="F4"/>
  <c r="G16" s="1"/>
  <c r="E4"/>
  <c r="E16" s="1"/>
  <c r="D4"/>
  <c r="G14"/>
  <c r="E14"/>
  <c r="D14"/>
  <c r="G12"/>
  <c r="E12"/>
  <c r="G5"/>
  <c r="G11" s="1"/>
  <c r="F5"/>
  <c r="F11" s="1"/>
  <c r="E5"/>
  <c r="E11" s="1"/>
  <c r="D5"/>
  <c r="D11" s="1"/>
  <c r="G2"/>
  <c r="F2"/>
  <c r="E2"/>
  <c r="D2"/>
  <c r="AF38" i="115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52"/>
  <c r="K40"/>
  <c r="K6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I52"/>
  <c r="H52"/>
  <c r="G52"/>
  <c r="F52"/>
  <c r="D52"/>
  <c r="K50"/>
  <c r="J50"/>
  <c r="I50"/>
  <c r="H50"/>
  <c r="G32"/>
  <c r="G50"/>
  <c r="F32"/>
  <c r="F50"/>
  <c r="E32"/>
  <c r="E50"/>
  <c r="K49"/>
  <c r="J49"/>
  <c r="I49"/>
  <c r="H49"/>
  <c r="G49"/>
  <c r="F49"/>
  <c r="E49"/>
  <c r="K39"/>
  <c r="K47" s="1"/>
  <c r="J35"/>
  <c r="J39"/>
  <c r="I35"/>
  <c r="I39" s="1"/>
  <c r="H35"/>
  <c r="H39"/>
  <c r="G35"/>
  <c r="G39" s="1"/>
  <c r="F35"/>
  <c r="F39"/>
  <c r="E35"/>
  <c r="E39" s="1"/>
  <c r="D32"/>
  <c r="D35"/>
  <c r="D39" s="1"/>
  <c r="H46" s="1"/>
  <c r="J46"/>
  <c r="K45"/>
  <c r="J45"/>
  <c r="I45"/>
  <c r="H45"/>
  <c r="G45"/>
  <c r="F45"/>
  <c r="E45"/>
  <c r="K44"/>
  <c r="J44"/>
  <c r="I44"/>
  <c r="H44"/>
  <c r="K30"/>
  <c r="K42" s="1"/>
  <c r="J30"/>
  <c r="K43"/>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K28"/>
  <c r="I28"/>
  <c r="G28"/>
  <c r="E28"/>
  <c r="G26"/>
  <c r="F26"/>
  <c r="E26"/>
  <c r="D26"/>
  <c r="G25"/>
  <c r="F25"/>
  <c r="E25"/>
  <c r="D25"/>
  <c r="G8"/>
  <c r="G23" s="1"/>
  <c r="G7"/>
  <c r="G24"/>
  <c r="F8"/>
  <c r="F7"/>
  <c r="F24" s="1"/>
  <c r="E8"/>
  <c r="E23" s="1"/>
  <c r="E7"/>
  <c r="E24"/>
  <c r="D8"/>
  <c r="D7"/>
  <c r="D24" s="1"/>
  <c r="K23"/>
  <c r="F23"/>
  <c r="D23"/>
  <c r="K22"/>
  <c r="G6"/>
  <c r="G21" s="1"/>
  <c r="F6"/>
  <c r="F21" s="1"/>
  <c r="E6"/>
  <c r="E21" s="1"/>
  <c r="G20"/>
  <c r="E20"/>
  <c r="G9"/>
  <c r="G13"/>
  <c r="G18" s="1"/>
  <c r="F9"/>
  <c r="F13"/>
  <c r="E9"/>
  <c r="E14" s="1"/>
  <c r="D6"/>
  <c r="D9"/>
  <c r="D13" s="1"/>
  <c r="F17"/>
  <c r="G4"/>
  <c r="F4"/>
  <c r="G16"/>
  <c r="E4"/>
  <c r="F16"/>
  <c r="D4"/>
  <c r="E16"/>
  <c r="G14"/>
  <c r="F14"/>
  <c r="D14"/>
  <c r="F12"/>
  <c r="D12"/>
  <c r="G5"/>
  <c r="G11"/>
  <c r="F5"/>
  <c r="F11"/>
  <c r="E5"/>
  <c r="E11"/>
  <c r="D5"/>
  <c r="D11"/>
  <c r="G2"/>
  <c r="F2"/>
  <c r="E2"/>
  <c r="D2"/>
  <c r="AF38" i="115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G7" i="1149" s="1"/>
  <c r="P33" i="1150"/>
  <c r="O33"/>
  <c r="E7" i="1149" s="1"/>
  <c r="N33" i="1150"/>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9" s="1"/>
  <c r="K18" i="1150"/>
  <c r="P18" s="1"/>
  <c r="F2" i="1149" s="1"/>
  <c r="J18" i="1150"/>
  <c r="O18" s="1"/>
  <c r="E2" i="1149" s="1"/>
  <c r="I18" i="1150"/>
  <c r="N18" s="1"/>
  <c r="D2" i="1149" s="1"/>
  <c r="Q17" i="1150"/>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49" s="1"/>
  <c r="G11" s="1"/>
  <c r="P5" i="1150"/>
  <c r="O5"/>
  <c r="E5" i="1149" s="1"/>
  <c r="N5" i="1150"/>
  <c r="L5"/>
  <c r="K5"/>
  <c r="J5"/>
  <c r="I5"/>
  <c r="Q4"/>
  <c r="P4"/>
  <c r="O4"/>
  <c r="N4"/>
  <c r="L4"/>
  <c r="K4"/>
  <c r="J4"/>
  <c r="I4"/>
  <c r="Q3"/>
  <c r="P3"/>
  <c r="O3"/>
  <c r="E4" i="1149" s="1"/>
  <c r="N3" i="1150"/>
  <c r="L3"/>
  <c r="K3"/>
  <c r="J3"/>
  <c r="I3"/>
  <c r="L1"/>
  <c r="Q1" s="1"/>
  <c r="K1"/>
  <c r="P1" s="1"/>
  <c r="J1"/>
  <c r="O1" s="1"/>
  <c r="I1"/>
  <c r="N1" s="1"/>
  <c r="K33" i="1149"/>
  <c r="K40" s="1"/>
  <c r="K55"/>
  <c r="J55"/>
  <c r="I55"/>
  <c r="H55"/>
  <c r="G55"/>
  <c r="F55"/>
  <c r="E55"/>
  <c r="D55"/>
  <c r="K54"/>
  <c r="J54"/>
  <c r="I54"/>
  <c r="H54"/>
  <c r="G54"/>
  <c r="F54"/>
  <c r="E54"/>
  <c r="D54"/>
  <c r="K34"/>
  <c r="K53" s="1"/>
  <c r="J34"/>
  <c r="K50" s="1"/>
  <c r="J33"/>
  <c r="J53"/>
  <c r="I34"/>
  <c r="I33"/>
  <c r="I53" s="1"/>
  <c r="H34"/>
  <c r="I50" s="1"/>
  <c r="H33"/>
  <c r="H53"/>
  <c r="G34"/>
  <c r="G33"/>
  <c r="G53" s="1"/>
  <c r="F34"/>
  <c r="F33"/>
  <c r="F53"/>
  <c r="E34"/>
  <c r="E33"/>
  <c r="E53" s="1"/>
  <c r="D34"/>
  <c r="D33"/>
  <c r="D53"/>
  <c r="J52"/>
  <c r="H52"/>
  <c r="F52"/>
  <c r="D52"/>
  <c r="J50"/>
  <c r="H50"/>
  <c r="G32"/>
  <c r="G50"/>
  <c r="F32"/>
  <c r="F50"/>
  <c r="E32"/>
  <c r="E50"/>
  <c r="J49"/>
  <c r="H49"/>
  <c r="F49"/>
  <c r="K39"/>
  <c r="K47" s="1"/>
  <c r="J35"/>
  <c r="J39"/>
  <c r="I35"/>
  <c r="I39" s="1"/>
  <c r="H35"/>
  <c r="H39"/>
  <c r="G35"/>
  <c r="G39" s="1"/>
  <c r="F35"/>
  <c r="F39"/>
  <c r="E35"/>
  <c r="E39" s="1"/>
  <c r="D32"/>
  <c r="D35"/>
  <c r="D39" s="1"/>
  <c r="H46" s="1"/>
  <c r="J46"/>
  <c r="K45"/>
  <c r="J45"/>
  <c r="I45"/>
  <c r="H45"/>
  <c r="G45"/>
  <c r="F45"/>
  <c r="E45"/>
  <c r="K44"/>
  <c r="J44"/>
  <c r="I44"/>
  <c r="H44"/>
  <c r="K30"/>
  <c r="K42" s="1"/>
  <c r="J30"/>
  <c r="K43"/>
  <c r="I30"/>
  <c r="J43"/>
  <c r="H30"/>
  <c r="I43"/>
  <c r="G30"/>
  <c r="H43"/>
  <c r="F30"/>
  <c r="G43"/>
  <c r="E30"/>
  <c r="F43"/>
  <c r="D30"/>
  <c r="E43"/>
  <c r="J42"/>
  <c r="I42"/>
  <c r="H42"/>
  <c r="J40"/>
  <c r="I40"/>
  <c r="H40"/>
  <c r="G40"/>
  <c r="F40"/>
  <c r="E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F8"/>
  <c r="F7"/>
  <c r="F24" s="1"/>
  <c r="E8"/>
  <c r="D8"/>
  <c r="D7"/>
  <c r="D24" s="1"/>
  <c r="K23"/>
  <c r="F23"/>
  <c r="D23"/>
  <c r="G6"/>
  <c r="G21" s="1"/>
  <c r="F6"/>
  <c r="F21" s="1"/>
  <c r="E6"/>
  <c r="E21" s="1"/>
  <c r="G9"/>
  <c r="G13"/>
  <c r="G18" s="1"/>
  <c r="F9"/>
  <c r="F13"/>
  <c r="E9"/>
  <c r="D6"/>
  <c r="D9"/>
  <c r="D13" s="1"/>
  <c r="F17"/>
  <c r="G4"/>
  <c r="F4"/>
  <c r="G16"/>
  <c r="D4"/>
  <c r="F14"/>
  <c r="D14"/>
  <c r="F12"/>
  <c r="D12"/>
  <c r="F5"/>
  <c r="F11"/>
  <c r="D5"/>
  <c r="D11"/>
  <c r="AF38" i="114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4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6" s="1"/>
  <c r="K18" i="1147"/>
  <c r="P18" s="1"/>
  <c r="F2" i="1146" s="1"/>
  <c r="J18" i="1147"/>
  <c r="O18" s="1"/>
  <c r="E2" i="1146" s="1"/>
  <c r="I18" i="1147"/>
  <c r="N18" s="1"/>
  <c r="D2" i="1146" s="1"/>
  <c r="Q17" i="114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46" s="1"/>
  <c r="G11" s="1"/>
  <c r="P5" i="1147"/>
  <c r="O5"/>
  <c r="E5" i="1146" s="1"/>
  <c r="N5" i="1147"/>
  <c r="L5"/>
  <c r="K5"/>
  <c r="J5"/>
  <c r="I5"/>
  <c r="Q4"/>
  <c r="P4"/>
  <c r="O4"/>
  <c r="N4"/>
  <c r="L4"/>
  <c r="K4"/>
  <c r="J4"/>
  <c r="I4"/>
  <c r="Q3"/>
  <c r="P3"/>
  <c r="O3"/>
  <c r="E4" i="1146" s="1"/>
  <c r="N3" i="1147"/>
  <c r="L3"/>
  <c r="K3"/>
  <c r="J3"/>
  <c r="I3"/>
  <c r="L1"/>
  <c r="Q1" s="1"/>
  <c r="K1"/>
  <c r="P1" s="1"/>
  <c r="J1"/>
  <c r="O1" s="1"/>
  <c r="I1"/>
  <c r="N1" s="1"/>
  <c r="K33" i="1146"/>
  <c r="K40" s="1"/>
  <c r="K55"/>
  <c r="J55"/>
  <c r="I55"/>
  <c r="H55"/>
  <c r="G55"/>
  <c r="F55"/>
  <c r="E55"/>
  <c r="D55"/>
  <c r="K54"/>
  <c r="J54"/>
  <c r="I54"/>
  <c r="H54"/>
  <c r="G54"/>
  <c r="F54"/>
  <c r="E54"/>
  <c r="D54"/>
  <c r="K34"/>
  <c r="K53" s="1"/>
  <c r="J34"/>
  <c r="K50" s="1"/>
  <c r="J33"/>
  <c r="J53"/>
  <c r="I34"/>
  <c r="I33"/>
  <c r="I53" s="1"/>
  <c r="H34"/>
  <c r="I50" s="1"/>
  <c r="H33"/>
  <c r="H53"/>
  <c r="G34"/>
  <c r="G33"/>
  <c r="G53" s="1"/>
  <c r="F34"/>
  <c r="F33"/>
  <c r="F53"/>
  <c r="E34"/>
  <c r="E33"/>
  <c r="E53" s="1"/>
  <c r="D34"/>
  <c r="D33"/>
  <c r="D53"/>
  <c r="J52"/>
  <c r="H52"/>
  <c r="F52"/>
  <c r="D52"/>
  <c r="J50"/>
  <c r="H50"/>
  <c r="G32"/>
  <c r="G50"/>
  <c r="F32"/>
  <c r="F50"/>
  <c r="E32"/>
  <c r="E50"/>
  <c r="J49"/>
  <c r="H49"/>
  <c r="F49"/>
  <c r="K39"/>
  <c r="K47" s="1"/>
  <c r="J35"/>
  <c r="J39"/>
  <c r="I35"/>
  <c r="I39" s="1"/>
  <c r="H35"/>
  <c r="H39"/>
  <c r="G35"/>
  <c r="G39" s="1"/>
  <c r="F35"/>
  <c r="F39"/>
  <c r="E35"/>
  <c r="E39" s="1"/>
  <c r="D32"/>
  <c r="D35"/>
  <c r="D39" s="1"/>
  <c r="H46" s="1"/>
  <c r="J46"/>
  <c r="K45"/>
  <c r="J45"/>
  <c r="I45"/>
  <c r="H45"/>
  <c r="G45"/>
  <c r="F45"/>
  <c r="E45"/>
  <c r="K44"/>
  <c r="J44"/>
  <c r="I44"/>
  <c r="H44"/>
  <c r="K30"/>
  <c r="K42" s="1"/>
  <c r="J30"/>
  <c r="K43"/>
  <c r="I30"/>
  <c r="J43"/>
  <c r="H30"/>
  <c r="I43"/>
  <c r="G30"/>
  <c r="H43"/>
  <c r="F30"/>
  <c r="G43"/>
  <c r="E30"/>
  <c r="F43"/>
  <c r="D30"/>
  <c r="E43"/>
  <c r="J42"/>
  <c r="I42"/>
  <c r="H42"/>
  <c r="J40"/>
  <c r="I40"/>
  <c r="H40"/>
  <c r="G40"/>
  <c r="F40"/>
  <c r="E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23" s="1"/>
  <c r="G7"/>
  <c r="G24"/>
  <c r="F8"/>
  <c r="F7"/>
  <c r="F24" s="1"/>
  <c r="E8"/>
  <c r="E23" s="1"/>
  <c r="E7"/>
  <c r="E24"/>
  <c r="D8"/>
  <c r="D7"/>
  <c r="D24" s="1"/>
  <c r="K23"/>
  <c r="F23"/>
  <c r="D23"/>
  <c r="G6"/>
  <c r="G21" s="1"/>
  <c r="F6"/>
  <c r="F21" s="1"/>
  <c r="E6"/>
  <c r="E21" s="1"/>
  <c r="G20"/>
  <c r="E20"/>
  <c r="G9"/>
  <c r="G13"/>
  <c r="G18" s="1"/>
  <c r="F9"/>
  <c r="F13"/>
  <c r="E9"/>
  <c r="E14" s="1"/>
  <c r="D6"/>
  <c r="D9"/>
  <c r="D13" s="1"/>
  <c r="F17"/>
  <c r="G4"/>
  <c r="F4"/>
  <c r="G16"/>
  <c r="D4"/>
  <c r="G14"/>
  <c r="F14"/>
  <c r="D14"/>
  <c r="F12"/>
  <c r="D12"/>
  <c r="F5"/>
  <c r="F11"/>
  <c r="D5"/>
  <c r="D11"/>
  <c r="AF38" i="114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4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3" s="1"/>
  <c r="K18" i="1144"/>
  <c r="P18" s="1"/>
  <c r="J18"/>
  <c r="O18" s="1"/>
  <c r="E2" i="1143" s="1"/>
  <c r="I18" i="1144"/>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43" s="1"/>
  <c r="P5" i="1144"/>
  <c r="O5"/>
  <c r="E5" i="1143" s="1"/>
  <c r="N5" i="1144"/>
  <c r="L5"/>
  <c r="K5"/>
  <c r="J5"/>
  <c r="I5"/>
  <c r="Q4"/>
  <c r="P4"/>
  <c r="O4"/>
  <c r="N4"/>
  <c r="L4"/>
  <c r="K4"/>
  <c r="J4"/>
  <c r="I4"/>
  <c r="Q3"/>
  <c r="P3"/>
  <c r="O3"/>
  <c r="E4" i="1143" s="1"/>
  <c r="N3" i="1144"/>
  <c r="L3"/>
  <c r="K3"/>
  <c r="J3"/>
  <c r="I3"/>
  <c r="L1"/>
  <c r="Q1" s="1"/>
  <c r="K1"/>
  <c r="P1" s="1"/>
  <c r="J1"/>
  <c r="O1" s="1"/>
  <c r="I1"/>
  <c r="N1" s="1"/>
  <c r="K33" i="1143"/>
  <c r="K40" s="1"/>
  <c r="K55"/>
  <c r="J55"/>
  <c r="I55"/>
  <c r="H55"/>
  <c r="G55"/>
  <c r="F55"/>
  <c r="E55"/>
  <c r="D55"/>
  <c r="K54"/>
  <c r="J54"/>
  <c r="I54"/>
  <c r="H54"/>
  <c r="G54"/>
  <c r="F54"/>
  <c r="E54"/>
  <c r="D54"/>
  <c r="K34"/>
  <c r="K53" s="1"/>
  <c r="J34"/>
  <c r="K50" s="1"/>
  <c r="J33"/>
  <c r="J53"/>
  <c r="I34"/>
  <c r="I33"/>
  <c r="I53" s="1"/>
  <c r="H34"/>
  <c r="I50" s="1"/>
  <c r="H33"/>
  <c r="H53"/>
  <c r="G34"/>
  <c r="G33"/>
  <c r="G53" s="1"/>
  <c r="F34"/>
  <c r="F33"/>
  <c r="F53"/>
  <c r="E34"/>
  <c r="E33"/>
  <c r="E53" s="1"/>
  <c r="D34"/>
  <c r="D33"/>
  <c r="D53"/>
  <c r="J52"/>
  <c r="H52"/>
  <c r="F52"/>
  <c r="D52"/>
  <c r="J50"/>
  <c r="H50"/>
  <c r="G32"/>
  <c r="G50"/>
  <c r="F32"/>
  <c r="F50"/>
  <c r="E32"/>
  <c r="E50"/>
  <c r="J49"/>
  <c r="H49"/>
  <c r="F49"/>
  <c r="K39"/>
  <c r="K47" s="1"/>
  <c r="J35"/>
  <c r="J39"/>
  <c r="I35"/>
  <c r="I39" s="1"/>
  <c r="H35"/>
  <c r="H39"/>
  <c r="G35"/>
  <c r="G39" s="1"/>
  <c r="F35"/>
  <c r="F39"/>
  <c r="E35"/>
  <c r="E39" s="1"/>
  <c r="F47" s="1"/>
  <c r="D32"/>
  <c r="D35"/>
  <c r="J46"/>
  <c r="K45"/>
  <c r="J45"/>
  <c r="I45"/>
  <c r="H45"/>
  <c r="G45"/>
  <c r="F45"/>
  <c r="E45"/>
  <c r="K44"/>
  <c r="J44"/>
  <c r="I44"/>
  <c r="H44"/>
  <c r="K30"/>
  <c r="J30"/>
  <c r="K43"/>
  <c r="I30"/>
  <c r="J43"/>
  <c r="H30"/>
  <c r="I43"/>
  <c r="G30"/>
  <c r="H43"/>
  <c r="F30"/>
  <c r="G43"/>
  <c r="E30"/>
  <c r="F43"/>
  <c r="D30"/>
  <c r="E43"/>
  <c r="J42"/>
  <c r="I42"/>
  <c r="H42"/>
  <c r="J40"/>
  <c r="I40"/>
  <c r="H40"/>
  <c r="G40"/>
  <c r="F40"/>
  <c r="E40"/>
  <c r="K38"/>
  <c r="J38"/>
  <c r="I38"/>
  <c r="H38"/>
  <c r="G38"/>
  <c r="F38"/>
  <c r="E38"/>
  <c r="D38"/>
  <c r="K31"/>
  <c r="K37" s="1"/>
  <c r="J31"/>
  <c r="J37" s="1"/>
  <c r="I31"/>
  <c r="I37" s="1"/>
  <c r="H31"/>
  <c r="H37" s="1"/>
  <c r="G31"/>
  <c r="G37" s="1"/>
  <c r="F31"/>
  <c r="F37" s="1"/>
  <c r="E31"/>
  <c r="E37" s="1"/>
  <c r="D31"/>
  <c r="D37" s="1"/>
  <c r="K28"/>
  <c r="J28"/>
  <c r="I28"/>
  <c r="H28"/>
  <c r="G28"/>
  <c r="F28"/>
  <c r="E28"/>
  <c r="D28"/>
  <c r="G26"/>
  <c r="F26"/>
  <c r="E26"/>
  <c r="D26"/>
  <c r="G25"/>
  <c r="F25"/>
  <c r="E25"/>
  <c r="D25"/>
  <c r="G8"/>
  <c r="G23" s="1"/>
  <c r="G7"/>
  <c r="G24"/>
  <c r="F8"/>
  <c r="F7"/>
  <c r="F24" s="1"/>
  <c r="E8"/>
  <c r="E23" s="1"/>
  <c r="E7"/>
  <c r="E24"/>
  <c r="D8"/>
  <c r="D7"/>
  <c r="D24" s="1"/>
  <c r="K23"/>
  <c r="F23"/>
  <c r="G6"/>
  <c r="G20" s="1"/>
  <c r="F6"/>
  <c r="E6"/>
  <c r="E20"/>
  <c r="G9"/>
  <c r="G13"/>
  <c r="F9"/>
  <c r="F13"/>
  <c r="E9"/>
  <c r="E14" s="1"/>
  <c r="D6"/>
  <c r="D9"/>
  <c r="D13" s="1"/>
  <c r="F17"/>
  <c r="G4"/>
  <c r="F4"/>
  <c r="G16"/>
  <c r="F16"/>
  <c r="D4"/>
  <c r="E16"/>
  <c r="G14"/>
  <c r="F14"/>
  <c r="F12"/>
  <c r="D12"/>
  <c r="G11"/>
  <c r="F5"/>
  <c r="F11"/>
  <c r="E11"/>
  <c r="D5"/>
  <c r="D11"/>
  <c r="F2"/>
  <c r="D2"/>
  <c r="AF38" i="114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4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0" s="1"/>
  <c r="K18" i="1141"/>
  <c r="P18" s="1"/>
  <c r="F2" i="1140" s="1"/>
  <c r="J18" i="1141"/>
  <c r="O18" s="1"/>
  <c r="E2" i="1140" s="1"/>
  <c r="I18" i="1141"/>
  <c r="N18" s="1"/>
  <c r="D2" i="1140" s="1"/>
  <c r="Q17" i="114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40"/>
  <c r="K40" s="1"/>
  <c r="K55"/>
  <c r="J55"/>
  <c r="I55"/>
  <c r="H55"/>
  <c r="G55"/>
  <c r="F55"/>
  <c r="E55"/>
  <c r="D55"/>
  <c r="K54"/>
  <c r="J54"/>
  <c r="I54"/>
  <c r="H54"/>
  <c r="G54"/>
  <c r="F54"/>
  <c r="E54"/>
  <c r="D54"/>
  <c r="K34"/>
  <c r="K53" s="1"/>
  <c r="J34"/>
  <c r="K50" s="1"/>
  <c r="J33"/>
  <c r="J53"/>
  <c r="I34"/>
  <c r="I33"/>
  <c r="I53" s="1"/>
  <c r="H34"/>
  <c r="I50" s="1"/>
  <c r="H33"/>
  <c r="H53"/>
  <c r="G34"/>
  <c r="G33"/>
  <c r="G53" s="1"/>
  <c r="F34"/>
  <c r="F33"/>
  <c r="F53"/>
  <c r="E34"/>
  <c r="E33"/>
  <c r="E53" s="1"/>
  <c r="D34"/>
  <c r="D33"/>
  <c r="D53"/>
  <c r="J52"/>
  <c r="H52"/>
  <c r="F52"/>
  <c r="D52"/>
  <c r="J50"/>
  <c r="H50"/>
  <c r="G32"/>
  <c r="G50"/>
  <c r="F32"/>
  <c r="F50"/>
  <c r="E32"/>
  <c r="E50"/>
  <c r="J49"/>
  <c r="H49"/>
  <c r="F49"/>
  <c r="K39"/>
  <c r="K47" s="1"/>
  <c r="J35"/>
  <c r="J39"/>
  <c r="I35"/>
  <c r="I39" s="1"/>
  <c r="H35"/>
  <c r="H39"/>
  <c r="G35"/>
  <c r="G39" s="1"/>
  <c r="F35"/>
  <c r="F39"/>
  <c r="E35"/>
  <c r="E39" s="1"/>
  <c r="D32"/>
  <c r="D35"/>
  <c r="D39" s="1"/>
  <c r="H46" s="1"/>
  <c r="J46"/>
  <c r="K45"/>
  <c r="J45"/>
  <c r="I45"/>
  <c r="H45"/>
  <c r="G45"/>
  <c r="F45"/>
  <c r="E45"/>
  <c r="K44"/>
  <c r="J44"/>
  <c r="I44"/>
  <c r="H44"/>
  <c r="K30"/>
  <c r="K42" s="1"/>
  <c r="J30"/>
  <c r="K43"/>
  <c r="I30"/>
  <c r="J43"/>
  <c r="H30"/>
  <c r="I43"/>
  <c r="G30"/>
  <c r="H43"/>
  <c r="F30"/>
  <c r="G43"/>
  <c r="E30"/>
  <c r="F43"/>
  <c r="D30"/>
  <c r="E43"/>
  <c r="J42"/>
  <c r="I42"/>
  <c r="H42"/>
  <c r="J40"/>
  <c r="I40"/>
  <c r="H40"/>
  <c r="G40"/>
  <c r="F40"/>
  <c r="E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23" s="1"/>
  <c r="G7"/>
  <c r="G24"/>
  <c r="F8"/>
  <c r="F7"/>
  <c r="F24" s="1"/>
  <c r="E8"/>
  <c r="E23" s="1"/>
  <c r="E7"/>
  <c r="E24"/>
  <c r="D8"/>
  <c r="D7"/>
  <c r="D24" s="1"/>
  <c r="K23"/>
  <c r="F23"/>
  <c r="D23"/>
  <c r="G6"/>
  <c r="G21" s="1"/>
  <c r="F6"/>
  <c r="F21" s="1"/>
  <c r="E6"/>
  <c r="E21" s="1"/>
  <c r="G20"/>
  <c r="E20"/>
  <c r="G9"/>
  <c r="G13"/>
  <c r="G18" s="1"/>
  <c r="F9"/>
  <c r="F13"/>
  <c r="E9"/>
  <c r="E14" s="1"/>
  <c r="D6"/>
  <c r="D9"/>
  <c r="D13" s="1"/>
  <c r="F17"/>
  <c r="G4"/>
  <c r="F4"/>
  <c r="G16"/>
  <c r="E4"/>
  <c r="F16"/>
  <c r="D4"/>
  <c r="E16"/>
  <c r="G14"/>
  <c r="F14"/>
  <c r="D14"/>
  <c r="F12"/>
  <c r="D12"/>
  <c r="G5"/>
  <c r="G11"/>
  <c r="F5"/>
  <c r="F11"/>
  <c r="E5"/>
  <c r="E11"/>
  <c r="D5"/>
  <c r="D11"/>
  <c r="AF38" i="113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E3"/>
  <c r="AD3"/>
  <c r="AC3"/>
  <c r="AB3"/>
  <c r="AA3"/>
  <c r="Z3"/>
  <c r="Y3"/>
  <c r="W3"/>
  <c r="V3"/>
  <c r="U3"/>
  <c r="T3"/>
  <c r="S3"/>
  <c r="R3"/>
  <c r="Q3"/>
  <c r="P3"/>
  <c r="Q38" i="113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37"/>
  <c r="K4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I52"/>
  <c r="H52"/>
  <c r="G52"/>
  <c r="F52"/>
  <c r="E52"/>
  <c r="D52"/>
  <c r="K50"/>
  <c r="J50"/>
  <c r="I50"/>
  <c r="H50"/>
  <c r="G32"/>
  <c r="G50"/>
  <c r="F32"/>
  <c r="F50"/>
  <c r="E32"/>
  <c r="E50"/>
  <c r="K49"/>
  <c r="J49"/>
  <c r="I49"/>
  <c r="H49"/>
  <c r="G49"/>
  <c r="F49"/>
  <c r="E49"/>
  <c r="K39"/>
  <c r="K47" s="1"/>
  <c r="J35"/>
  <c r="J39"/>
  <c r="I35"/>
  <c r="I39" s="1"/>
  <c r="H35"/>
  <c r="H39"/>
  <c r="G35"/>
  <c r="G39" s="1"/>
  <c r="F35"/>
  <c r="F39"/>
  <c r="E35"/>
  <c r="E39" s="1"/>
  <c r="D32"/>
  <c r="D35"/>
  <c r="D39" s="1"/>
  <c r="H46" s="1"/>
  <c r="J46"/>
  <c r="K45"/>
  <c r="J45"/>
  <c r="I45"/>
  <c r="H45"/>
  <c r="G45"/>
  <c r="F45"/>
  <c r="E45"/>
  <c r="K44"/>
  <c r="J44"/>
  <c r="I44"/>
  <c r="H44"/>
  <c r="J30"/>
  <c r="K43" s="1"/>
  <c r="I30"/>
  <c r="I43" s="1"/>
  <c r="H30"/>
  <c r="H43" s="1"/>
  <c r="G30"/>
  <c r="G43" s="1"/>
  <c r="F30"/>
  <c r="F43" s="1"/>
  <c r="E30"/>
  <c r="E43" s="1"/>
  <c r="D30"/>
  <c r="K42"/>
  <c r="I42"/>
  <c r="J40"/>
  <c r="I40"/>
  <c r="H40"/>
  <c r="G40"/>
  <c r="F40"/>
  <c r="E40"/>
  <c r="D40"/>
  <c r="K38"/>
  <c r="J38"/>
  <c r="I38"/>
  <c r="H38"/>
  <c r="G38"/>
  <c r="F38"/>
  <c r="E38"/>
  <c r="D38"/>
  <c r="K31"/>
  <c r="K37"/>
  <c r="J31"/>
  <c r="J37"/>
  <c r="I31"/>
  <c r="I37"/>
  <c r="H31"/>
  <c r="H37"/>
  <c r="G31"/>
  <c r="G37"/>
  <c r="F31"/>
  <c r="F37"/>
  <c r="E31"/>
  <c r="E37"/>
  <c r="D31"/>
  <c r="D37"/>
  <c r="J28"/>
  <c r="H28"/>
  <c r="F28"/>
  <c r="D28"/>
  <c r="G26"/>
  <c r="F26"/>
  <c r="E26"/>
  <c r="D26"/>
  <c r="G25"/>
  <c r="F25"/>
  <c r="E25"/>
  <c r="D25"/>
  <c r="G8"/>
  <c r="G7"/>
  <c r="G24" s="1"/>
  <c r="F8"/>
  <c r="F23" s="1"/>
  <c r="F7"/>
  <c r="F24"/>
  <c r="E8"/>
  <c r="E7"/>
  <c r="E24" s="1"/>
  <c r="D8"/>
  <c r="D23" s="1"/>
  <c r="D7"/>
  <c r="D24"/>
  <c r="K23"/>
  <c r="G23"/>
  <c r="E23"/>
  <c r="G6"/>
  <c r="G21" s="1"/>
  <c r="F6"/>
  <c r="F21" s="1"/>
  <c r="E6"/>
  <c r="E21" s="1"/>
  <c r="G20"/>
  <c r="E20"/>
  <c r="G9"/>
  <c r="G13"/>
  <c r="G18" s="1"/>
  <c r="F9"/>
  <c r="F13"/>
  <c r="E9"/>
  <c r="E14" s="1"/>
  <c r="D6"/>
  <c r="D9"/>
  <c r="D13" s="1"/>
  <c r="F17"/>
  <c r="G4"/>
  <c r="F4"/>
  <c r="G16"/>
  <c r="E4"/>
  <c r="F16"/>
  <c r="D4"/>
  <c r="E16"/>
  <c r="G14"/>
  <c r="F14"/>
  <c r="D14"/>
  <c r="F12"/>
  <c r="D12"/>
  <c r="G5"/>
  <c r="G11"/>
  <c r="F5"/>
  <c r="F11"/>
  <c r="E5"/>
  <c r="E11"/>
  <c r="D5"/>
  <c r="D11"/>
  <c r="G2"/>
  <c r="F2"/>
  <c r="E2"/>
  <c r="D2"/>
  <c r="AF38" i="113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3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34" s="1"/>
  <c r="K18" i="1135"/>
  <c r="P18" s="1"/>
  <c r="F2" i="1134" s="1"/>
  <c r="J18" i="1135"/>
  <c r="O18" s="1"/>
  <c r="E2" i="1134" s="1"/>
  <c r="I18" i="1135"/>
  <c r="N18" s="1"/>
  <c r="D2" i="1134" s="1"/>
  <c r="Q17" i="113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34"/>
  <c r="K4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I52"/>
  <c r="H52"/>
  <c r="F52"/>
  <c r="D52"/>
  <c r="K50"/>
  <c r="J50"/>
  <c r="I50"/>
  <c r="H50"/>
  <c r="G32"/>
  <c r="G50"/>
  <c r="F32"/>
  <c r="F50"/>
  <c r="E32"/>
  <c r="E50"/>
  <c r="K49"/>
  <c r="J49"/>
  <c r="I49"/>
  <c r="H49"/>
  <c r="G49"/>
  <c r="F49"/>
  <c r="E49"/>
  <c r="K39"/>
  <c r="K47" s="1"/>
  <c r="J35"/>
  <c r="J39"/>
  <c r="I35"/>
  <c r="I39" s="1"/>
  <c r="H35"/>
  <c r="H39"/>
  <c r="G35"/>
  <c r="G39" s="1"/>
  <c r="F35"/>
  <c r="F39"/>
  <c r="E35"/>
  <c r="E39" s="1"/>
  <c r="D32"/>
  <c r="D35"/>
  <c r="D39" s="1"/>
  <c r="H46" s="1"/>
  <c r="J46"/>
  <c r="K45"/>
  <c r="J45"/>
  <c r="I45"/>
  <c r="H45"/>
  <c r="G45"/>
  <c r="F45"/>
  <c r="E45"/>
  <c r="K44"/>
  <c r="J44"/>
  <c r="I44"/>
  <c r="H44"/>
  <c r="K30"/>
  <c r="K42" s="1"/>
  <c r="J30"/>
  <c r="K43"/>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s="1"/>
  <c r="E8"/>
  <c r="E7"/>
  <c r="E24"/>
  <c r="D8"/>
  <c r="D7"/>
  <c r="D24" s="1"/>
  <c r="K23"/>
  <c r="G23"/>
  <c r="F23"/>
  <c r="E23"/>
  <c r="D23"/>
  <c r="K22"/>
  <c r="G6"/>
  <c r="G21" s="1"/>
  <c r="F6"/>
  <c r="F21" s="1"/>
  <c r="E6"/>
  <c r="E21" s="1"/>
  <c r="G20"/>
  <c r="E20"/>
  <c r="G9"/>
  <c r="G13"/>
  <c r="G18" s="1"/>
  <c r="F9"/>
  <c r="F13"/>
  <c r="E9"/>
  <c r="E13" s="1"/>
  <c r="D6"/>
  <c r="D9"/>
  <c r="D13" s="1"/>
  <c r="G17"/>
  <c r="F17"/>
  <c r="E17"/>
  <c r="G4"/>
  <c r="F4"/>
  <c r="G16"/>
  <c r="E4"/>
  <c r="F16"/>
  <c r="D4"/>
  <c r="E16"/>
  <c r="G14"/>
  <c r="F14"/>
  <c r="E14"/>
  <c r="D14"/>
  <c r="G12"/>
  <c r="F12"/>
  <c r="E12"/>
  <c r="D12"/>
  <c r="G5"/>
  <c r="G11"/>
  <c r="F5"/>
  <c r="F11"/>
  <c r="E5"/>
  <c r="E11"/>
  <c r="D5"/>
  <c r="D11"/>
  <c r="AF38" i="113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3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31" s="1"/>
  <c r="K18" i="1132"/>
  <c r="P18" s="1"/>
  <c r="F2" i="1131" s="1"/>
  <c r="J18" i="1132"/>
  <c r="O18" s="1"/>
  <c r="E2" i="1131" s="1"/>
  <c r="I18" i="1132"/>
  <c r="N18" s="1"/>
  <c r="D2" i="1131" s="1"/>
  <c r="Q17" i="113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31"/>
  <c r="K4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H52"/>
  <c r="F52"/>
  <c r="D52"/>
  <c r="K50"/>
  <c r="J50"/>
  <c r="I50"/>
  <c r="H50"/>
  <c r="G32"/>
  <c r="G50"/>
  <c r="F32"/>
  <c r="F50"/>
  <c r="E32"/>
  <c r="E50"/>
  <c r="K49"/>
  <c r="J49"/>
  <c r="I49"/>
  <c r="H49"/>
  <c r="G49"/>
  <c r="F49"/>
  <c r="E49"/>
  <c r="K39"/>
  <c r="K47" s="1"/>
  <c r="J35"/>
  <c r="J39"/>
  <c r="I35"/>
  <c r="I39" s="1"/>
  <c r="H35"/>
  <c r="H39"/>
  <c r="G35"/>
  <c r="G39" s="1"/>
  <c r="F35"/>
  <c r="F39"/>
  <c r="E35"/>
  <c r="E39" s="1"/>
  <c r="D32"/>
  <c r="D35"/>
  <c r="D39" s="1"/>
  <c r="H46" s="1"/>
  <c r="J46"/>
  <c r="K45"/>
  <c r="J45"/>
  <c r="I45"/>
  <c r="H45"/>
  <c r="G45"/>
  <c r="F45"/>
  <c r="E45"/>
  <c r="K44"/>
  <c r="J44"/>
  <c r="I44"/>
  <c r="H44"/>
  <c r="K30"/>
  <c r="J30"/>
  <c r="K43"/>
  <c r="I30"/>
  <c r="J43"/>
  <c r="H30"/>
  <c r="I43"/>
  <c r="G30"/>
  <c r="H43"/>
  <c r="F30"/>
  <c r="G43"/>
  <c r="E30"/>
  <c r="F43"/>
  <c r="D30"/>
  <c r="E43"/>
  <c r="K42"/>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s="1"/>
  <c r="E8"/>
  <c r="E7"/>
  <c r="E24"/>
  <c r="D8"/>
  <c r="D7"/>
  <c r="D24" s="1"/>
  <c r="K23"/>
  <c r="G23"/>
  <c r="F23"/>
  <c r="E23"/>
  <c r="D23"/>
  <c r="K22"/>
  <c r="G6"/>
  <c r="G21" s="1"/>
  <c r="F6"/>
  <c r="F21" s="1"/>
  <c r="E6"/>
  <c r="E21" s="1"/>
  <c r="G20"/>
  <c r="E20"/>
  <c r="G9"/>
  <c r="G13"/>
  <c r="G18" s="1"/>
  <c r="F9"/>
  <c r="F13"/>
  <c r="E9"/>
  <c r="E13" s="1"/>
  <c r="D6"/>
  <c r="D9"/>
  <c r="D13" s="1"/>
  <c r="G17"/>
  <c r="F17"/>
  <c r="E17"/>
  <c r="G4"/>
  <c r="F4"/>
  <c r="G16"/>
  <c r="E4"/>
  <c r="F16"/>
  <c r="D4"/>
  <c r="E16"/>
  <c r="G14"/>
  <c r="F14"/>
  <c r="E14"/>
  <c r="D14"/>
  <c r="G12"/>
  <c r="F12"/>
  <c r="E12"/>
  <c r="D12"/>
  <c r="G5"/>
  <c r="G11"/>
  <c r="F5"/>
  <c r="F11"/>
  <c r="E5"/>
  <c r="E11"/>
  <c r="D5"/>
  <c r="D11"/>
  <c r="AF38" i="113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28" s="1"/>
  <c r="K18" i="1129"/>
  <c r="P18" s="1"/>
  <c r="F2" i="1128" s="1"/>
  <c r="J18" i="1129"/>
  <c r="O18" s="1"/>
  <c r="E2" i="1128" s="1"/>
  <c r="I18" i="1129"/>
  <c r="N18" s="1"/>
  <c r="D2" i="1128" s="1"/>
  <c r="Q17" i="112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28"/>
  <c r="K40"/>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G45"/>
  <c r="E45"/>
  <c r="J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J28"/>
  <c r="H28"/>
  <c r="F28"/>
  <c r="D28"/>
  <c r="G26"/>
  <c r="F26"/>
  <c r="E26"/>
  <c r="D26"/>
  <c r="G25"/>
  <c r="F25"/>
  <c r="E25"/>
  <c r="D25"/>
  <c r="G8"/>
  <c r="G7"/>
  <c r="G24" s="1"/>
  <c r="F8"/>
  <c r="F23" s="1"/>
  <c r="F7"/>
  <c r="F24"/>
  <c r="E8"/>
  <c r="E7"/>
  <c r="E24" s="1"/>
  <c r="D8"/>
  <c r="D23" s="1"/>
  <c r="D7"/>
  <c r="D24"/>
  <c r="K23"/>
  <c r="G23"/>
  <c r="E23"/>
  <c r="K22"/>
  <c r="G6"/>
  <c r="G21"/>
  <c r="F6"/>
  <c r="F21"/>
  <c r="E6"/>
  <c r="E21"/>
  <c r="F20"/>
  <c r="G9"/>
  <c r="G13" s="1"/>
  <c r="G18" s="1"/>
  <c r="F9"/>
  <c r="F13" s="1"/>
  <c r="F18" s="1"/>
  <c r="E9"/>
  <c r="E13"/>
  <c r="E18" s="1"/>
  <c r="D6"/>
  <c r="D12" s="1"/>
  <c r="D9"/>
  <c r="D13"/>
  <c r="G17"/>
  <c r="F17"/>
  <c r="E17"/>
  <c r="G4"/>
  <c r="F4"/>
  <c r="G16" s="1"/>
  <c r="E4"/>
  <c r="E16" s="1"/>
  <c r="D4"/>
  <c r="G14"/>
  <c r="E14"/>
  <c r="D14"/>
  <c r="G12"/>
  <c r="E12"/>
  <c r="G5"/>
  <c r="G11" s="1"/>
  <c r="F5"/>
  <c r="F11" s="1"/>
  <c r="E5"/>
  <c r="E11" s="1"/>
  <c r="D5"/>
  <c r="D11" s="1"/>
  <c r="AF38" i="1127"/>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25"/>
  <c r="K40"/>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G45"/>
  <c r="E45"/>
  <c r="J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3" s="1"/>
  <c r="D7"/>
  <c r="D24"/>
  <c r="K23"/>
  <c r="G23"/>
  <c r="E23"/>
  <c r="K22"/>
  <c r="G6"/>
  <c r="G21"/>
  <c r="F6"/>
  <c r="F21"/>
  <c r="E6"/>
  <c r="E21"/>
  <c r="F20"/>
  <c r="G9"/>
  <c r="G13" s="1"/>
  <c r="F9"/>
  <c r="F13" s="1"/>
  <c r="F18" s="1"/>
  <c r="E9"/>
  <c r="E13"/>
  <c r="E18" s="1"/>
  <c r="D6"/>
  <c r="D12" s="1"/>
  <c r="D9"/>
  <c r="D13"/>
  <c r="G17"/>
  <c r="F17"/>
  <c r="E17"/>
  <c r="G4"/>
  <c r="F4"/>
  <c r="G16" s="1"/>
  <c r="E4"/>
  <c r="E16" s="1"/>
  <c r="D4"/>
  <c r="G14"/>
  <c r="E14"/>
  <c r="D14"/>
  <c r="G12"/>
  <c r="E12"/>
  <c r="G5"/>
  <c r="G11" s="1"/>
  <c r="F5"/>
  <c r="F11" s="1"/>
  <c r="E5"/>
  <c r="E11" s="1"/>
  <c r="D5"/>
  <c r="D11" s="1"/>
  <c r="G2"/>
  <c r="F2"/>
  <c r="E2"/>
  <c r="D2"/>
  <c r="AF38" i="112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22"/>
  <c r="K40" s="1"/>
  <c r="K60" s="1"/>
  <c r="K55"/>
  <c r="J55"/>
  <c r="I55"/>
  <c r="H55"/>
  <c r="G55"/>
  <c r="F55"/>
  <c r="E55"/>
  <c r="D55"/>
  <c r="K54"/>
  <c r="J54"/>
  <c r="I54"/>
  <c r="H54"/>
  <c r="G54"/>
  <c r="F54"/>
  <c r="E54"/>
  <c r="D54"/>
  <c r="K34"/>
  <c r="K53"/>
  <c r="J34"/>
  <c r="J33"/>
  <c r="J53" s="1"/>
  <c r="I34"/>
  <c r="I33"/>
  <c r="I53"/>
  <c r="H34"/>
  <c r="H33"/>
  <c r="H53" s="1"/>
  <c r="G34"/>
  <c r="G33"/>
  <c r="G53"/>
  <c r="F34"/>
  <c r="F33"/>
  <c r="F53" s="1"/>
  <c r="E34"/>
  <c r="E33"/>
  <c r="E53"/>
  <c r="D34"/>
  <c r="D33"/>
  <c r="D53" s="1"/>
  <c r="K52"/>
  <c r="J52"/>
  <c r="I52"/>
  <c r="G52"/>
  <c r="E52"/>
  <c r="K50"/>
  <c r="J50"/>
  <c r="I50"/>
  <c r="H50"/>
  <c r="G32"/>
  <c r="G50" s="1"/>
  <c r="F32"/>
  <c r="F50" s="1"/>
  <c r="E32"/>
  <c r="E50" s="1"/>
  <c r="K49"/>
  <c r="J49"/>
  <c r="I49"/>
  <c r="H49"/>
  <c r="G49"/>
  <c r="E49"/>
  <c r="K39"/>
  <c r="J35"/>
  <c r="J39" s="1"/>
  <c r="I35"/>
  <c r="I39"/>
  <c r="H35"/>
  <c r="H39" s="1"/>
  <c r="G35"/>
  <c r="G39"/>
  <c r="F35"/>
  <c r="F39" s="1"/>
  <c r="E35"/>
  <c r="E39"/>
  <c r="E47" s="1"/>
  <c r="D32"/>
  <c r="D35"/>
  <c r="D39"/>
  <c r="K46"/>
  <c r="I46"/>
  <c r="K45"/>
  <c r="J45"/>
  <c r="I45"/>
  <c r="H45"/>
  <c r="G45"/>
  <c r="F45"/>
  <c r="E45"/>
  <c r="K44"/>
  <c r="J44"/>
  <c r="I44"/>
  <c r="H44"/>
  <c r="K30"/>
  <c r="J30"/>
  <c r="K43" s="1"/>
  <c r="I30"/>
  <c r="I43" s="1"/>
  <c r="H30"/>
  <c r="H43" s="1"/>
  <c r="G30"/>
  <c r="G43" s="1"/>
  <c r="F30"/>
  <c r="F43" s="1"/>
  <c r="E30"/>
  <c r="E43" s="1"/>
  <c r="D30"/>
  <c r="K42"/>
  <c r="I42"/>
  <c r="J40"/>
  <c r="I40"/>
  <c r="H40"/>
  <c r="G40"/>
  <c r="F40"/>
  <c r="E40"/>
  <c r="D40"/>
  <c r="K38"/>
  <c r="J38"/>
  <c r="I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3" s="1"/>
  <c r="D7"/>
  <c r="D24"/>
  <c r="K23"/>
  <c r="G23"/>
  <c r="E23"/>
  <c r="K22"/>
  <c r="G6"/>
  <c r="G21"/>
  <c r="F6"/>
  <c r="F21"/>
  <c r="E6"/>
  <c r="E21"/>
  <c r="G20"/>
  <c r="F20"/>
  <c r="E20"/>
  <c r="G9"/>
  <c r="G13" s="1"/>
  <c r="F9"/>
  <c r="F13" s="1"/>
  <c r="F18" s="1"/>
  <c r="E9"/>
  <c r="E13"/>
  <c r="E18" s="1"/>
  <c r="D6"/>
  <c r="D9"/>
  <c r="D13"/>
  <c r="G17"/>
  <c r="F17"/>
  <c r="E17"/>
  <c r="G4"/>
  <c r="F4"/>
  <c r="G16" s="1"/>
  <c r="E4"/>
  <c r="E16" s="1"/>
  <c r="D4"/>
  <c r="D12" s="1"/>
  <c r="G14"/>
  <c r="F14"/>
  <c r="E14"/>
  <c r="D14"/>
  <c r="G12"/>
  <c r="E12"/>
  <c r="G5"/>
  <c r="G11" s="1"/>
  <c r="F5"/>
  <c r="F11" s="1"/>
  <c r="E5"/>
  <c r="E11" s="1"/>
  <c r="D5"/>
  <c r="D11" s="1"/>
  <c r="G2"/>
  <c r="F2"/>
  <c r="E2"/>
  <c r="D2"/>
  <c r="AF38" i="112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19" s="1"/>
  <c r="K18" i="1120"/>
  <c r="P18" s="1"/>
  <c r="F2" i="1119" s="1"/>
  <c r="J18" i="1120"/>
  <c r="O18" s="1"/>
  <c r="E2" i="1119" s="1"/>
  <c r="I18" i="1120"/>
  <c r="N18" s="1"/>
  <c r="D2" i="1119" s="1"/>
  <c r="Q17" i="1120"/>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19"/>
  <c r="K40" s="1"/>
  <c r="K60" s="1"/>
  <c r="K55"/>
  <c r="J55"/>
  <c r="I55"/>
  <c r="H55"/>
  <c r="G55"/>
  <c r="F55"/>
  <c r="E55"/>
  <c r="D55"/>
  <c r="K54"/>
  <c r="J54"/>
  <c r="I54"/>
  <c r="H54"/>
  <c r="G54"/>
  <c r="F54"/>
  <c r="E54"/>
  <c r="D54"/>
  <c r="K34"/>
  <c r="K53"/>
  <c r="J34"/>
  <c r="J33"/>
  <c r="J53" s="1"/>
  <c r="I34"/>
  <c r="I33"/>
  <c r="I53"/>
  <c r="H34"/>
  <c r="H33"/>
  <c r="H53" s="1"/>
  <c r="G34"/>
  <c r="G33"/>
  <c r="G53"/>
  <c r="F34"/>
  <c r="F33"/>
  <c r="F53" s="1"/>
  <c r="E34"/>
  <c r="E33"/>
  <c r="E53"/>
  <c r="D34"/>
  <c r="D33"/>
  <c r="D53" s="1"/>
  <c r="K52"/>
  <c r="J52"/>
  <c r="I52"/>
  <c r="H52"/>
  <c r="G52"/>
  <c r="F52"/>
  <c r="E52"/>
  <c r="D52"/>
  <c r="K50"/>
  <c r="J50"/>
  <c r="I50"/>
  <c r="H50"/>
  <c r="G32"/>
  <c r="G50"/>
  <c r="F32"/>
  <c r="F50"/>
  <c r="E32"/>
  <c r="E50"/>
  <c r="K49"/>
  <c r="J49"/>
  <c r="I49"/>
  <c r="H49"/>
  <c r="G49"/>
  <c r="F49"/>
  <c r="E49"/>
  <c r="K39"/>
  <c r="K47" s="1"/>
  <c r="J35"/>
  <c r="J39"/>
  <c r="I35"/>
  <c r="I39" s="1"/>
  <c r="H35"/>
  <c r="H39"/>
  <c r="G35"/>
  <c r="G39" s="1"/>
  <c r="F35"/>
  <c r="F39"/>
  <c r="E35"/>
  <c r="E39" s="1"/>
  <c r="D32"/>
  <c r="D35"/>
  <c r="D39" s="1"/>
  <c r="H46" s="1"/>
  <c r="J46"/>
  <c r="K45"/>
  <c r="J45"/>
  <c r="I45"/>
  <c r="H45"/>
  <c r="G45"/>
  <c r="F45"/>
  <c r="E45"/>
  <c r="K44"/>
  <c r="J44"/>
  <c r="I44"/>
  <c r="H44"/>
  <c r="K30"/>
  <c r="J30"/>
  <c r="K43"/>
  <c r="I30"/>
  <c r="J43"/>
  <c r="H30"/>
  <c r="I43"/>
  <c r="G30"/>
  <c r="H43"/>
  <c r="F30"/>
  <c r="G43"/>
  <c r="E30"/>
  <c r="F43"/>
  <c r="D30"/>
  <c r="E43"/>
  <c r="K42"/>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s="1"/>
  <c r="E8"/>
  <c r="E7"/>
  <c r="E24"/>
  <c r="D8"/>
  <c r="D7"/>
  <c r="D24" s="1"/>
  <c r="K23"/>
  <c r="G23"/>
  <c r="F23"/>
  <c r="E23"/>
  <c r="D23"/>
  <c r="K22"/>
  <c r="G6"/>
  <c r="G21"/>
  <c r="F6"/>
  <c r="F21"/>
  <c r="E6"/>
  <c r="E21"/>
  <c r="G20"/>
  <c r="F20"/>
  <c r="E20"/>
  <c r="G9"/>
  <c r="G13" s="1"/>
  <c r="G18" s="1"/>
  <c r="F9"/>
  <c r="F13" s="1"/>
  <c r="F18" s="1"/>
  <c r="E9"/>
  <c r="E13"/>
  <c r="D6"/>
  <c r="D9"/>
  <c r="D13"/>
  <c r="E18" s="1"/>
  <c r="G17"/>
  <c r="F17"/>
  <c r="E17"/>
  <c r="G4"/>
  <c r="F4"/>
  <c r="G16" s="1"/>
  <c r="E4"/>
  <c r="E16" s="1"/>
  <c r="D4"/>
  <c r="G14"/>
  <c r="F14"/>
  <c r="E14"/>
  <c r="D14"/>
  <c r="G12"/>
  <c r="F12"/>
  <c r="E12"/>
  <c r="D12"/>
  <c r="G5"/>
  <c r="G11" s="1"/>
  <c r="F5"/>
  <c r="F11" s="1"/>
  <c r="E5"/>
  <c r="E11" s="1"/>
  <c r="D5"/>
  <c r="D11" s="1"/>
  <c r="AC15" i="1118"/>
  <c r="H32" i="1116" s="1"/>
  <c r="AD15" i="1118"/>
  <c r="I32" i="1116" s="1"/>
  <c r="AE15" i="1118"/>
  <c r="J32" i="1116" s="1"/>
  <c r="AF15" i="1118"/>
  <c r="K32" i="1116" s="1"/>
  <c r="K57" i="1113"/>
  <c r="K58" s="1"/>
  <c r="AC15" i="1115"/>
  <c r="H32" i="1113" s="1"/>
  <c r="AD15" i="1115"/>
  <c r="I32" i="1113" s="1"/>
  <c r="AE15" i="1115"/>
  <c r="J32" i="1113" s="1"/>
  <c r="AF15" i="1115"/>
  <c r="K32" i="1113" s="1"/>
  <c r="AF34" i="1115"/>
  <c r="K35" i="1113"/>
  <c r="AC15" i="1112"/>
  <c r="H32" i="1110" s="1"/>
  <c r="AD15" i="1112"/>
  <c r="I32" i="1110" s="1"/>
  <c r="AE15" i="1112"/>
  <c r="J32" i="1110"/>
  <c r="AF15" i="1112"/>
  <c r="K32" i="1110"/>
  <c r="AF34" i="1112"/>
  <c r="K35" i="1110"/>
  <c r="K57" i="1107"/>
  <c r="K60" s="1"/>
  <c r="AC15" i="1109"/>
  <c r="H32" i="1107" s="1"/>
  <c r="AD15" i="1109"/>
  <c r="I32" i="1107" s="1"/>
  <c r="AE15" i="1109"/>
  <c r="J32" i="1107" s="1"/>
  <c r="AF15" i="1109"/>
  <c r="K32" i="1107"/>
  <c r="AF34" i="1109"/>
  <c r="K35" i="1107"/>
  <c r="K57" i="1104"/>
  <c r="K59" s="1"/>
  <c r="E20" i="286" s="1"/>
  <c r="AC15" i="1106"/>
  <c r="H32" i="1104"/>
  <c r="AD15" i="1106"/>
  <c r="I32" i="1104"/>
  <c r="AE15" i="1106"/>
  <c r="J32" i="1104"/>
  <c r="AF15" i="1106"/>
  <c r="K32" i="1104"/>
  <c r="AF34" i="1106"/>
  <c r="K35" i="1104"/>
  <c r="AF38" i="111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16" s="1"/>
  <c r="O5" i="1117"/>
  <c r="N5"/>
  <c r="D5" i="1116" s="1"/>
  <c r="L5" i="1117"/>
  <c r="K5"/>
  <c r="J5"/>
  <c r="I5"/>
  <c r="Q4"/>
  <c r="P4"/>
  <c r="O4"/>
  <c r="N4"/>
  <c r="L4"/>
  <c r="K4"/>
  <c r="J4"/>
  <c r="I4"/>
  <c r="Q3"/>
  <c r="P3"/>
  <c r="F4" i="1116" s="1"/>
  <c r="O3" i="1117"/>
  <c r="N3"/>
  <c r="D4" i="1116" s="1"/>
  <c r="L3" i="1117"/>
  <c r="K3"/>
  <c r="J3"/>
  <c r="I3"/>
  <c r="L1"/>
  <c r="Q1"/>
  <c r="K1"/>
  <c r="P1"/>
  <c r="J1"/>
  <c r="O1"/>
  <c r="I1"/>
  <c r="N1"/>
  <c r="K55" i="1116"/>
  <c r="J55"/>
  <c r="I55"/>
  <c r="H55"/>
  <c r="G55"/>
  <c r="F55"/>
  <c r="E55"/>
  <c r="D55"/>
  <c r="K54"/>
  <c r="J54"/>
  <c r="I54"/>
  <c r="H54"/>
  <c r="G54"/>
  <c r="F54"/>
  <c r="E54"/>
  <c r="D54"/>
  <c r="K34"/>
  <c r="K53" s="1"/>
  <c r="J34"/>
  <c r="K50" s="1"/>
  <c r="J33"/>
  <c r="J53"/>
  <c r="I34"/>
  <c r="I33"/>
  <c r="I53" s="1"/>
  <c r="H34"/>
  <c r="I50" s="1"/>
  <c r="H33"/>
  <c r="H53"/>
  <c r="G34"/>
  <c r="G33"/>
  <c r="G53" s="1"/>
  <c r="F34"/>
  <c r="F33"/>
  <c r="F53"/>
  <c r="E34"/>
  <c r="E33"/>
  <c r="E53" s="1"/>
  <c r="D34"/>
  <c r="D33"/>
  <c r="D53"/>
  <c r="J52"/>
  <c r="H52"/>
  <c r="F52"/>
  <c r="D52"/>
  <c r="J50"/>
  <c r="H50"/>
  <c r="G32"/>
  <c r="G50"/>
  <c r="F32"/>
  <c r="F50"/>
  <c r="E32"/>
  <c r="E50"/>
  <c r="K49"/>
  <c r="J49"/>
  <c r="H49"/>
  <c r="F49"/>
  <c r="K39"/>
  <c r="K47" s="1"/>
  <c r="J35"/>
  <c r="J39"/>
  <c r="I35"/>
  <c r="I39" s="1"/>
  <c r="H35"/>
  <c r="H39"/>
  <c r="G35"/>
  <c r="G39" s="1"/>
  <c r="F35"/>
  <c r="F39"/>
  <c r="E35"/>
  <c r="E39" s="1"/>
  <c r="D32"/>
  <c r="D35"/>
  <c r="D39" s="1"/>
  <c r="H46" s="1"/>
  <c r="J46"/>
  <c r="K45"/>
  <c r="J45"/>
  <c r="I45"/>
  <c r="H45"/>
  <c r="G45"/>
  <c r="F45"/>
  <c r="E45"/>
  <c r="K44"/>
  <c r="J44"/>
  <c r="I44"/>
  <c r="H44"/>
  <c r="K30"/>
  <c r="K42" s="1"/>
  <c r="J30"/>
  <c r="K43"/>
  <c r="I30"/>
  <c r="J43"/>
  <c r="H30"/>
  <c r="I43"/>
  <c r="G30"/>
  <c r="H43"/>
  <c r="F30"/>
  <c r="G43"/>
  <c r="E30"/>
  <c r="F43"/>
  <c r="D30"/>
  <c r="E43"/>
  <c r="J42"/>
  <c r="I42"/>
  <c r="H42"/>
  <c r="J40"/>
  <c r="I40"/>
  <c r="H40"/>
  <c r="G40"/>
  <c r="F40"/>
  <c r="E40"/>
  <c r="K38"/>
  <c r="J38"/>
  <c r="I38"/>
  <c r="H38"/>
  <c r="G38"/>
  <c r="F38"/>
  <c r="E38"/>
  <c r="D38"/>
  <c r="K31"/>
  <c r="K37" s="1"/>
  <c r="J31"/>
  <c r="J37" s="1"/>
  <c r="I31"/>
  <c r="I37" s="1"/>
  <c r="H31"/>
  <c r="H37" s="1"/>
  <c r="G31"/>
  <c r="G37" s="1"/>
  <c r="F31"/>
  <c r="F37" s="1"/>
  <c r="E31"/>
  <c r="E37" s="1"/>
  <c r="D31"/>
  <c r="D37" s="1"/>
  <c r="K28"/>
  <c r="I28"/>
  <c r="G28"/>
  <c r="E28"/>
  <c r="G26"/>
  <c r="F26"/>
  <c r="E26"/>
  <c r="D26"/>
  <c r="G25"/>
  <c r="F25"/>
  <c r="E25"/>
  <c r="D25"/>
  <c r="G8"/>
  <c r="G23" s="1"/>
  <c r="G7"/>
  <c r="G24"/>
  <c r="F8"/>
  <c r="F7"/>
  <c r="F24" s="1"/>
  <c r="E8"/>
  <c r="E23" s="1"/>
  <c r="E7"/>
  <c r="E24"/>
  <c r="D8"/>
  <c r="D7"/>
  <c r="D24" s="1"/>
  <c r="K23"/>
  <c r="F23"/>
  <c r="D23"/>
  <c r="G6"/>
  <c r="G21" s="1"/>
  <c r="F6"/>
  <c r="F21" s="1"/>
  <c r="E6"/>
  <c r="E21" s="1"/>
  <c r="G20"/>
  <c r="E20"/>
  <c r="G9"/>
  <c r="G13"/>
  <c r="G18" s="1"/>
  <c r="F9"/>
  <c r="F13"/>
  <c r="E9"/>
  <c r="E14" s="1"/>
  <c r="D6"/>
  <c r="D9"/>
  <c r="D13" s="1"/>
  <c r="F17"/>
  <c r="G4"/>
  <c r="E4"/>
  <c r="G14"/>
  <c r="F14"/>
  <c r="D14"/>
  <c r="G5"/>
  <c r="G11"/>
  <c r="E5"/>
  <c r="E11"/>
  <c r="G2"/>
  <c r="F2"/>
  <c r="E2"/>
  <c r="D2"/>
  <c r="AF38" i="111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13" s="1"/>
  <c r="K18" i="1114"/>
  <c r="P18" s="1"/>
  <c r="F2" i="1113" s="1"/>
  <c r="J18" i="1114"/>
  <c r="O18" s="1"/>
  <c r="E2" i="1113" s="1"/>
  <c r="I18" i="1114"/>
  <c r="N18" s="1"/>
  <c r="D2" i="1113" s="1"/>
  <c r="Q17" i="111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3" s="1"/>
  <c r="P3" i="1114"/>
  <c r="O3"/>
  <c r="N3"/>
  <c r="L3"/>
  <c r="K3"/>
  <c r="J3"/>
  <c r="I3"/>
  <c r="L1"/>
  <c r="Q1" s="1"/>
  <c r="K1"/>
  <c r="P1" s="1"/>
  <c r="J1"/>
  <c r="O1" s="1"/>
  <c r="I1"/>
  <c r="N1" s="1"/>
  <c r="K33" i="1113"/>
  <c r="K40" s="1"/>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G45"/>
  <c r="E45"/>
  <c r="J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J28"/>
  <c r="H28"/>
  <c r="F28"/>
  <c r="D28"/>
  <c r="G26"/>
  <c r="F26"/>
  <c r="E26"/>
  <c r="D26"/>
  <c r="G25"/>
  <c r="F25"/>
  <c r="E25"/>
  <c r="D25"/>
  <c r="G8"/>
  <c r="G7"/>
  <c r="G24" s="1"/>
  <c r="F8"/>
  <c r="F23" s="1"/>
  <c r="F7"/>
  <c r="F24"/>
  <c r="E8"/>
  <c r="E7"/>
  <c r="E24" s="1"/>
  <c r="D8"/>
  <c r="D23" s="1"/>
  <c r="D7"/>
  <c r="D24"/>
  <c r="K23"/>
  <c r="G23"/>
  <c r="E23"/>
  <c r="K22"/>
  <c r="G6"/>
  <c r="G21"/>
  <c r="F6"/>
  <c r="F21"/>
  <c r="E6"/>
  <c r="E21"/>
  <c r="F20"/>
  <c r="G9"/>
  <c r="G13" s="1"/>
  <c r="G18" s="1"/>
  <c r="F9"/>
  <c r="F13" s="1"/>
  <c r="F18" s="1"/>
  <c r="E9"/>
  <c r="E13"/>
  <c r="E18" s="1"/>
  <c r="D6"/>
  <c r="D12" s="1"/>
  <c r="D9"/>
  <c r="D13"/>
  <c r="G17"/>
  <c r="F17"/>
  <c r="E17"/>
  <c r="F4"/>
  <c r="F16" s="1"/>
  <c r="E4"/>
  <c r="E16" s="1"/>
  <c r="D4"/>
  <c r="G14"/>
  <c r="E14"/>
  <c r="D14"/>
  <c r="E12"/>
  <c r="G5"/>
  <c r="G11" s="1"/>
  <c r="F5"/>
  <c r="F11" s="1"/>
  <c r="E5"/>
  <c r="E11" s="1"/>
  <c r="D5"/>
  <c r="D11" s="1"/>
  <c r="AF38" i="11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10"/>
  <c r="K40"/>
  <c r="K55"/>
  <c r="J55"/>
  <c r="I55"/>
  <c r="H55"/>
  <c r="G55"/>
  <c r="F55"/>
  <c r="E55"/>
  <c r="D55"/>
  <c r="K54"/>
  <c r="J54"/>
  <c r="I54"/>
  <c r="H54"/>
  <c r="G54"/>
  <c r="F54"/>
  <c r="E54"/>
  <c r="D54"/>
  <c r="K34"/>
  <c r="K53"/>
  <c r="J34"/>
  <c r="J33"/>
  <c r="J53" s="1"/>
  <c r="I34"/>
  <c r="J50" s="1"/>
  <c r="I33"/>
  <c r="I53"/>
  <c r="H34"/>
  <c r="H33"/>
  <c r="H53" s="1"/>
  <c r="G34"/>
  <c r="H50" s="1"/>
  <c r="G33"/>
  <c r="G53"/>
  <c r="F34"/>
  <c r="F33"/>
  <c r="F53" s="1"/>
  <c r="E34"/>
  <c r="E33"/>
  <c r="E53"/>
  <c r="D34"/>
  <c r="D33"/>
  <c r="D53" s="1"/>
  <c r="K52"/>
  <c r="I52"/>
  <c r="G52"/>
  <c r="E52"/>
  <c r="K50"/>
  <c r="I50"/>
  <c r="G32"/>
  <c r="G50" s="1"/>
  <c r="F32"/>
  <c r="F50" s="1"/>
  <c r="E32"/>
  <c r="E50" s="1"/>
  <c r="K49"/>
  <c r="I49"/>
  <c r="G49"/>
  <c r="E49"/>
  <c r="K39"/>
  <c r="J35"/>
  <c r="J39" s="1"/>
  <c r="I35"/>
  <c r="I39"/>
  <c r="H35"/>
  <c r="H39" s="1"/>
  <c r="G35"/>
  <c r="G39"/>
  <c r="F35"/>
  <c r="E35"/>
  <c r="E39"/>
  <c r="E47" s="1"/>
  <c r="D32"/>
  <c r="D35"/>
  <c r="D39"/>
  <c r="K46"/>
  <c r="I46"/>
  <c r="K45"/>
  <c r="J45"/>
  <c r="I45"/>
  <c r="H45"/>
  <c r="G45"/>
  <c r="F45"/>
  <c r="E45"/>
  <c r="K44"/>
  <c r="J44"/>
  <c r="I44"/>
  <c r="H44"/>
  <c r="K30"/>
  <c r="J30"/>
  <c r="K43" s="1"/>
  <c r="I30"/>
  <c r="I43" s="1"/>
  <c r="H30"/>
  <c r="H43" s="1"/>
  <c r="G30"/>
  <c r="G43" s="1"/>
  <c r="F30"/>
  <c r="F43" s="1"/>
  <c r="E30"/>
  <c r="E43" s="1"/>
  <c r="D30"/>
  <c r="K42"/>
  <c r="I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G24" s="1"/>
  <c r="F8"/>
  <c r="F7"/>
  <c r="F24"/>
  <c r="E8"/>
  <c r="E7"/>
  <c r="E24" s="1"/>
  <c r="D8"/>
  <c r="D23" s="1"/>
  <c r="D7"/>
  <c r="D24"/>
  <c r="K23"/>
  <c r="G23"/>
  <c r="F23"/>
  <c r="E23"/>
  <c r="K22"/>
  <c r="G6"/>
  <c r="G21"/>
  <c r="F6"/>
  <c r="F21"/>
  <c r="E6"/>
  <c r="E21"/>
  <c r="G20"/>
  <c r="F20"/>
  <c r="E20"/>
  <c r="G9"/>
  <c r="G13" s="1"/>
  <c r="F9"/>
  <c r="F13" s="1"/>
  <c r="F18" s="1"/>
  <c r="E9"/>
  <c r="E13"/>
  <c r="E18" s="1"/>
  <c r="D6"/>
  <c r="D9"/>
  <c r="D13"/>
  <c r="G17"/>
  <c r="F17"/>
  <c r="E17"/>
  <c r="G4"/>
  <c r="F4"/>
  <c r="G16" s="1"/>
  <c r="E4"/>
  <c r="E16" s="1"/>
  <c r="D4"/>
  <c r="G14"/>
  <c r="F14"/>
  <c r="E14"/>
  <c r="D14"/>
  <c r="G12"/>
  <c r="F12"/>
  <c r="E12"/>
  <c r="D12"/>
  <c r="G5"/>
  <c r="G11" s="1"/>
  <c r="F5"/>
  <c r="F11" s="1"/>
  <c r="E5"/>
  <c r="E11" s="1"/>
  <c r="D5"/>
  <c r="D11" s="1"/>
  <c r="G2"/>
  <c r="F2"/>
  <c r="E2"/>
  <c r="D2"/>
  <c r="AF38" i="110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7" s="1"/>
  <c r="K18" i="1108"/>
  <c r="P18" s="1"/>
  <c r="F2" i="1107" s="1"/>
  <c r="J18" i="1108"/>
  <c r="O18" s="1"/>
  <c r="E2" i="1107" s="1"/>
  <c r="I18" i="1108"/>
  <c r="N18" s="1"/>
  <c r="D2" i="1107" s="1"/>
  <c r="Q17" i="110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7"/>
  <c r="K40" s="1"/>
  <c r="K58"/>
  <c r="K55"/>
  <c r="J55"/>
  <c r="I55"/>
  <c r="H55"/>
  <c r="G55"/>
  <c r="F55"/>
  <c r="E55"/>
  <c r="D55"/>
  <c r="K54"/>
  <c r="J54"/>
  <c r="I54"/>
  <c r="H54"/>
  <c r="G54"/>
  <c r="F54"/>
  <c r="E54"/>
  <c r="D54"/>
  <c r="K34"/>
  <c r="K53"/>
  <c r="J34"/>
  <c r="J33"/>
  <c r="J53" s="1"/>
  <c r="I34"/>
  <c r="I33"/>
  <c r="I53"/>
  <c r="H34"/>
  <c r="H33"/>
  <c r="H53" s="1"/>
  <c r="G34"/>
  <c r="G33"/>
  <c r="G53"/>
  <c r="F34"/>
  <c r="F33"/>
  <c r="F53" s="1"/>
  <c r="E34"/>
  <c r="E33"/>
  <c r="E53"/>
  <c r="D34"/>
  <c r="D33"/>
  <c r="D53" s="1"/>
  <c r="K52"/>
  <c r="I52"/>
  <c r="G52"/>
  <c r="E52"/>
  <c r="K50"/>
  <c r="G32"/>
  <c r="G50" s="1"/>
  <c r="F32"/>
  <c r="F50" s="1"/>
  <c r="E32"/>
  <c r="E50" s="1"/>
  <c r="K49"/>
  <c r="G49"/>
  <c r="E49"/>
  <c r="K39"/>
  <c r="J35"/>
  <c r="I35"/>
  <c r="H35"/>
  <c r="G35"/>
  <c r="G39"/>
  <c r="F35"/>
  <c r="E35"/>
  <c r="E39"/>
  <c r="E47" s="1"/>
  <c r="D32"/>
  <c r="D35"/>
  <c r="D39"/>
  <c r="K46"/>
  <c r="G45"/>
  <c r="F45"/>
  <c r="E45"/>
  <c r="K44"/>
  <c r="K30"/>
  <c r="J30"/>
  <c r="K43" s="1"/>
  <c r="I30"/>
  <c r="I43" s="1"/>
  <c r="H30"/>
  <c r="H43" s="1"/>
  <c r="G30"/>
  <c r="G43" s="1"/>
  <c r="F30"/>
  <c r="F43" s="1"/>
  <c r="E30"/>
  <c r="E43" s="1"/>
  <c r="D30"/>
  <c r="K42"/>
  <c r="I42"/>
  <c r="J40"/>
  <c r="I40"/>
  <c r="H40"/>
  <c r="G40"/>
  <c r="F40"/>
  <c r="E40"/>
  <c r="D40"/>
  <c r="K38"/>
  <c r="F38"/>
  <c r="D38"/>
  <c r="K31"/>
  <c r="K37"/>
  <c r="J31"/>
  <c r="J37"/>
  <c r="I31"/>
  <c r="I37"/>
  <c r="H31"/>
  <c r="H37"/>
  <c r="G31"/>
  <c r="G37"/>
  <c r="F31"/>
  <c r="F37"/>
  <c r="E31"/>
  <c r="E37"/>
  <c r="D31"/>
  <c r="D37"/>
  <c r="J28"/>
  <c r="H28"/>
  <c r="F28"/>
  <c r="D28"/>
  <c r="G26"/>
  <c r="F26"/>
  <c r="E26"/>
  <c r="D26"/>
  <c r="G25"/>
  <c r="F25"/>
  <c r="E25"/>
  <c r="D25"/>
  <c r="G8"/>
  <c r="G7"/>
  <c r="G24" s="1"/>
  <c r="F8"/>
  <c r="F23" s="1"/>
  <c r="F7"/>
  <c r="F24"/>
  <c r="E8"/>
  <c r="E7"/>
  <c r="E24" s="1"/>
  <c r="D8"/>
  <c r="D23" s="1"/>
  <c r="D7"/>
  <c r="D24"/>
  <c r="G23"/>
  <c r="E23"/>
  <c r="K22"/>
  <c r="G6"/>
  <c r="G21"/>
  <c r="F6"/>
  <c r="F21"/>
  <c r="E6"/>
  <c r="E21"/>
  <c r="F20"/>
  <c r="G9"/>
  <c r="G13" s="1"/>
  <c r="F9"/>
  <c r="F13" s="1"/>
  <c r="F18" s="1"/>
  <c r="E9"/>
  <c r="E13"/>
  <c r="E18" s="1"/>
  <c r="D6"/>
  <c r="D12" s="1"/>
  <c r="D9"/>
  <c r="D13"/>
  <c r="G17"/>
  <c r="F17"/>
  <c r="E17"/>
  <c r="G4"/>
  <c r="F4"/>
  <c r="G16" s="1"/>
  <c r="E4"/>
  <c r="E16" s="1"/>
  <c r="D4"/>
  <c r="G14"/>
  <c r="E14"/>
  <c r="D14"/>
  <c r="G12"/>
  <c r="E12"/>
  <c r="G5"/>
  <c r="G11" s="1"/>
  <c r="F5"/>
  <c r="F11" s="1"/>
  <c r="E5"/>
  <c r="E11" s="1"/>
  <c r="D5"/>
  <c r="D11" s="1"/>
  <c r="AF38" i="110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s="1"/>
  <c r="K33" i="1104"/>
  <c r="K40"/>
  <c r="K60" s="1"/>
  <c r="K55"/>
  <c r="J55"/>
  <c r="I55"/>
  <c r="H55"/>
  <c r="G55"/>
  <c r="F55"/>
  <c r="E55"/>
  <c r="D55"/>
  <c r="K54"/>
  <c r="J54"/>
  <c r="I54"/>
  <c r="H54"/>
  <c r="G54"/>
  <c r="F54"/>
  <c r="E54"/>
  <c r="D54"/>
  <c r="K34"/>
  <c r="K53"/>
  <c r="J34"/>
  <c r="J33"/>
  <c r="J53" s="1"/>
  <c r="I34"/>
  <c r="I33"/>
  <c r="I53"/>
  <c r="H34"/>
  <c r="H33"/>
  <c r="H53" s="1"/>
  <c r="G34"/>
  <c r="G33"/>
  <c r="G53"/>
  <c r="F34"/>
  <c r="F33"/>
  <c r="F53" s="1"/>
  <c r="E34"/>
  <c r="E33"/>
  <c r="E53"/>
  <c r="D34"/>
  <c r="D33"/>
  <c r="D53" s="1"/>
  <c r="K52"/>
  <c r="J52"/>
  <c r="I52"/>
  <c r="H52"/>
  <c r="G52"/>
  <c r="F52"/>
  <c r="E52"/>
  <c r="D52"/>
  <c r="K50"/>
  <c r="J50"/>
  <c r="I50"/>
  <c r="H50"/>
  <c r="G32"/>
  <c r="G50" s="1"/>
  <c r="F32"/>
  <c r="F50" s="1"/>
  <c r="E32"/>
  <c r="E50" s="1"/>
  <c r="K49"/>
  <c r="J49"/>
  <c r="I49"/>
  <c r="H49"/>
  <c r="G49"/>
  <c r="F49"/>
  <c r="E49"/>
  <c r="K39"/>
  <c r="J35"/>
  <c r="J39" s="1"/>
  <c r="I35"/>
  <c r="I39"/>
  <c r="H35"/>
  <c r="H39" s="1"/>
  <c r="G35"/>
  <c r="G39"/>
  <c r="F35"/>
  <c r="F39" s="1"/>
  <c r="E35"/>
  <c r="E39"/>
  <c r="D32"/>
  <c r="D35"/>
  <c r="D39"/>
  <c r="E47" s="1"/>
  <c r="K46"/>
  <c r="I46"/>
  <c r="K45"/>
  <c r="J45"/>
  <c r="I45"/>
  <c r="H45"/>
  <c r="G45"/>
  <c r="F45"/>
  <c r="E45"/>
  <c r="K44"/>
  <c r="J44"/>
  <c r="I44"/>
  <c r="H44"/>
  <c r="K30"/>
  <c r="J30"/>
  <c r="K43" s="1"/>
  <c r="I30"/>
  <c r="I43" s="1"/>
  <c r="H30"/>
  <c r="H43" s="1"/>
  <c r="G30"/>
  <c r="G43" s="1"/>
  <c r="F30"/>
  <c r="F43" s="1"/>
  <c r="E30"/>
  <c r="E43" s="1"/>
  <c r="D30"/>
  <c r="H42" s="1"/>
  <c r="K42"/>
  <c r="I42"/>
  <c r="J40"/>
  <c r="I40"/>
  <c r="H40"/>
  <c r="G40"/>
  <c r="F40"/>
  <c r="E40"/>
  <c r="D40"/>
  <c r="K38"/>
  <c r="J38"/>
  <c r="I38"/>
  <c r="H38"/>
  <c r="G38"/>
  <c r="F38"/>
  <c r="E38"/>
  <c r="D38"/>
  <c r="K31"/>
  <c r="K37"/>
  <c r="J31"/>
  <c r="J37"/>
  <c r="I31"/>
  <c r="I37"/>
  <c r="H31"/>
  <c r="H37"/>
  <c r="G31"/>
  <c r="G37"/>
  <c r="F31"/>
  <c r="F37"/>
  <c r="E31"/>
  <c r="E37"/>
  <c r="D31"/>
  <c r="D37"/>
  <c r="K28"/>
  <c r="I28"/>
  <c r="G28"/>
  <c r="E28"/>
  <c r="G26"/>
  <c r="F26"/>
  <c r="E26"/>
  <c r="D26"/>
  <c r="G25"/>
  <c r="F25"/>
  <c r="E25"/>
  <c r="D25"/>
  <c r="G8"/>
  <c r="G7"/>
  <c r="G24"/>
  <c r="F8"/>
  <c r="F7"/>
  <c r="F24" s="1"/>
  <c r="E8"/>
  <c r="E7"/>
  <c r="E24"/>
  <c r="D8"/>
  <c r="D7"/>
  <c r="D24" s="1"/>
  <c r="K23"/>
  <c r="G23"/>
  <c r="F23"/>
  <c r="E23"/>
  <c r="D23"/>
  <c r="K22"/>
  <c r="G6"/>
  <c r="G21" s="1"/>
  <c r="F6"/>
  <c r="F21" s="1"/>
  <c r="E6"/>
  <c r="E21" s="1"/>
  <c r="G20"/>
  <c r="E20"/>
  <c r="G9"/>
  <c r="G13"/>
  <c r="G18" s="1"/>
  <c r="F9"/>
  <c r="F13"/>
  <c r="E9"/>
  <c r="E13" s="1"/>
  <c r="D6"/>
  <c r="D9"/>
  <c r="D13" s="1"/>
  <c r="G17"/>
  <c r="F17"/>
  <c r="E17"/>
  <c r="G4"/>
  <c r="F4"/>
  <c r="G16"/>
  <c r="E4"/>
  <c r="F16"/>
  <c r="D4"/>
  <c r="E16"/>
  <c r="G14"/>
  <c r="F14"/>
  <c r="E14"/>
  <c r="D14"/>
  <c r="G12"/>
  <c r="F12"/>
  <c r="E12"/>
  <c r="D12"/>
  <c r="G5"/>
  <c r="G11"/>
  <c r="F5"/>
  <c r="F11"/>
  <c r="E5"/>
  <c r="E11"/>
  <c r="D5"/>
  <c r="D11"/>
  <c r="G2"/>
  <c r="F2"/>
  <c r="E2"/>
  <c r="D2"/>
  <c r="K57" i="1101"/>
  <c r="K58" s="1"/>
  <c r="AC15" i="1103"/>
  <c r="H32" i="1101" s="1"/>
  <c r="AD15" i="1103"/>
  <c r="I32" i="1101"/>
  <c r="AE15" i="1103"/>
  <c r="J32" i="1101"/>
  <c r="AF15" i="1103"/>
  <c r="K32" i="1101"/>
  <c r="AF34" i="1103"/>
  <c r="K35" i="1101"/>
  <c r="AF38" i="110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1" s="1"/>
  <c r="K18" i="1102"/>
  <c r="P18" s="1"/>
  <c r="F2" i="1101" s="1"/>
  <c r="J18" i="1102"/>
  <c r="O18" s="1"/>
  <c r="E2" i="1101" s="1"/>
  <c r="I18" i="1102"/>
  <c r="N18" s="1"/>
  <c r="D2" i="1101" s="1"/>
  <c r="Q17" i="110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1"/>
  <c r="K4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I52"/>
  <c r="H52"/>
  <c r="F52"/>
  <c r="D52"/>
  <c r="K50"/>
  <c r="J50"/>
  <c r="I50"/>
  <c r="G32"/>
  <c r="G50"/>
  <c r="F32"/>
  <c r="F50"/>
  <c r="E32"/>
  <c r="E50"/>
  <c r="K49"/>
  <c r="J49"/>
  <c r="I49"/>
  <c r="G49"/>
  <c r="F49"/>
  <c r="E49"/>
  <c r="K39"/>
  <c r="K47" s="1"/>
  <c r="J35"/>
  <c r="J39"/>
  <c r="I35"/>
  <c r="I39" s="1"/>
  <c r="H35"/>
  <c r="G35"/>
  <c r="G39" s="1"/>
  <c r="F35"/>
  <c r="F39"/>
  <c r="E35"/>
  <c r="E39" s="1"/>
  <c r="D32"/>
  <c r="D35"/>
  <c r="D39" s="1"/>
  <c r="J46"/>
  <c r="K45"/>
  <c r="J45"/>
  <c r="G45"/>
  <c r="F45"/>
  <c r="E45"/>
  <c r="K44"/>
  <c r="J44"/>
  <c r="I44"/>
  <c r="K30"/>
  <c r="J30"/>
  <c r="K43"/>
  <c r="I30"/>
  <c r="J43"/>
  <c r="H30"/>
  <c r="I43"/>
  <c r="G30"/>
  <c r="H43"/>
  <c r="F30"/>
  <c r="G43"/>
  <c r="E30"/>
  <c r="F43"/>
  <c r="D30"/>
  <c r="E43"/>
  <c r="K42"/>
  <c r="J42"/>
  <c r="I42"/>
  <c r="H42"/>
  <c r="J40"/>
  <c r="I40"/>
  <c r="H40"/>
  <c r="G40"/>
  <c r="F40"/>
  <c r="E40"/>
  <c r="D40"/>
  <c r="K38"/>
  <c r="J38"/>
  <c r="I38"/>
  <c r="G38"/>
  <c r="F38"/>
  <c r="E38"/>
  <c r="D38"/>
  <c r="K31"/>
  <c r="K37" s="1"/>
  <c r="J31"/>
  <c r="J37" s="1"/>
  <c r="I31"/>
  <c r="I37" s="1"/>
  <c r="H31"/>
  <c r="H37" s="1"/>
  <c r="G31"/>
  <c r="G37" s="1"/>
  <c r="F31"/>
  <c r="F37" s="1"/>
  <c r="E31"/>
  <c r="E37" s="1"/>
  <c r="D31"/>
  <c r="D37" s="1"/>
  <c r="J28"/>
  <c r="H28"/>
  <c r="F28"/>
  <c r="D28"/>
  <c r="G26"/>
  <c r="F26"/>
  <c r="E26"/>
  <c r="D26"/>
  <c r="G25"/>
  <c r="F25"/>
  <c r="E25"/>
  <c r="D25"/>
  <c r="G8"/>
  <c r="G7"/>
  <c r="G24" s="1"/>
  <c r="F8"/>
  <c r="F7"/>
  <c r="F24"/>
  <c r="E8"/>
  <c r="E7"/>
  <c r="E24" s="1"/>
  <c r="D8"/>
  <c r="D7"/>
  <c r="D24"/>
  <c r="K23"/>
  <c r="G23"/>
  <c r="F23"/>
  <c r="E23"/>
  <c r="D23"/>
  <c r="K22"/>
  <c r="G6"/>
  <c r="G21"/>
  <c r="F6"/>
  <c r="F21"/>
  <c r="E6"/>
  <c r="E21"/>
  <c r="G20"/>
  <c r="F20"/>
  <c r="E20"/>
  <c r="G9"/>
  <c r="G13" s="1"/>
  <c r="G18" s="1"/>
  <c r="F9"/>
  <c r="F13" s="1"/>
  <c r="F18" s="1"/>
  <c r="E9"/>
  <c r="E13"/>
  <c r="D6"/>
  <c r="D9"/>
  <c r="D13"/>
  <c r="E18" s="1"/>
  <c r="G17"/>
  <c r="F17"/>
  <c r="E17"/>
  <c r="G4"/>
  <c r="F4"/>
  <c r="G16" s="1"/>
  <c r="E4"/>
  <c r="E16" s="1"/>
  <c r="D4"/>
  <c r="G14"/>
  <c r="F14"/>
  <c r="E14"/>
  <c r="D14"/>
  <c r="G12"/>
  <c r="F12"/>
  <c r="E12"/>
  <c r="D12"/>
  <c r="G5"/>
  <c r="G11" s="1"/>
  <c r="F5"/>
  <c r="F11" s="1"/>
  <c r="E5"/>
  <c r="E11" s="1"/>
  <c r="D5"/>
  <c r="D11" s="1"/>
  <c r="K57" i="1098"/>
  <c r="K59" s="1"/>
  <c r="E18" i="286" s="1"/>
  <c r="AC15" i="1100"/>
  <c r="H32" i="1098"/>
  <c r="AD15" i="1100"/>
  <c r="I32" i="1098" s="1"/>
  <c r="AE15" i="1100"/>
  <c r="J32" i="1098"/>
  <c r="AF15" i="1100"/>
  <c r="K32" i="1098"/>
  <c r="AF34" i="1100"/>
  <c r="K35" i="1098"/>
  <c r="AF38" i="110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98" s="1"/>
  <c r="K18" i="1099"/>
  <c r="P18" s="1"/>
  <c r="F2" i="1098" s="1"/>
  <c r="J18" i="1099"/>
  <c r="O18" s="1"/>
  <c r="E2" i="1098" s="1"/>
  <c r="I18" i="1099"/>
  <c r="N18" s="1"/>
  <c r="D2" i="1098" s="1"/>
  <c r="Q17" i="109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98"/>
  <c r="K40" s="1"/>
  <c r="K55"/>
  <c r="J55"/>
  <c r="I55"/>
  <c r="H55"/>
  <c r="G55"/>
  <c r="F55"/>
  <c r="E55"/>
  <c r="D55"/>
  <c r="K54"/>
  <c r="J54"/>
  <c r="I54"/>
  <c r="H54"/>
  <c r="G54"/>
  <c r="F54"/>
  <c r="E54"/>
  <c r="D54"/>
  <c r="K34"/>
  <c r="K53" s="1"/>
  <c r="J34"/>
  <c r="J33"/>
  <c r="J53"/>
  <c r="I34"/>
  <c r="I33"/>
  <c r="I53" s="1"/>
  <c r="H34"/>
  <c r="H33"/>
  <c r="H53"/>
  <c r="G34"/>
  <c r="G33"/>
  <c r="G53" s="1"/>
  <c r="F34"/>
  <c r="F33"/>
  <c r="F53"/>
  <c r="E34"/>
  <c r="E33"/>
  <c r="E53" s="1"/>
  <c r="D34"/>
  <c r="D33"/>
  <c r="D53"/>
  <c r="K52"/>
  <c r="J52"/>
  <c r="I52"/>
  <c r="H52"/>
  <c r="G52"/>
  <c r="F52"/>
  <c r="E52"/>
  <c r="D52"/>
  <c r="K50"/>
  <c r="J50"/>
  <c r="H50"/>
  <c r="G32"/>
  <c r="G50"/>
  <c r="F32"/>
  <c r="F50"/>
  <c r="E32"/>
  <c r="E50"/>
  <c r="K49"/>
  <c r="J49"/>
  <c r="H49"/>
  <c r="G49"/>
  <c r="F49"/>
  <c r="E49"/>
  <c r="K39"/>
  <c r="J35"/>
  <c r="J39"/>
  <c r="K47" s="1"/>
  <c r="I35"/>
  <c r="H35"/>
  <c r="H39"/>
  <c r="G35"/>
  <c r="G39" s="1"/>
  <c r="F35"/>
  <c r="F39"/>
  <c r="E35"/>
  <c r="E39" s="1"/>
  <c r="D32"/>
  <c r="D35"/>
  <c r="D39" s="1"/>
  <c r="H46" s="1"/>
  <c r="J46"/>
  <c r="K45"/>
  <c r="H45"/>
  <c r="G45"/>
  <c r="F45"/>
  <c r="E45"/>
  <c r="K44"/>
  <c r="J44"/>
  <c r="H44"/>
  <c r="K30"/>
  <c r="J30"/>
  <c r="K43"/>
  <c r="I30"/>
  <c r="J43"/>
  <c r="H30"/>
  <c r="I43"/>
  <c r="G30"/>
  <c r="H43"/>
  <c r="F30"/>
  <c r="G43"/>
  <c r="E30"/>
  <c r="F43"/>
  <c r="D30"/>
  <c r="E43"/>
  <c r="K42"/>
  <c r="J42"/>
  <c r="I42"/>
  <c r="H42"/>
  <c r="J40"/>
  <c r="I40"/>
  <c r="H40"/>
  <c r="G40"/>
  <c r="F40"/>
  <c r="E40"/>
  <c r="D40"/>
  <c r="K38"/>
  <c r="J38"/>
  <c r="H38"/>
  <c r="G38"/>
  <c r="F38"/>
  <c r="E38"/>
  <c r="D38"/>
  <c r="K31"/>
  <c r="K37" s="1"/>
  <c r="J31"/>
  <c r="J37" s="1"/>
  <c r="I31"/>
  <c r="I37" s="1"/>
  <c r="H31"/>
  <c r="H37" s="1"/>
  <c r="G31"/>
  <c r="G37" s="1"/>
  <c r="F31"/>
  <c r="F37" s="1"/>
  <c r="E31"/>
  <c r="E37" s="1"/>
  <c r="D31"/>
  <c r="D37" s="1"/>
  <c r="J28"/>
  <c r="H28"/>
  <c r="F28"/>
  <c r="D28"/>
  <c r="G26"/>
  <c r="F26"/>
  <c r="E26"/>
  <c r="D26"/>
  <c r="G25"/>
  <c r="F25"/>
  <c r="E25"/>
  <c r="D25"/>
  <c r="G8"/>
  <c r="G7"/>
  <c r="G24" s="1"/>
  <c r="F8"/>
  <c r="F7"/>
  <c r="F24"/>
  <c r="E8"/>
  <c r="E7"/>
  <c r="E24" s="1"/>
  <c r="D8"/>
  <c r="D7"/>
  <c r="D24"/>
  <c r="G23"/>
  <c r="F23"/>
  <c r="E23"/>
  <c r="D23"/>
  <c r="K22"/>
  <c r="G6"/>
  <c r="G21"/>
  <c r="F6"/>
  <c r="F21"/>
  <c r="E6"/>
  <c r="E21"/>
  <c r="G20"/>
  <c r="F20"/>
  <c r="E20"/>
  <c r="G9"/>
  <c r="G13" s="1"/>
  <c r="F9"/>
  <c r="F13" s="1"/>
  <c r="F18" s="1"/>
  <c r="E9"/>
  <c r="E13"/>
  <c r="E18" s="1"/>
  <c r="D6"/>
  <c r="D9"/>
  <c r="D13"/>
  <c r="G17"/>
  <c r="F17"/>
  <c r="E17"/>
  <c r="G4"/>
  <c r="F4"/>
  <c r="G16" s="1"/>
  <c r="E4"/>
  <c r="E16" s="1"/>
  <c r="D4"/>
  <c r="G14"/>
  <c r="F14"/>
  <c r="E14"/>
  <c r="D14"/>
  <c r="G12"/>
  <c r="F12"/>
  <c r="E12"/>
  <c r="D12"/>
  <c r="G5"/>
  <c r="G11" s="1"/>
  <c r="F5"/>
  <c r="F11" s="1"/>
  <c r="E5"/>
  <c r="E11" s="1"/>
  <c r="D5"/>
  <c r="D11" s="1"/>
  <c r="K4" i="1097"/>
  <c r="K5"/>
  <c r="K6"/>
  <c r="B6"/>
  <c r="L5"/>
  <c r="L6"/>
  <c r="L4"/>
  <c r="D4"/>
  <c r="Q15" i="1093"/>
  <c r="Q3"/>
  <c r="Q15" i="1051"/>
  <c r="G6" i="1050" s="1"/>
  <c r="Q34" i="1051"/>
  <c r="G9" i="1050" s="1"/>
  <c r="P15" i="1051"/>
  <c r="F6" i="1050"/>
  <c r="F13" s="1"/>
  <c r="P34" i="1051"/>
  <c r="F9" i="1050"/>
  <c r="O15" i="1051"/>
  <c r="E6" i="1050" s="1"/>
  <c r="O34" i="1051"/>
  <c r="E9" i="1050" s="1"/>
  <c r="N15" i="1051"/>
  <c r="D6" i="1050"/>
  <c r="D13" s="1"/>
  <c r="N34" i="1051"/>
  <c r="D9" i="1050"/>
  <c r="J18" i="1051"/>
  <c r="O18" s="1"/>
  <c r="E2" i="1050" s="1"/>
  <c r="K18" i="1051"/>
  <c r="P18" s="1"/>
  <c r="F2" i="1050" s="1"/>
  <c r="L18" i="1051"/>
  <c r="Q18" s="1"/>
  <c r="G2" i="1050" s="1"/>
  <c r="I18" i="1051"/>
  <c r="N18" s="1"/>
  <c r="D2" i="1050" s="1"/>
  <c r="O33" i="1051"/>
  <c r="E7" i="1050"/>
  <c r="P33" i="1051"/>
  <c r="F7" i="1050"/>
  <c r="F14" s="1"/>
  <c r="Q33" i="1051"/>
  <c r="G7" i="1050"/>
  <c r="G14" s="1"/>
  <c r="N33" i="1051"/>
  <c r="D7" i="1050"/>
  <c r="D14" s="1"/>
  <c r="O3" i="1051"/>
  <c r="E4" i="1050" s="1"/>
  <c r="P3" i="1051"/>
  <c r="F4" i="1050"/>
  <c r="Q3" i="1051"/>
  <c r="G4" i="1050" s="1"/>
  <c r="N3" i="1051"/>
  <c r="D4" i="1050" s="1"/>
  <c r="AC15" i="1094"/>
  <c r="AD15"/>
  <c r="AE15"/>
  <c r="AF15"/>
  <c r="AF34"/>
  <c r="AF3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AE18" s="1"/>
  <c r="Q1"/>
  <c r="AD1"/>
  <c r="AD18" s="1"/>
  <c r="P1"/>
  <c r="AC1" s="1"/>
  <c r="AC18" s="1"/>
  <c r="W1"/>
  <c r="AB1"/>
  <c r="AB18" s="1"/>
  <c r="V1"/>
  <c r="AA1" s="1"/>
  <c r="AA18" s="1"/>
  <c r="U1"/>
  <c r="Z1"/>
  <c r="Z18"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P3"/>
  <c r="O3"/>
  <c r="N3"/>
  <c r="L3"/>
  <c r="K3"/>
  <c r="J3"/>
  <c r="I3"/>
  <c r="L1"/>
  <c r="Q1"/>
  <c r="K1"/>
  <c r="P1"/>
  <c r="J1"/>
  <c r="O1"/>
  <c r="I1"/>
  <c r="N1"/>
  <c r="AC15" i="1091"/>
  <c r="H32" i="1089" s="1"/>
  <c r="AD15" i="1091"/>
  <c r="I32" i="1089"/>
  <c r="AE15" i="1091"/>
  <c r="J32" i="1089"/>
  <c r="AF15" i="1091"/>
  <c r="K32" i="1089"/>
  <c r="AF34" i="1091"/>
  <c r="K35" i="1089"/>
  <c r="AF38" i="109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89" s="1"/>
  <c r="AC3" i="1091"/>
  <c r="AB3"/>
  <c r="G30" i="1089" s="1"/>
  <c r="AA3" i="1091"/>
  <c r="Z3"/>
  <c r="E30" i="1089" s="1"/>
  <c r="Y3" i="1091"/>
  <c r="W3"/>
  <c r="V3"/>
  <c r="U3"/>
  <c r="T3"/>
  <c r="S3"/>
  <c r="R3"/>
  <c r="Q3"/>
  <c r="P3"/>
  <c r="Q38" i="1090"/>
  <c r="P38"/>
  <c r="O38"/>
  <c r="N38"/>
  <c r="L38"/>
  <c r="K38"/>
  <c r="J38"/>
  <c r="I38"/>
  <c r="Q37"/>
  <c r="P37"/>
  <c r="O37"/>
  <c r="N37"/>
  <c r="L37"/>
  <c r="K37"/>
  <c r="J37"/>
  <c r="I37"/>
  <c r="Q36"/>
  <c r="P36"/>
  <c r="O36"/>
  <c r="N36"/>
  <c r="L36"/>
  <c r="K36"/>
  <c r="J36"/>
  <c r="I36"/>
  <c r="Q35"/>
  <c r="P35"/>
  <c r="O35"/>
  <c r="N35"/>
  <c r="L35"/>
  <c r="K35"/>
  <c r="J35"/>
  <c r="I35"/>
  <c r="Q34"/>
  <c r="G9" i="1089" s="1"/>
  <c r="P34" i="1090"/>
  <c r="O34"/>
  <c r="N34"/>
  <c r="L34"/>
  <c r="K34"/>
  <c r="J34"/>
  <c r="I34"/>
  <c r="Q33"/>
  <c r="G7" i="1089" s="1"/>
  <c r="P33" i="1090"/>
  <c r="O33"/>
  <c r="E7" i="1089" s="1"/>
  <c r="N33" i="1090"/>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9" s="1"/>
  <c r="K18" i="1090"/>
  <c r="P18" s="1"/>
  <c r="F2" i="1089" s="1"/>
  <c r="J18" i="1090"/>
  <c r="O18" s="1"/>
  <c r="E2" i="1089" s="1"/>
  <c r="I18" i="1090"/>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89" s="1"/>
  <c r="P5" i="1090"/>
  <c r="O5"/>
  <c r="E5" i="1089" s="1"/>
  <c r="N5" i="1090"/>
  <c r="L5"/>
  <c r="K5"/>
  <c r="J5"/>
  <c r="I5"/>
  <c r="Q4"/>
  <c r="P4"/>
  <c r="O4"/>
  <c r="N4"/>
  <c r="L4"/>
  <c r="K4"/>
  <c r="J4"/>
  <c r="I4"/>
  <c r="Q3"/>
  <c r="P3"/>
  <c r="O3"/>
  <c r="E4" i="1089" s="1"/>
  <c r="N3" i="1090"/>
  <c r="L3"/>
  <c r="K3"/>
  <c r="J3"/>
  <c r="I3"/>
  <c r="L1"/>
  <c r="Q1" s="1"/>
  <c r="K1"/>
  <c r="P1" s="1"/>
  <c r="J1"/>
  <c r="O1" s="1"/>
  <c r="I1"/>
  <c r="N1" s="1"/>
  <c r="K33" i="1089"/>
  <c r="K55"/>
  <c r="J55"/>
  <c r="I55"/>
  <c r="H55"/>
  <c r="G55"/>
  <c r="F55"/>
  <c r="E55"/>
  <c r="D55"/>
  <c r="K54"/>
  <c r="J54"/>
  <c r="I54"/>
  <c r="H54"/>
  <c r="G54"/>
  <c r="F54"/>
  <c r="E54"/>
  <c r="D54"/>
  <c r="K34"/>
  <c r="K53" s="1"/>
  <c r="J34"/>
  <c r="J33"/>
  <c r="J53"/>
  <c r="I34"/>
  <c r="I33"/>
  <c r="H34"/>
  <c r="I50" s="1"/>
  <c r="H33"/>
  <c r="H53"/>
  <c r="G34"/>
  <c r="G33"/>
  <c r="F34"/>
  <c r="F33"/>
  <c r="F53"/>
  <c r="E34"/>
  <c r="E33"/>
  <c r="D34"/>
  <c r="D33"/>
  <c r="D53"/>
  <c r="J52"/>
  <c r="H52"/>
  <c r="F52"/>
  <c r="D52"/>
  <c r="J50"/>
  <c r="H50"/>
  <c r="G32"/>
  <c r="G50"/>
  <c r="F32"/>
  <c r="F50"/>
  <c r="E32"/>
  <c r="E50"/>
  <c r="J49"/>
  <c r="H49"/>
  <c r="F49"/>
  <c r="K39"/>
  <c r="J35"/>
  <c r="J39"/>
  <c r="I35"/>
  <c r="I39" s="1"/>
  <c r="J47"/>
  <c r="H35"/>
  <c r="H39"/>
  <c r="G35"/>
  <c r="G39" s="1"/>
  <c r="H47"/>
  <c r="F35"/>
  <c r="F39"/>
  <c r="E35"/>
  <c r="E39" s="1"/>
  <c r="F47"/>
  <c r="D32"/>
  <c r="D35"/>
  <c r="J46"/>
  <c r="K45"/>
  <c r="J45"/>
  <c r="H45"/>
  <c r="G45"/>
  <c r="F45"/>
  <c r="E45"/>
  <c r="K44"/>
  <c r="J44"/>
  <c r="I44"/>
  <c r="K30"/>
  <c r="J30"/>
  <c r="K43"/>
  <c r="J43"/>
  <c r="H30"/>
  <c r="I43"/>
  <c r="H43"/>
  <c r="F30"/>
  <c r="G43"/>
  <c r="F43"/>
  <c r="D30"/>
  <c r="E43"/>
  <c r="J42"/>
  <c r="H42"/>
  <c r="J40"/>
  <c r="I40"/>
  <c r="H40"/>
  <c r="G40"/>
  <c r="F40"/>
  <c r="E40"/>
  <c r="K38"/>
  <c r="J38"/>
  <c r="I38"/>
  <c r="G38"/>
  <c r="F38"/>
  <c r="E38"/>
  <c r="D38"/>
  <c r="K31"/>
  <c r="K37" s="1"/>
  <c r="J31"/>
  <c r="J37" s="1"/>
  <c r="I31"/>
  <c r="I37" s="1"/>
  <c r="H31"/>
  <c r="H37" s="1"/>
  <c r="G31"/>
  <c r="G37" s="1"/>
  <c r="F31"/>
  <c r="F37" s="1"/>
  <c r="E31"/>
  <c r="E37" s="1"/>
  <c r="D31"/>
  <c r="D37" s="1"/>
  <c r="K28"/>
  <c r="J28"/>
  <c r="I28"/>
  <c r="H28"/>
  <c r="G28"/>
  <c r="F28"/>
  <c r="E28"/>
  <c r="D28"/>
  <c r="G26"/>
  <c r="F26"/>
  <c r="E26"/>
  <c r="D26"/>
  <c r="G25"/>
  <c r="F25"/>
  <c r="E25"/>
  <c r="D25"/>
  <c r="G8"/>
  <c r="G24" s="1"/>
  <c r="F8"/>
  <c r="F7"/>
  <c r="F24" s="1"/>
  <c r="E8"/>
  <c r="E24" s="1"/>
  <c r="D8"/>
  <c r="D7"/>
  <c r="D24" s="1"/>
  <c r="K23"/>
  <c r="F23"/>
  <c r="D23"/>
  <c r="G6"/>
  <c r="F6"/>
  <c r="E6"/>
  <c r="G20"/>
  <c r="E20"/>
  <c r="G13"/>
  <c r="F9"/>
  <c r="F13"/>
  <c r="E9"/>
  <c r="D6"/>
  <c r="D9"/>
  <c r="D13" s="1"/>
  <c r="F17"/>
  <c r="G4"/>
  <c r="F4"/>
  <c r="G16"/>
  <c r="F16"/>
  <c r="D4"/>
  <c r="E16"/>
  <c r="F14"/>
  <c r="D14"/>
  <c r="D12"/>
  <c r="G11"/>
  <c r="F5"/>
  <c r="F11"/>
  <c r="E11"/>
  <c r="D5"/>
  <c r="D11"/>
  <c r="D2"/>
  <c r="AC15" i="1088"/>
  <c r="H32" i="1086"/>
  <c r="AD15" i="1088"/>
  <c r="I32" i="1086"/>
  <c r="AE15" i="1088"/>
  <c r="J32" i="1086"/>
  <c r="AF15" i="1088"/>
  <c r="K32" i="1086"/>
  <c r="AF34" i="1088"/>
  <c r="K35" i="1086"/>
  <c r="AF38" i="1088"/>
  <c r="AE38"/>
  <c r="AD38"/>
  <c r="AC38"/>
  <c r="H34" i="1086" s="1"/>
  <c r="AB38" i="1088"/>
  <c r="AA38"/>
  <c r="Z38"/>
  <c r="Y38"/>
  <c r="D34" i="1086" s="1"/>
  <c r="W38" i="108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86" s="1"/>
  <c r="AA33" i="1088"/>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86" s="1"/>
  <c r="AE19" i="1088"/>
  <c r="AD19"/>
  <c r="AC19"/>
  <c r="AB19"/>
  <c r="G54" i="1086" s="1"/>
  <c r="AA19" i="1088"/>
  <c r="Z19"/>
  <c r="E54" i="1086" s="1"/>
  <c r="Y19" i="1088"/>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86" s="1"/>
  <c r="AA15" i="1088"/>
  <c r="Z15"/>
  <c r="E32" i="1086" s="1"/>
  <c r="Y15" i="1088"/>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86" s="1"/>
  <c r="AC3" i="1088"/>
  <c r="AB3"/>
  <c r="G30" i="1086" s="1"/>
  <c r="AA3" i="1088"/>
  <c r="Z3"/>
  <c r="E30" i="1086" s="1"/>
  <c r="F43" s="1"/>
  <c r="Y3" i="1088"/>
  <c r="W3"/>
  <c r="V3"/>
  <c r="U3"/>
  <c r="T3"/>
  <c r="S3"/>
  <c r="R3"/>
  <c r="Q3"/>
  <c r="P3"/>
  <c r="Q38" i="1087"/>
  <c r="P38"/>
  <c r="O38"/>
  <c r="N38"/>
  <c r="L38"/>
  <c r="K38"/>
  <c r="J38"/>
  <c r="I38"/>
  <c r="Q37"/>
  <c r="P37"/>
  <c r="O37"/>
  <c r="N37"/>
  <c r="L37"/>
  <c r="K37"/>
  <c r="J37"/>
  <c r="I37"/>
  <c r="Q36"/>
  <c r="P36"/>
  <c r="O36"/>
  <c r="N36"/>
  <c r="L36"/>
  <c r="K36"/>
  <c r="J36"/>
  <c r="I36"/>
  <c r="Q35"/>
  <c r="P35"/>
  <c r="O35"/>
  <c r="N35"/>
  <c r="L35"/>
  <c r="K35"/>
  <c r="J35"/>
  <c r="I35"/>
  <c r="Q34"/>
  <c r="G9" i="1086" s="1"/>
  <c r="P34" i="1087"/>
  <c r="O34"/>
  <c r="E9" i="1086" s="1"/>
  <c r="N34" i="1087"/>
  <c r="L34"/>
  <c r="K34"/>
  <c r="J34"/>
  <c r="I34"/>
  <c r="Q33"/>
  <c r="G7" i="1086" s="1"/>
  <c r="P33" i="1087"/>
  <c r="O33"/>
  <c r="E7" i="1086" s="1"/>
  <c r="N33" i="1087"/>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6" s="1"/>
  <c r="K18" i="1087"/>
  <c r="P18" s="1"/>
  <c r="J18"/>
  <c r="O18" s="1"/>
  <c r="E2" i="1086" s="1"/>
  <c r="I18" i="1087"/>
  <c r="N18" s="1"/>
  <c r="Q17"/>
  <c r="P17"/>
  <c r="O17"/>
  <c r="N17"/>
  <c r="Q16"/>
  <c r="P16"/>
  <c r="O16"/>
  <c r="N16"/>
  <c r="L16"/>
  <c r="K16"/>
  <c r="J16"/>
  <c r="I16"/>
  <c r="Q15"/>
  <c r="G6" i="1086" s="1"/>
  <c r="P15" i="1087"/>
  <c r="O15"/>
  <c r="E6" i="1086" s="1"/>
  <c r="N15" i="1087"/>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86" s="1"/>
  <c r="P5" i="1087"/>
  <c r="O5"/>
  <c r="E5" i="1086" s="1"/>
  <c r="N5" i="1087"/>
  <c r="L5"/>
  <c r="K5"/>
  <c r="J5"/>
  <c r="I5"/>
  <c r="Q4"/>
  <c r="P4"/>
  <c r="O4"/>
  <c r="N4"/>
  <c r="L4"/>
  <c r="K4"/>
  <c r="J4"/>
  <c r="I4"/>
  <c r="Q3"/>
  <c r="G4" i="1086" s="1"/>
  <c r="G16" s="1"/>
  <c r="P3" i="1087"/>
  <c r="O3"/>
  <c r="E4" i="1086" s="1"/>
  <c r="N3" i="1087"/>
  <c r="L3"/>
  <c r="K3"/>
  <c r="J3"/>
  <c r="I3"/>
  <c r="L1"/>
  <c r="Q1" s="1"/>
  <c r="K1"/>
  <c r="P1" s="1"/>
  <c r="J1"/>
  <c r="O1" s="1"/>
  <c r="I1"/>
  <c r="N1" s="1"/>
  <c r="K33" i="1086"/>
  <c r="J55"/>
  <c r="G55"/>
  <c r="F55"/>
  <c r="E55"/>
  <c r="D55"/>
  <c r="K54"/>
  <c r="J54"/>
  <c r="I54"/>
  <c r="F54"/>
  <c r="D54"/>
  <c r="K34"/>
  <c r="J34"/>
  <c r="J33"/>
  <c r="J53"/>
  <c r="I34"/>
  <c r="I33"/>
  <c r="H33"/>
  <c r="G34"/>
  <c r="F34"/>
  <c r="F33"/>
  <c r="F53"/>
  <c r="E34"/>
  <c r="E33"/>
  <c r="D33"/>
  <c r="J52"/>
  <c r="F52"/>
  <c r="J50"/>
  <c r="G50"/>
  <c r="F32"/>
  <c r="F50"/>
  <c r="J49"/>
  <c r="F49"/>
  <c r="J35"/>
  <c r="I35"/>
  <c r="H35"/>
  <c r="G35"/>
  <c r="F35"/>
  <c r="F39"/>
  <c r="E35"/>
  <c r="D32"/>
  <c r="D3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9"/>
  <c r="F13"/>
  <c r="D6"/>
  <c r="D9"/>
  <c r="D13" s="1"/>
  <c r="F4"/>
  <c r="F16"/>
  <c r="D4"/>
  <c r="E16"/>
  <c r="F14"/>
  <c r="D14"/>
  <c r="D12"/>
  <c r="F5"/>
  <c r="F11"/>
  <c r="E11"/>
  <c r="D5"/>
  <c r="D11"/>
  <c r="F2"/>
  <c r="D2"/>
  <c r="K57" i="1083"/>
  <c r="AC15" i="1085"/>
  <c r="H32" i="1083" s="1"/>
  <c r="AD15" i="1085"/>
  <c r="I32" i="1083" s="1"/>
  <c r="AE15" i="1085"/>
  <c r="J32" i="1083" s="1"/>
  <c r="AF15" i="1085"/>
  <c r="K32" i="1083" s="1"/>
  <c r="AF34" i="1085"/>
  <c r="K35" i="1083" s="1"/>
  <c r="AF38" i="1085"/>
  <c r="K34" i="1083" s="1"/>
  <c r="AE38" i="1085"/>
  <c r="AD38"/>
  <c r="I34" i="1083" s="1"/>
  <c r="AC38" i="1085"/>
  <c r="AB38"/>
  <c r="G34" i="1083" s="1"/>
  <c r="G53" s="1"/>
  <c r="AA38" i="1085"/>
  <c r="Z38"/>
  <c r="E34" i="1083" s="1"/>
  <c r="Y38" i="1085"/>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083" s="1"/>
  <c r="AD34" i="1085"/>
  <c r="AC34"/>
  <c r="H35" i="1083" s="1"/>
  <c r="H39" s="1"/>
  <c r="AB34" i="1085"/>
  <c r="AA34"/>
  <c r="F35" i="1083" s="1"/>
  <c r="Z34" i="1085"/>
  <c r="Y34"/>
  <c r="D35" i="1083" s="1"/>
  <c r="W34" i="1085"/>
  <c r="V34"/>
  <c r="U34"/>
  <c r="T34"/>
  <c r="S34"/>
  <c r="R34"/>
  <c r="Q34"/>
  <c r="P34"/>
  <c r="AF33"/>
  <c r="AE33"/>
  <c r="J33" i="1083" s="1"/>
  <c r="J40" s="1"/>
  <c r="AD33" i="1085"/>
  <c r="AC33"/>
  <c r="H33" i="1083" s="1"/>
  <c r="H40" s="1"/>
  <c r="AB33" i="1085"/>
  <c r="AA33"/>
  <c r="F33" i="1083" s="1"/>
  <c r="Z33" i="1085"/>
  <c r="Y33"/>
  <c r="D33" i="1083" s="1"/>
  <c r="W33" i="1085"/>
  <c r="V33"/>
  <c r="U33"/>
  <c r="T33"/>
  <c r="S33"/>
  <c r="R33"/>
  <c r="Q33"/>
  <c r="P33"/>
  <c r="AF32"/>
  <c r="AE32"/>
  <c r="AD32"/>
  <c r="AC32"/>
  <c r="AB32"/>
  <c r="AA32"/>
  <c r="Z32"/>
  <c r="Y32"/>
  <c r="W32"/>
  <c r="V32"/>
  <c r="U32"/>
  <c r="T32"/>
  <c r="S32"/>
  <c r="R32"/>
  <c r="Q32"/>
  <c r="P32"/>
  <c r="AF31"/>
  <c r="AE31"/>
  <c r="AD31"/>
  <c r="AC31"/>
  <c r="H54" i="1083" s="1"/>
  <c r="AB31" i="1085"/>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083" s="1"/>
  <c r="AB23" i="1085"/>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J28" i="1083" s="1"/>
  <c r="AE18" i="1085"/>
  <c r="Q1"/>
  <c r="AD1"/>
  <c r="AD18" s="1"/>
  <c r="P1"/>
  <c r="AC1" s="1"/>
  <c r="H28" i="1083" s="1"/>
  <c r="AC18" i="1085"/>
  <c r="W1"/>
  <c r="AB1"/>
  <c r="AB18" s="1"/>
  <c r="V1"/>
  <c r="AA1" s="1"/>
  <c r="F28" i="1083" s="1"/>
  <c r="AA18" i="1085"/>
  <c r="U1"/>
  <c r="Z1"/>
  <c r="Z18" s="1"/>
  <c r="T1"/>
  <c r="Y1" s="1"/>
  <c r="D28" i="1083" s="1"/>
  <c r="Y18" i="1085"/>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083" s="1"/>
  <c r="Z15" i="1085"/>
  <c r="Y15"/>
  <c r="D32" i="1083" s="1"/>
  <c r="W15" i="108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083" s="1"/>
  <c r="J43" s="1"/>
  <c r="AD3" i="1085"/>
  <c r="AC3"/>
  <c r="H30" i="1083" s="1"/>
  <c r="H42" s="1"/>
  <c r="AB3" i="1085"/>
  <c r="AA3"/>
  <c r="F30" i="1083" s="1"/>
  <c r="G43" s="1"/>
  <c r="Z3" i="1085"/>
  <c r="Y3"/>
  <c r="D30" i="1083" s="1"/>
  <c r="W3" i="1085"/>
  <c r="V3"/>
  <c r="U3"/>
  <c r="T3"/>
  <c r="S3"/>
  <c r="R3"/>
  <c r="Q3"/>
  <c r="P3"/>
  <c r="Q38" i="1084"/>
  <c r="P38"/>
  <c r="O38"/>
  <c r="N38"/>
  <c r="L38"/>
  <c r="K38"/>
  <c r="J38"/>
  <c r="I38"/>
  <c r="Q37"/>
  <c r="P37"/>
  <c r="O37"/>
  <c r="N37"/>
  <c r="L37"/>
  <c r="K37"/>
  <c r="J37"/>
  <c r="I37"/>
  <c r="Q36"/>
  <c r="P36"/>
  <c r="O36"/>
  <c r="N36"/>
  <c r="L36"/>
  <c r="K36"/>
  <c r="J36"/>
  <c r="I36"/>
  <c r="Q35"/>
  <c r="P35"/>
  <c r="O35"/>
  <c r="N35"/>
  <c r="L35"/>
  <c r="K35"/>
  <c r="J35"/>
  <c r="I35"/>
  <c r="Q34"/>
  <c r="P34"/>
  <c r="F9" i="1083" s="1"/>
  <c r="O34" i="1084"/>
  <c r="N34"/>
  <c r="L34"/>
  <c r="K34"/>
  <c r="J34"/>
  <c r="I34"/>
  <c r="Q33"/>
  <c r="P33"/>
  <c r="O33"/>
  <c r="N33"/>
  <c r="L33"/>
  <c r="K33"/>
  <c r="J33"/>
  <c r="I33"/>
  <c r="Q32"/>
  <c r="P32"/>
  <c r="O32"/>
  <c r="N32"/>
  <c r="L32"/>
  <c r="K32"/>
  <c r="J32"/>
  <c r="I32"/>
  <c r="Q31"/>
  <c r="P31"/>
  <c r="O31"/>
  <c r="N31"/>
  <c r="L31"/>
  <c r="K31"/>
  <c r="J31"/>
  <c r="I31"/>
  <c r="Q30"/>
  <c r="P30"/>
  <c r="O30"/>
  <c r="N30"/>
  <c r="L30"/>
  <c r="K30"/>
  <c r="J30"/>
  <c r="I30"/>
  <c r="Q29"/>
  <c r="P29"/>
  <c r="F8" i="1083" s="1"/>
  <c r="O29" i="1084"/>
  <c r="N29"/>
  <c r="D8" i="1083" s="1"/>
  <c r="L29" i="1084"/>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083" s="1"/>
  <c r="K18" i="1084"/>
  <c r="P18"/>
  <c r="F2" i="1083" s="1"/>
  <c r="J18" i="1084"/>
  <c r="O18"/>
  <c r="E2" i="1083" s="1"/>
  <c r="I18" i="1084"/>
  <c r="N18"/>
  <c r="Q17"/>
  <c r="P17"/>
  <c r="O17"/>
  <c r="N17"/>
  <c r="Q16"/>
  <c r="P16"/>
  <c r="O16"/>
  <c r="N16"/>
  <c r="L16"/>
  <c r="K16"/>
  <c r="J16"/>
  <c r="I16"/>
  <c r="Q15"/>
  <c r="P15"/>
  <c r="F6" i="1083" s="1"/>
  <c r="O15" i="1084"/>
  <c r="N15"/>
  <c r="D6" i="1083" s="1"/>
  <c r="L15" i="1084"/>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083" s="1"/>
  <c r="F11" s="1"/>
  <c r="O5" i="1084"/>
  <c r="N5"/>
  <c r="D5" i="1083" s="1"/>
  <c r="L5" i="1084"/>
  <c r="K5"/>
  <c r="J5"/>
  <c r="I5"/>
  <c r="Q4"/>
  <c r="P4"/>
  <c r="O4"/>
  <c r="N4"/>
  <c r="L4"/>
  <c r="K4"/>
  <c r="J4"/>
  <c r="I4"/>
  <c r="Q3"/>
  <c r="P3"/>
  <c r="F4" i="1083" s="1"/>
  <c r="O3" i="1084"/>
  <c r="N3"/>
  <c r="D4" i="1083" s="1"/>
  <c r="E16" s="1"/>
  <c r="L3" i="1084"/>
  <c r="K3"/>
  <c r="J3"/>
  <c r="I3"/>
  <c r="L1"/>
  <c r="Q1"/>
  <c r="K1"/>
  <c r="P1"/>
  <c r="J1"/>
  <c r="O1"/>
  <c r="I1"/>
  <c r="N1"/>
  <c r="K33" i="1083"/>
  <c r="K40"/>
  <c r="K60" s="1"/>
  <c r="K55"/>
  <c r="I55"/>
  <c r="G55"/>
  <c r="E55"/>
  <c r="K54"/>
  <c r="I54"/>
  <c r="G54"/>
  <c r="E54"/>
  <c r="J34"/>
  <c r="J53" s="1"/>
  <c r="I33"/>
  <c r="I52" s="1"/>
  <c r="H34"/>
  <c r="H53"/>
  <c r="G33"/>
  <c r="F34"/>
  <c r="F53" s="1"/>
  <c r="E33"/>
  <c r="E52" s="1"/>
  <c r="D34"/>
  <c r="D53"/>
  <c r="H52"/>
  <c r="D52"/>
  <c r="H50"/>
  <c r="G32"/>
  <c r="G50"/>
  <c r="E32"/>
  <c r="J49"/>
  <c r="F49"/>
  <c r="J39"/>
  <c r="J46" s="1"/>
  <c r="I35"/>
  <c r="G35"/>
  <c r="G39" s="1"/>
  <c r="F39"/>
  <c r="E35"/>
  <c r="E39" s="1"/>
  <c r="F47"/>
  <c r="H45"/>
  <c r="K44"/>
  <c r="K30"/>
  <c r="I30"/>
  <c r="I43"/>
  <c r="G30"/>
  <c r="H43"/>
  <c r="E30"/>
  <c r="E43"/>
  <c r="I42"/>
  <c r="I40"/>
  <c r="E40"/>
  <c r="I38"/>
  <c r="G38"/>
  <c r="E38"/>
  <c r="K31"/>
  <c r="J31"/>
  <c r="J37" s="1"/>
  <c r="I31"/>
  <c r="I37" s="1"/>
  <c r="H31"/>
  <c r="H37" s="1"/>
  <c r="G31"/>
  <c r="G37" s="1"/>
  <c r="F31"/>
  <c r="F37" s="1"/>
  <c r="E31"/>
  <c r="E37" s="1"/>
  <c r="D31"/>
  <c r="D37" s="1"/>
  <c r="I28"/>
  <c r="E28"/>
  <c r="G26"/>
  <c r="E26"/>
  <c r="G25"/>
  <c r="E25"/>
  <c r="G8"/>
  <c r="G23" s="1"/>
  <c r="G7"/>
  <c r="G24"/>
  <c r="F7"/>
  <c r="F14" s="1"/>
  <c r="E8"/>
  <c r="E23" s="1"/>
  <c r="E7"/>
  <c r="E24"/>
  <c r="D7"/>
  <c r="D23" s="1"/>
  <c r="F23"/>
  <c r="G6"/>
  <c r="E6"/>
  <c r="E20"/>
  <c r="G9"/>
  <c r="G13"/>
  <c r="E9"/>
  <c r="E14" s="1"/>
  <c r="D9"/>
  <c r="G4"/>
  <c r="G16"/>
  <c r="E4"/>
  <c r="F16"/>
  <c r="G14"/>
  <c r="D14"/>
  <c r="D12"/>
  <c r="G5"/>
  <c r="G11"/>
  <c r="E5"/>
  <c r="E11"/>
  <c r="D11"/>
  <c r="D2"/>
  <c r="AC15" i="1082"/>
  <c r="H32" i="1080"/>
  <c r="AD15" i="1082"/>
  <c r="I32" i="1080"/>
  <c r="AE15" i="1082"/>
  <c r="J32" i="1080"/>
  <c r="AF15" i="1082"/>
  <c r="K32" i="1080"/>
  <c r="AF34" i="1082"/>
  <c r="K35" i="1080"/>
  <c r="AF38" i="1082"/>
  <c r="AE38"/>
  <c r="AD38"/>
  <c r="AC38"/>
  <c r="H34" i="1080" s="1"/>
  <c r="AB38" i="1082"/>
  <c r="AA38"/>
  <c r="Z38"/>
  <c r="Y38"/>
  <c r="D34" i="1080" s="1"/>
  <c r="W38" i="1082"/>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80" s="1"/>
  <c r="AA33" i="1082"/>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80" s="1"/>
  <c r="AE19" i="1082"/>
  <c r="AD19"/>
  <c r="AC19"/>
  <c r="AB19"/>
  <c r="G54" i="1080" s="1"/>
  <c r="AA19" i="1082"/>
  <c r="Z19"/>
  <c r="E54" i="1080" s="1"/>
  <c r="Y19" i="1082"/>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80" s="1"/>
  <c r="AA15" i="1082"/>
  <c r="Z15"/>
  <c r="E32" i="1080" s="1"/>
  <c r="Y15" i="1082"/>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80" s="1"/>
  <c r="AC3" i="1082"/>
  <c r="AB3"/>
  <c r="G30" i="1080" s="1"/>
  <c r="AA3" i="1082"/>
  <c r="Z3"/>
  <c r="E30" i="1080" s="1"/>
  <c r="F43" s="1"/>
  <c r="Y3" i="1082"/>
  <c r="W3"/>
  <c r="V3"/>
  <c r="U3"/>
  <c r="T3"/>
  <c r="S3"/>
  <c r="R3"/>
  <c r="Q3"/>
  <c r="P3"/>
  <c r="Q38" i="1081"/>
  <c r="P38"/>
  <c r="O38"/>
  <c r="N38"/>
  <c r="L38"/>
  <c r="K38"/>
  <c r="J38"/>
  <c r="I38"/>
  <c r="Q37"/>
  <c r="P37"/>
  <c r="O37"/>
  <c r="N37"/>
  <c r="L37"/>
  <c r="K37"/>
  <c r="J37"/>
  <c r="I37"/>
  <c r="Q36"/>
  <c r="P36"/>
  <c r="O36"/>
  <c r="N36"/>
  <c r="L36"/>
  <c r="K36"/>
  <c r="J36"/>
  <c r="I36"/>
  <c r="Q35"/>
  <c r="P35"/>
  <c r="O35"/>
  <c r="N35"/>
  <c r="L35"/>
  <c r="K35"/>
  <c r="J35"/>
  <c r="I35"/>
  <c r="Q34"/>
  <c r="G9" i="1080" s="1"/>
  <c r="P34" i="1081"/>
  <c r="O34"/>
  <c r="E9" i="1080" s="1"/>
  <c r="N34" i="1081"/>
  <c r="L34"/>
  <c r="K34"/>
  <c r="J34"/>
  <c r="I34"/>
  <c r="Q33"/>
  <c r="G7" i="1080" s="1"/>
  <c r="P33" i="1081"/>
  <c r="O33"/>
  <c r="E7" i="1080" s="1"/>
  <c r="N33" i="1081"/>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0" s="1"/>
  <c r="K18" i="1081"/>
  <c r="P18" s="1"/>
  <c r="J18"/>
  <c r="O18" s="1"/>
  <c r="E2" i="1080" s="1"/>
  <c r="I18" i="1081"/>
  <c r="N18" s="1"/>
  <c r="Q17"/>
  <c r="P17"/>
  <c r="O17"/>
  <c r="N17"/>
  <c r="Q16"/>
  <c r="P16"/>
  <c r="O16"/>
  <c r="N16"/>
  <c r="L16"/>
  <c r="K16"/>
  <c r="J16"/>
  <c r="I16"/>
  <c r="Q15"/>
  <c r="G6" i="1080" s="1"/>
  <c r="P15" i="1081"/>
  <c r="O15"/>
  <c r="E6" i="1080" s="1"/>
  <c r="N15" i="1081"/>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80" s="1"/>
  <c r="P5" i="1081"/>
  <c r="O5"/>
  <c r="E5" i="1080" s="1"/>
  <c r="N5" i="1081"/>
  <c r="L5"/>
  <c r="K5"/>
  <c r="J5"/>
  <c r="I5"/>
  <c r="Q4"/>
  <c r="P4"/>
  <c r="O4"/>
  <c r="N4"/>
  <c r="L4"/>
  <c r="K4"/>
  <c r="J4"/>
  <c r="I4"/>
  <c r="Q3"/>
  <c r="G4" i="1080" s="1"/>
  <c r="G16" s="1"/>
  <c r="P3" i="1081"/>
  <c r="O3"/>
  <c r="E4" i="1080" s="1"/>
  <c r="N3" i="1081"/>
  <c r="L3"/>
  <c r="K3"/>
  <c r="J3"/>
  <c r="I3"/>
  <c r="L1"/>
  <c r="Q1" s="1"/>
  <c r="K1"/>
  <c r="P1" s="1"/>
  <c r="J1"/>
  <c r="O1" s="1"/>
  <c r="I1"/>
  <c r="N1" s="1"/>
  <c r="K33" i="1080"/>
  <c r="J55"/>
  <c r="G55"/>
  <c r="F55"/>
  <c r="E55"/>
  <c r="D55"/>
  <c r="K54"/>
  <c r="J54"/>
  <c r="I54"/>
  <c r="F54"/>
  <c r="D54"/>
  <c r="K34"/>
  <c r="J34"/>
  <c r="J33"/>
  <c r="J53"/>
  <c r="I34"/>
  <c r="I33"/>
  <c r="H33"/>
  <c r="G34"/>
  <c r="F34"/>
  <c r="F33"/>
  <c r="F53"/>
  <c r="E34"/>
  <c r="E33"/>
  <c r="D33"/>
  <c r="J52"/>
  <c r="F52"/>
  <c r="J50"/>
  <c r="G50"/>
  <c r="F32"/>
  <c r="F50"/>
  <c r="J49"/>
  <c r="F49"/>
  <c r="J35"/>
  <c r="I35"/>
  <c r="H35"/>
  <c r="G35"/>
  <c r="F35"/>
  <c r="F39"/>
  <c r="E35"/>
  <c r="D32"/>
  <c r="D3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9"/>
  <c r="F13"/>
  <c r="D6"/>
  <c r="D9"/>
  <c r="D13" s="1"/>
  <c r="F4"/>
  <c r="F16"/>
  <c r="D4"/>
  <c r="E16"/>
  <c r="F14"/>
  <c r="D14"/>
  <c r="D12"/>
  <c r="F5"/>
  <c r="F11"/>
  <c r="E11"/>
  <c r="D5"/>
  <c r="D11"/>
  <c r="F2"/>
  <c r="D2"/>
  <c r="K57" i="1077"/>
  <c r="AC15" i="1079"/>
  <c r="H32" i="1077"/>
  <c r="AD15" i="1079"/>
  <c r="I32" i="1077"/>
  <c r="AE15" i="1079"/>
  <c r="J32" i="1077"/>
  <c r="AF15" i="1079"/>
  <c r="K32" i="1077"/>
  <c r="AF34" i="1079"/>
  <c r="K35" i="1077"/>
  <c r="AF38" i="1079"/>
  <c r="AE38"/>
  <c r="AD38"/>
  <c r="AC38"/>
  <c r="H34" i="1077" s="1"/>
  <c r="AB38" i="1079"/>
  <c r="AA38"/>
  <c r="Z38"/>
  <c r="Y38"/>
  <c r="D34" i="1077" s="1"/>
  <c r="W38" i="1079"/>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77" s="1"/>
  <c r="AA33" i="1079"/>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77" s="1"/>
  <c r="AE19" i="1079"/>
  <c r="AD19"/>
  <c r="AC19"/>
  <c r="AB19"/>
  <c r="G54" i="1077" s="1"/>
  <c r="AA19" i="1079"/>
  <c r="Z19"/>
  <c r="E54" i="1077" s="1"/>
  <c r="Y19" i="1079"/>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77" s="1"/>
  <c r="AA15" i="1079"/>
  <c r="Z15"/>
  <c r="E32" i="1077" s="1"/>
  <c r="Y15" i="1079"/>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77" s="1"/>
  <c r="AC3" i="1079"/>
  <c r="AB3"/>
  <c r="G30" i="1077" s="1"/>
  <c r="AA3" i="1079"/>
  <c r="Z3"/>
  <c r="E30" i="1077" s="1"/>
  <c r="F43" s="1"/>
  <c r="Y3" i="1079"/>
  <c r="W3"/>
  <c r="V3"/>
  <c r="U3"/>
  <c r="T3"/>
  <c r="S3"/>
  <c r="R3"/>
  <c r="Q3"/>
  <c r="P3"/>
  <c r="Q38" i="1078"/>
  <c r="P38"/>
  <c r="O38"/>
  <c r="N38"/>
  <c r="L38"/>
  <c r="K38"/>
  <c r="J38"/>
  <c r="I38"/>
  <c r="Q37"/>
  <c r="P37"/>
  <c r="O37"/>
  <c r="N37"/>
  <c r="L37"/>
  <c r="K37"/>
  <c r="J37"/>
  <c r="I37"/>
  <c r="Q36"/>
  <c r="P36"/>
  <c r="O36"/>
  <c r="N36"/>
  <c r="L36"/>
  <c r="K36"/>
  <c r="J36"/>
  <c r="I36"/>
  <c r="Q35"/>
  <c r="P35"/>
  <c r="O35"/>
  <c r="N35"/>
  <c r="L35"/>
  <c r="K35"/>
  <c r="J35"/>
  <c r="I35"/>
  <c r="Q34"/>
  <c r="G9" i="1077" s="1"/>
  <c r="P34" i="1078"/>
  <c r="O34"/>
  <c r="E9" i="1077" s="1"/>
  <c r="N34" i="1078"/>
  <c r="L34"/>
  <c r="K34"/>
  <c r="J34"/>
  <c r="I34"/>
  <c r="Q33"/>
  <c r="G7" i="1077" s="1"/>
  <c r="P33" i="1078"/>
  <c r="O33"/>
  <c r="E7" i="1077" s="1"/>
  <c r="N33" i="1078"/>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7" s="1"/>
  <c r="K18" i="1078"/>
  <c r="P18" s="1"/>
  <c r="J18"/>
  <c r="O18" s="1"/>
  <c r="E2" i="1077" s="1"/>
  <c r="I18" i="1078"/>
  <c r="N18" s="1"/>
  <c r="Q17"/>
  <c r="P17"/>
  <c r="O17"/>
  <c r="N17"/>
  <c r="Q16"/>
  <c r="P16"/>
  <c r="O16"/>
  <c r="N16"/>
  <c r="L16"/>
  <c r="K16"/>
  <c r="J16"/>
  <c r="I16"/>
  <c r="Q15"/>
  <c r="G6" i="1077" s="1"/>
  <c r="P15" i="1078"/>
  <c r="O15"/>
  <c r="E6" i="1077" s="1"/>
  <c r="N15" i="1078"/>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77" s="1"/>
  <c r="P5" i="1078"/>
  <c r="O5"/>
  <c r="E5" i="1077" s="1"/>
  <c r="N5" i="1078"/>
  <c r="L5"/>
  <c r="K5"/>
  <c r="J5"/>
  <c r="I5"/>
  <c r="Q4"/>
  <c r="P4"/>
  <c r="O4"/>
  <c r="N4"/>
  <c r="L4"/>
  <c r="K4"/>
  <c r="J4"/>
  <c r="I4"/>
  <c r="Q3"/>
  <c r="G4" i="1077" s="1"/>
  <c r="G16" s="1"/>
  <c r="P3" i="1078"/>
  <c r="O3"/>
  <c r="E4" i="1077" s="1"/>
  <c r="N3" i="1078"/>
  <c r="L3"/>
  <c r="K3"/>
  <c r="J3"/>
  <c r="I3"/>
  <c r="L1"/>
  <c r="Q1" s="1"/>
  <c r="K1"/>
  <c r="P1" s="1"/>
  <c r="J1"/>
  <c r="O1" s="1"/>
  <c r="I1"/>
  <c r="N1" s="1"/>
  <c r="K33" i="1077"/>
  <c r="J55"/>
  <c r="G55"/>
  <c r="F55"/>
  <c r="E55"/>
  <c r="D55"/>
  <c r="K54"/>
  <c r="J54"/>
  <c r="I54"/>
  <c r="F54"/>
  <c r="D54"/>
  <c r="K34"/>
  <c r="J34"/>
  <c r="J33"/>
  <c r="J53"/>
  <c r="I34"/>
  <c r="I33"/>
  <c r="H33"/>
  <c r="G34"/>
  <c r="F34"/>
  <c r="F33"/>
  <c r="F53"/>
  <c r="E34"/>
  <c r="E33"/>
  <c r="D33"/>
  <c r="J52"/>
  <c r="F52"/>
  <c r="J50"/>
  <c r="G50"/>
  <c r="F32"/>
  <c r="F50"/>
  <c r="J49"/>
  <c r="F49"/>
  <c r="J35"/>
  <c r="I35"/>
  <c r="H35"/>
  <c r="G35"/>
  <c r="F35"/>
  <c r="F39"/>
  <c r="E35"/>
  <c r="D32"/>
  <c r="D3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9"/>
  <c r="F13"/>
  <c r="D6"/>
  <c r="D9"/>
  <c r="D13" s="1"/>
  <c r="F4"/>
  <c r="F16"/>
  <c r="D4"/>
  <c r="E16"/>
  <c r="F14"/>
  <c r="D14"/>
  <c r="D12"/>
  <c r="F5"/>
  <c r="F11"/>
  <c r="E11"/>
  <c r="D5"/>
  <c r="D11"/>
  <c r="F2"/>
  <c r="D2"/>
  <c r="AC15" i="1073"/>
  <c r="H32" i="1071"/>
  <c r="AD15" i="1073"/>
  <c r="I32" i="1071"/>
  <c r="AE15" i="1073"/>
  <c r="J32" i="1071"/>
  <c r="AF15" i="1073"/>
  <c r="K32" i="1071"/>
  <c r="AF34" i="1073"/>
  <c r="K35" i="1071"/>
  <c r="AF38" i="1073"/>
  <c r="AE38"/>
  <c r="AD38"/>
  <c r="AC38"/>
  <c r="H34" i="1071" s="1"/>
  <c r="AB38" i="1073"/>
  <c r="AA38"/>
  <c r="Z38"/>
  <c r="Y38"/>
  <c r="D34" i="1071" s="1"/>
  <c r="W38" i="1073"/>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71" s="1"/>
  <c r="AA33" i="107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71" s="1"/>
  <c r="AE19" i="1073"/>
  <c r="AD19"/>
  <c r="AC19"/>
  <c r="AB19"/>
  <c r="G54" i="1071" s="1"/>
  <c r="AA19" i="1073"/>
  <c r="Z19"/>
  <c r="E54" i="1071" s="1"/>
  <c r="Y19" i="1073"/>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71" s="1"/>
  <c r="AA15" i="1073"/>
  <c r="Z15"/>
  <c r="E32" i="1071" s="1"/>
  <c r="Y15" i="1073"/>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71" s="1"/>
  <c r="AC3" i="1073"/>
  <c r="AB3"/>
  <c r="G30" i="1071" s="1"/>
  <c r="AA3" i="1073"/>
  <c r="Z3"/>
  <c r="E30" i="1071" s="1"/>
  <c r="F43" s="1"/>
  <c r="Y3" i="1073"/>
  <c r="W3"/>
  <c r="V3"/>
  <c r="U3"/>
  <c r="T3"/>
  <c r="S3"/>
  <c r="R3"/>
  <c r="Q3"/>
  <c r="P3"/>
  <c r="Q38" i="1072"/>
  <c r="P38"/>
  <c r="O38"/>
  <c r="N38"/>
  <c r="L38"/>
  <c r="K38"/>
  <c r="J38"/>
  <c r="I38"/>
  <c r="Q37"/>
  <c r="P37"/>
  <c r="O37"/>
  <c r="N37"/>
  <c r="L37"/>
  <c r="K37"/>
  <c r="J37"/>
  <c r="I37"/>
  <c r="Q36"/>
  <c r="P36"/>
  <c r="O36"/>
  <c r="N36"/>
  <c r="L36"/>
  <c r="K36"/>
  <c r="J36"/>
  <c r="I36"/>
  <c r="Q35"/>
  <c r="P35"/>
  <c r="O35"/>
  <c r="N35"/>
  <c r="L35"/>
  <c r="K35"/>
  <c r="J35"/>
  <c r="I35"/>
  <c r="Q34"/>
  <c r="G9" i="1071" s="1"/>
  <c r="P34" i="1072"/>
  <c r="O34"/>
  <c r="E9" i="1071" s="1"/>
  <c r="N34" i="1072"/>
  <c r="L34"/>
  <c r="K34"/>
  <c r="J34"/>
  <c r="I34"/>
  <c r="Q33"/>
  <c r="G7" i="1071" s="1"/>
  <c r="P33" i="1072"/>
  <c r="O33"/>
  <c r="E7" i="1071" s="1"/>
  <c r="N33" i="1072"/>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1" s="1"/>
  <c r="K18" i="1072"/>
  <c r="P18" s="1"/>
  <c r="J18"/>
  <c r="O18" s="1"/>
  <c r="E2" i="1071" s="1"/>
  <c r="I18" i="1072"/>
  <c r="N18" s="1"/>
  <c r="Q17"/>
  <c r="P17"/>
  <c r="O17"/>
  <c r="N17"/>
  <c r="Q16"/>
  <c r="P16"/>
  <c r="O16"/>
  <c r="N16"/>
  <c r="L16"/>
  <c r="K16"/>
  <c r="J16"/>
  <c r="I16"/>
  <c r="Q15"/>
  <c r="G6" i="1071" s="1"/>
  <c r="P15" i="1072"/>
  <c r="O15"/>
  <c r="E6" i="1071" s="1"/>
  <c r="N15" i="1072"/>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71" s="1"/>
  <c r="P5" i="1072"/>
  <c r="O5"/>
  <c r="E5" i="1071" s="1"/>
  <c r="N5" i="1072"/>
  <c r="L5"/>
  <c r="K5"/>
  <c r="J5"/>
  <c r="I5"/>
  <c r="Q4"/>
  <c r="P4"/>
  <c r="O4"/>
  <c r="N4"/>
  <c r="L4"/>
  <c r="K4"/>
  <c r="J4"/>
  <c r="I4"/>
  <c r="Q3"/>
  <c r="G4" i="1071" s="1"/>
  <c r="G16" s="1"/>
  <c r="P3" i="1072"/>
  <c r="O3"/>
  <c r="E4" i="1071" s="1"/>
  <c r="N3" i="1072"/>
  <c r="L3"/>
  <c r="K3"/>
  <c r="J3"/>
  <c r="I3"/>
  <c r="L1"/>
  <c r="Q1" s="1"/>
  <c r="K1"/>
  <c r="P1" s="1"/>
  <c r="J1"/>
  <c r="O1" s="1"/>
  <c r="I1"/>
  <c r="N1" s="1"/>
  <c r="K33" i="1071"/>
  <c r="J55"/>
  <c r="G55"/>
  <c r="F55"/>
  <c r="E55"/>
  <c r="D55"/>
  <c r="K54"/>
  <c r="J54"/>
  <c r="I54"/>
  <c r="F54"/>
  <c r="D54"/>
  <c r="K34"/>
  <c r="J34"/>
  <c r="J33"/>
  <c r="J53"/>
  <c r="I34"/>
  <c r="I33"/>
  <c r="H33"/>
  <c r="G34"/>
  <c r="F34"/>
  <c r="F33"/>
  <c r="F53"/>
  <c r="E34"/>
  <c r="E33"/>
  <c r="D33"/>
  <c r="J52"/>
  <c r="F52"/>
  <c r="J50"/>
  <c r="G50"/>
  <c r="F32"/>
  <c r="F50"/>
  <c r="J49"/>
  <c r="F49"/>
  <c r="J35"/>
  <c r="I35"/>
  <c r="H35"/>
  <c r="G35"/>
  <c r="F35"/>
  <c r="F39"/>
  <c r="E35"/>
  <c r="D32"/>
  <c r="D3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9"/>
  <c r="F13"/>
  <c r="D6"/>
  <c r="D9"/>
  <c r="D13" s="1"/>
  <c r="F4"/>
  <c r="F16"/>
  <c r="D4"/>
  <c r="E16"/>
  <c r="F14"/>
  <c r="D14"/>
  <c r="D12"/>
  <c r="F5"/>
  <c r="F11"/>
  <c r="E11"/>
  <c r="D5"/>
  <c r="D11"/>
  <c r="F2"/>
  <c r="D2"/>
  <c r="K57" i="1068"/>
  <c r="AC15" i="1070"/>
  <c r="H32" i="1068" s="1"/>
  <c r="AD15" i="1070"/>
  <c r="I32" i="1068" s="1"/>
  <c r="AE15" i="1070"/>
  <c r="J32" i="1068" s="1"/>
  <c r="AF15" i="1070"/>
  <c r="K32" i="1068" s="1"/>
  <c r="AF34" i="1070"/>
  <c r="K35" i="1068" s="1"/>
  <c r="AF38" i="1070"/>
  <c r="K34" i="1068" s="1"/>
  <c r="AE38" i="1070"/>
  <c r="AD38"/>
  <c r="I34" i="1068" s="1"/>
  <c r="AC38" i="1070"/>
  <c r="AB38"/>
  <c r="G34" i="1068" s="1"/>
  <c r="G53" s="1"/>
  <c r="AA38" i="1070"/>
  <c r="Z38"/>
  <c r="E34" i="1068" s="1"/>
  <c r="Y38" i="1070"/>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068" s="1"/>
  <c r="AD34" i="1070"/>
  <c r="AC34"/>
  <c r="H35" i="1068" s="1"/>
  <c r="H39" s="1"/>
  <c r="AB34" i="1070"/>
  <c r="AA34"/>
  <c r="F35" i="1068" s="1"/>
  <c r="Z34" i="1070"/>
  <c r="Y34"/>
  <c r="D35" i="1068" s="1"/>
  <c r="W34" i="1070"/>
  <c r="V34"/>
  <c r="U34"/>
  <c r="T34"/>
  <c r="S34"/>
  <c r="R34"/>
  <c r="Q34"/>
  <c r="P34"/>
  <c r="AF33"/>
  <c r="AE33"/>
  <c r="J33" i="1068" s="1"/>
  <c r="J40" s="1"/>
  <c r="AD33" i="1070"/>
  <c r="AC33"/>
  <c r="H33" i="1068" s="1"/>
  <c r="H40" s="1"/>
  <c r="AB33" i="1070"/>
  <c r="AA33"/>
  <c r="F33" i="1068" s="1"/>
  <c r="Z33" i="1070"/>
  <c r="Y33"/>
  <c r="D33" i="1068" s="1"/>
  <c r="W33" i="1070"/>
  <c r="V33"/>
  <c r="U33"/>
  <c r="T33"/>
  <c r="S33"/>
  <c r="R33"/>
  <c r="Q33"/>
  <c r="P33"/>
  <c r="AF32"/>
  <c r="AE32"/>
  <c r="AD32"/>
  <c r="AC32"/>
  <c r="AB32"/>
  <c r="AA32"/>
  <c r="Z32"/>
  <c r="Y32"/>
  <c r="W32"/>
  <c r="V32"/>
  <c r="U32"/>
  <c r="T32"/>
  <c r="S32"/>
  <c r="R32"/>
  <c r="Q32"/>
  <c r="P32"/>
  <c r="AF31"/>
  <c r="AE31"/>
  <c r="AD31"/>
  <c r="AC31"/>
  <c r="H54" i="1068" s="1"/>
  <c r="AB31" i="1070"/>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068" s="1"/>
  <c r="AB23" i="1070"/>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AE18"/>
  <c r="Q1"/>
  <c r="AD1"/>
  <c r="AD18" s="1"/>
  <c r="P1"/>
  <c r="AC1" s="1"/>
  <c r="AC18"/>
  <c r="W1"/>
  <c r="AB1"/>
  <c r="AB18" s="1"/>
  <c r="V1"/>
  <c r="AA1" s="1"/>
  <c r="AA18"/>
  <c r="U1"/>
  <c r="Z1"/>
  <c r="Z18" s="1"/>
  <c r="T1"/>
  <c r="Y1" s="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068" s="1"/>
  <c r="Z15" i="1070"/>
  <c r="Y15"/>
  <c r="D32" i="1068" s="1"/>
  <c r="W15" i="1070"/>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F31" i="1068" s="1"/>
  <c r="F37" s="1"/>
  <c r="Z5" i="1070"/>
  <c r="Y5"/>
  <c r="D31" i="1068" s="1"/>
  <c r="D37" s="1"/>
  <c r="W5" i="1070"/>
  <c r="V5"/>
  <c r="U5"/>
  <c r="T5"/>
  <c r="S5"/>
  <c r="R5"/>
  <c r="Q5"/>
  <c r="P5"/>
  <c r="AF4"/>
  <c r="AE4"/>
  <c r="AD4"/>
  <c r="AC4"/>
  <c r="AB4"/>
  <c r="AA4"/>
  <c r="Z4"/>
  <c r="Y4"/>
  <c r="W4"/>
  <c r="V4"/>
  <c r="U4"/>
  <c r="T4"/>
  <c r="S4"/>
  <c r="R4"/>
  <c r="Q4"/>
  <c r="P4"/>
  <c r="AF3"/>
  <c r="AE3"/>
  <c r="J30" i="1068" s="1"/>
  <c r="J43" s="1"/>
  <c r="AD3" i="1070"/>
  <c r="AC3"/>
  <c r="H30" i="1068" s="1"/>
  <c r="H42" s="1"/>
  <c r="AB3" i="1070"/>
  <c r="AA3"/>
  <c r="F30" i="1068" s="1"/>
  <c r="G43" s="1"/>
  <c r="Z3" i="1070"/>
  <c r="Y3"/>
  <c r="D30" i="1068" s="1"/>
  <c r="W3" i="1070"/>
  <c r="V3"/>
  <c r="U3"/>
  <c r="T3"/>
  <c r="S3"/>
  <c r="R3"/>
  <c r="Q3"/>
  <c r="P3"/>
  <c r="Q38" i="1069"/>
  <c r="P38"/>
  <c r="O38"/>
  <c r="N38"/>
  <c r="L38"/>
  <c r="K38"/>
  <c r="J38"/>
  <c r="I38"/>
  <c r="Q37"/>
  <c r="P37"/>
  <c r="O37"/>
  <c r="N37"/>
  <c r="L37"/>
  <c r="K37"/>
  <c r="J37"/>
  <c r="I37"/>
  <c r="Q36"/>
  <c r="P36"/>
  <c r="O36"/>
  <c r="N36"/>
  <c r="L36"/>
  <c r="K36"/>
  <c r="J36"/>
  <c r="I36"/>
  <c r="Q35"/>
  <c r="P35"/>
  <c r="O35"/>
  <c r="N35"/>
  <c r="L35"/>
  <c r="K35"/>
  <c r="J35"/>
  <c r="I35"/>
  <c r="Q34"/>
  <c r="P34"/>
  <c r="O34"/>
  <c r="N34"/>
  <c r="D9" i="1068" s="1"/>
  <c r="D13" s="1"/>
  <c r="L34" i="1069"/>
  <c r="K34"/>
  <c r="J34"/>
  <c r="I34"/>
  <c r="Q33"/>
  <c r="P33"/>
  <c r="F7" i="1068" s="1"/>
  <c r="O33" i="1069"/>
  <c r="N33"/>
  <c r="D7" i="1068" s="1"/>
  <c r="L33" i="1069"/>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F2" i="1068" s="1"/>
  <c r="J18" i="1069"/>
  <c r="O18"/>
  <c r="I18"/>
  <c r="N18"/>
  <c r="D2" i="1068" s="1"/>
  <c r="Q17" i="1069"/>
  <c r="P17"/>
  <c r="O17"/>
  <c r="N17"/>
  <c r="Q16"/>
  <c r="P16"/>
  <c r="O16"/>
  <c r="N16"/>
  <c r="L16"/>
  <c r="K16"/>
  <c r="J16"/>
  <c r="I16"/>
  <c r="Q15"/>
  <c r="P15"/>
  <c r="F6" i="1068" s="1"/>
  <c r="O15" i="1069"/>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68"/>
  <c r="K40"/>
  <c r="K60" s="1"/>
  <c r="K55"/>
  <c r="I55"/>
  <c r="G55"/>
  <c r="E55"/>
  <c r="K54"/>
  <c r="I54"/>
  <c r="G54"/>
  <c r="E54"/>
  <c r="J34"/>
  <c r="J53" s="1"/>
  <c r="I33"/>
  <c r="I52" s="1"/>
  <c r="H34"/>
  <c r="H53"/>
  <c r="G33"/>
  <c r="F34"/>
  <c r="F53" s="1"/>
  <c r="E33"/>
  <c r="E52" s="1"/>
  <c r="D34"/>
  <c r="D53"/>
  <c r="H52"/>
  <c r="D52"/>
  <c r="H50"/>
  <c r="G32"/>
  <c r="G50"/>
  <c r="E32"/>
  <c r="J49"/>
  <c r="F49"/>
  <c r="J39"/>
  <c r="J46" s="1"/>
  <c r="I35"/>
  <c r="G35"/>
  <c r="G39" s="1"/>
  <c r="F39"/>
  <c r="E35"/>
  <c r="E39" s="1"/>
  <c r="F47"/>
  <c r="H45"/>
  <c r="K44"/>
  <c r="K30"/>
  <c r="K42" s="1"/>
  <c r="I30"/>
  <c r="I43"/>
  <c r="G30"/>
  <c r="H43"/>
  <c r="E30"/>
  <c r="E43"/>
  <c r="I42"/>
  <c r="I40"/>
  <c r="E40"/>
  <c r="I38"/>
  <c r="G38"/>
  <c r="E38"/>
  <c r="K31"/>
  <c r="J31"/>
  <c r="J37" s="1"/>
  <c r="I31"/>
  <c r="I37" s="1"/>
  <c r="H31"/>
  <c r="H37" s="1"/>
  <c r="G31"/>
  <c r="G37"/>
  <c r="E31"/>
  <c r="E37"/>
  <c r="J28"/>
  <c r="H28"/>
  <c r="F28"/>
  <c r="D28"/>
  <c r="G26"/>
  <c r="F26"/>
  <c r="E26"/>
  <c r="D26"/>
  <c r="G25"/>
  <c r="F25"/>
  <c r="E25"/>
  <c r="D25"/>
  <c r="G8"/>
  <c r="G7"/>
  <c r="G24" s="1"/>
  <c r="F8"/>
  <c r="E8"/>
  <c r="E7"/>
  <c r="E24" s="1"/>
  <c r="D8"/>
  <c r="G23"/>
  <c r="E23"/>
  <c r="K22"/>
  <c r="G6"/>
  <c r="G21"/>
  <c r="E6"/>
  <c r="E21"/>
  <c r="G9"/>
  <c r="G13" s="1"/>
  <c r="F9"/>
  <c r="E9"/>
  <c r="E13"/>
  <c r="E18" s="1"/>
  <c r="D6"/>
  <c r="D12" s="1"/>
  <c r="E17"/>
  <c r="G4"/>
  <c r="F4"/>
  <c r="G16" s="1"/>
  <c r="E4"/>
  <c r="E16" s="1"/>
  <c r="D4"/>
  <c r="G14"/>
  <c r="E14"/>
  <c r="G12"/>
  <c r="E12"/>
  <c r="G5"/>
  <c r="G11" s="1"/>
  <c r="F5"/>
  <c r="F11" s="1"/>
  <c r="E5"/>
  <c r="E11" s="1"/>
  <c r="D5"/>
  <c r="D11" s="1"/>
  <c r="G2"/>
  <c r="E2"/>
  <c r="AC15" i="1064"/>
  <c r="H32" i="1062" s="1"/>
  <c r="AD15" i="1064"/>
  <c r="I32" i="1062" s="1"/>
  <c r="AE15" i="1064"/>
  <c r="J32" i="1062" s="1"/>
  <c r="AF15" i="1064"/>
  <c r="K32" i="1062" s="1"/>
  <c r="AF34" i="1064"/>
  <c r="K35" i="1062" s="1"/>
  <c r="K40" s="1"/>
  <c r="AF38" i="1064"/>
  <c r="K34" i="1062" s="1"/>
  <c r="AE38" i="1064"/>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D35" i="1062" s="1"/>
  <c r="W34" i="106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062" s="1"/>
  <c r="J37" s="1"/>
  <c r="AD5" i="1064"/>
  <c r="AC5"/>
  <c r="H31" i="1062" s="1"/>
  <c r="H37" s="1"/>
  <c r="AB5" i="1064"/>
  <c r="AA5"/>
  <c r="F31" i="1062" s="1"/>
  <c r="F37" s="1"/>
  <c r="Z5" i="1064"/>
  <c r="Y5"/>
  <c r="D31" i="1062" s="1"/>
  <c r="D37" s="1"/>
  <c r="W5" i="1064"/>
  <c r="V5"/>
  <c r="U5"/>
  <c r="T5"/>
  <c r="S5"/>
  <c r="R5"/>
  <c r="Q5"/>
  <c r="P5"/>
  <c r="AF4"/>
  <c r="AE4"/>
  <c r="AD4"/>
  <c r="AC4"/>
  <c r="AB4"/>
  <c r="AA4"/>
  <c r="Z4"/>
  <c r="Y4"/>
  <c r="W4"/>
  <c r="V4"/>
  <c r="U4"/>
  <c r="T4"/>
  <c r="S4"/>
  <c r="R4"/>
  <c r="Q4"/>
  <c r="P4"/>
  <c r="AF3"/>
  <c r="AE3"/>
  <c r="AD3"/>
  <c r="AC3"/>
  <c r="AB3"/>
  <c r="AA3"/>
  <c r="Z3"/>
  <c r="Y3"/>
  <c r="W3"/>
  <c r="V3"/>
  <c r="U3"/>
  <c r="T3"/>
  <c r="S3"/>
  <c r="R3"/>
  <c r="Q3"/>
  <c r="P3"/>
  <c r="Q38" i="1063"/>
  <c r="P38"/>
  <c r="O38"/>
  <c r="N38"/>
  <c r="L38"/>
  <c r="K38"/>
  <c r="J38"/>
  <c r="I38"/>
  <c r="Q37"/>
  <c r="P37"/>
  <c r="O37"/>
  <c r="N37"/>
  <c r="L37"/>
  <c r="K37"/>
  <c r="J37"/>
  <c r="I37"/>
  <c r="Q36"/>
  <c r="P36"/>
  <c r="O36"/>
  <c r="N36"/>
  <c r="L36"/>
  <c r="K36"/>
  <c r="J36"/>
  <c r="I36"/>
  <c r="Q35"/>
  <c r="P35"/>
  <c r="O35"/>
  <c r="N35"/>
  <c r="L35"/>
  <c r="K35"/>
  <c r="J35"/>
  <c r="I35"/>
  <c r="Q34"/>
  <c r="P34"/>
  <c r="O34"/>
  <c r="N34"/>
  <c r="D9" i="1062" s="1"/>
  <c r="D13" s="1"/>
  <c r="L34" i="1063"/>
  <c r="K34"/>
  <c r="J34"/>
  <c r="I34"/>
  <c r="Q33"/>
  <c r="P33"/>
  <c r="F7" i="1062" s="1"/>
  <c r="O33" i="1063"/>
  <c r="N33"/>
  <c r="D7" i="1062" s="1"/>
  <c r="L33" i="106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F2" i="1062" s="1"/>
  <c r="J18" i="1063"/>
  <c r="O18"/>
  <c r="I18"/>
  <c r="N18"/>
  <c r="D2" i="1062" s="1"/>
  <c r="Q17" i="1063"/>
  <c r="P17"/>
  <c r="O17"/>
  <c r="N17"/>
  <c r="Q16"/>
  <c r="P16"/>
  <c r="O16"/>
  <c r="N16"/>
  <c r="L16"/>
  <c r="K16"/>
  <c r="J16"/>
  <c r="I16"/>
  <c r="Q15"/>
  <c r="P15"/>
  <c r="F6" i="1062" s="1"/>
  <c r="O15" i="1063"/>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62"/>
  <c r="K55"/>
  <c r="J55"/>
  <c r="I55"/>
  <c r="H55"/>
  <c r="G55"/>
  <c r="F55"/>
  <c r="E55"/>
  <c r="D55"/>
  <c r="K54"/>
  <c r="J54"/>
  <c r="I54"/>
  <c r="H54"/>
  <c r="G54"/>
  <c r="F54"/>
  <c r="E54"/>
  <c r="D54"/>
  <c r="J34"/>
  <c r="J33"/>
  <c r="J53" s="1"/>
  <c r="I34"/>
  <c r="I33"/>
  <c r="I53"/>
  <c r="H34"/>
  <c r="H33"/>
  <c r="H53" s="1"/>
  <c r="G34"/>
  <c r="G33"/>
  <c r="G53"/>
  <c r="F34"/>
  <c r="F33"/>
  <c r="F53" s="1"/>
  <c r="E34"/>
  <c r="E33"/>
  <c r="E53"/>
  <c r="D34"/>
  <c r="D33"/>
  <c r="D53" s="1"/>
  <c r="I52"/>
  <c r="G52"/>
  <c r="E52"/>
  <c r="G32"/>
  <c r="G50" s="1"/>
  <c r="F32"/>
  <c r="F50" s="1"/>
  <c r="E32"/>
  <c r="E50" s="1"/>
  <c r="G49"/>
  <c r="E49"/>
  <c r="J35"/>
  <c r="I35"/>
  <c r="H35"/>
  <c r="G35"/>
  <c r="G39"/>
  <c r="F35"/>
  <c r="E35"/>
  <c r="E39"/>
  <c r="D32"/>
  <c r="G45"/>
  <c r="E45"/>
  <c r="K30"/>
  <c r="J30"/>
  <c r="K43" s="1"/>
  <c r="I30"/>
  <c r="I43" s="1"/>
  <c r="H30"/>
  <c r="H43" s="1"/>
  <c r="G30"/>
  <c r="G43" s="1"/>
  <c r="F30"/>
  <c r="F43" s="1"/>
  <c r="E30"/>
  <c r="E43" s="1"/>
  <c r="D30"/>
  <c r="K42"/>
  <c r="I42"/>
  <c r="J40"/>
  <c r="I40"/>
  <c r="H40"/>
  <c r="G40"/>
  <c r="F40"/>
  <c r="E40"/>
  <c r="F38"/>
  <c r="D38"/>
  <c r="K31"/>
  <c r="K37"/>
  <c r="I31"/>
  <c r="I37"/>
  <c r="G31"/>
  <c r="G37"/>
  <c r="E31"/>
  <c r="E37"/>
  <c r="G26"/>
  <c r="F26"/>
  <c r="E26"/>
  <c r="D26"/>
  <c r="G25"/>
  <c r="F25"/>
  <c r="E25"/>
  <c r="D25"/>
  <c r="G8"/>
  <c r="G7"/>
  <c r="G24" s="1"/>
  <c r="F8"/>
  <c r="E8"/>
  <c r="E7"/>
  <c r="E24" s="1"/>
  <c r="D8"/>
  <c r="G23"/>
  <c r="E23"/>
  <c r="K22"/>
  <c r="G6"/>
  <c r="G21"/>
  <c r="E6"/>
  <c r="E21"/>
  <c r="G9"/>
  <c r="G13" s="1"/>
  <c r="F9"/>
  <c r="E9"/>
  <c r="E13"/>
  <c r="E18" s="1"/>
  <c r="D6"/>
  <c r="D12" s="1"/>
  <c r="E17"/>
  <c r="G4"/>
  <c r="F4"/>
  <c r="G16" s="1"/>
  <c r="E4"/>
  <c r="E16" s="1"/>
  <c r="D4"/>
  <c r="G14"/>
  <c r="E14"/>
  <c r="G12"/>
  <c r="E12"/>
  <c r="G5"/>
  <c r="G11" s="1"/>
  <c r="F5"/>
  <c r="F11" s="1"/>
  <c r="E5"/>
  <c r="E11" s="1"/>
  <c r="D5"/>
  <c r="D11" s="1"/>
  <c r="G2"/>
  <c r="E2"/>
  <c r="K57" i="1059"/>
  <c r="K59" s="1"/>
  <c r="E16" i="286" s="1"/>
  <c r="AC15" i="1061"/>
  <c r="H32" i="1059" s="1"/>
  <c r="AD15" i="1061"/>
  <c r="I32" i="1059" s="1"/>
  <c r="AE15" i="1061"/>
  <c r="J32" i="1059" s="1"/>
  <c r="AF15" i="1061"/>
  <c r="K32" i="1059" s="1"/>
  <c r="AF34" i="1061"/>
  <c r="K35" i="1059" s="1"/>
  <c r="K40" s="1"/>
  <c r="AF38" i="1061"/>
  <c r="K34" i="1059" s="1"/>
  <c r="AE38" i="1061"/>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D35" i="1059" s="1"/>
  <c r="W34" i="1061"/>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059" s="1"/>
  <c r="J37" s="1"/>
  <c r="AD5" i="1061"/>
  <c r="AC5"/>
  <c r="H31" i="1059" s="1"/>
  <c r="H37" s="1"/>
  <c r="AB5" i="1061"/>
  <c r="AA5"/>
  <c r="F31" i="1059" s="1"/>
  <c r="F37" s="1"/>
  <c r="Z5" i="1061"/>
  <c r="Y5"/>
  <c r="D31" i="1059" s="1"/>
  <c r="D37" s="1"/>
  <c r="W5" i="1061"/>
  <c r="V5"/>
  <c r="U5"/>
  <c r="T5"/>
  <c r="S5"/>
  <c r="R5"/>
  <c r="Q5"/>
  <c r="P5"/>
  <c r="AF4"/>
  <c r="AE4"/>
  <c r="AD4"/>
  <c r="AC4"/>
  <c r="AB4"/>
  <c r="AA4"/>
  <c r="Z4"/>
  <c r="Y4"/>
  <c r="W4"/>
  <c r="V4"/>
  <c r="U4"/>
  <c r="T4"/>
  <c r="S4"/>
  <c r="R4"/>
  <c r="Q4"/>
  <c r="P4"/>
  <c r="AF3"/>
  <c r="AE3"/>
  <c r="AD3"/>
  <c r="AC3"/>
  <c r="AB3"/>
  <c r="AA3"/>
  <c r="Z3"/>
  <c r="Y3"/>
  <c r="W3"/>
  <c r="V3"/>
  <c r="U3"/>
  <c r="T3"/>
  <c r="S3"/>
  <c r="R3"/>
  <c r="Q3"/>
  <c r="P3"/>
  <c r="Q38" i="1060"/>
  <c r="P38"/>
  <c r="O38"/>
  <c r="N38"/>
  <c r="L38"/>
  <c r="K38"/>
  <c r="J38"/>
  <c r="I38"/>
  <c r="Q37"/>
  <c r="P37"/>
  <c r="O37"/>
  <c r="N37"/>
  <c r="L37"/>
  <c r="K37"/>
  <c r="J37"/>
  <c r="I37"/>
  <c r="Q36"/>
  <c r="P36"/>
  <c r="O36"/>
  <c r="N36"/>
  <c r="L36"/>
  <c r="K36"/>
  <c r="J36"/>
  <c r="I36"/>
  <c r="Q35"/>
  <c r="P35"/>
  <c r="O35"/>
  <c r="N35"/>
  <c r="L35"/>
  <c r="K35"/>
  <c r="J35"/>
  <c r="I35"/>
  <c r="Q34"/>
  <c r="P34"/>
  <c r="O34"/>
  <c r="N34"/>
  <c r="D9" i="1059" s="1"/>
  <c r="D13" s="1"/>
  <c r="L34" i="1060"/>
  <c r="K34"/>
  <c r="J34"/>
  <c r="I34"/>
  <c r="Q33"/>
  <c r="P33"/>
  <c r="F7" i="1059" s="1"/>
  <c r="O33" i="1060"/>
  <c r="N33"/>
  <c r="D7" i="1059" s="1"/>
  <c r="L33" i="1060"/>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F2" i="1059" s="1"/>
  <c r="J18" i="1060"/>
  <c r="O18"/>
  <c r="I18"/>
  <c r="N18"/>
  <c r="D2" i="1059" s="1"/>
  <c r="Q17" i="1060"/>
  <c r="P17"/>
  <c r="O17"/>
  <c r="N17"/>
  <c r="Q16"/>
  <c r="P16"/>
  <c r="O16"/>
  <c r="N16"/>
  <c r="L16"/>
  <c r="K16"/>
  <c r="J16"/>
  <c r="I16"/>
  <c r="Q15"/>
  <c r="P15"/>
  <c r="F6" i="1059" s="1"/>
  <c r="O15" i="1060"/>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59"/>
  <c r="K55"/>
  <c r="J55"/>
  <c r="I55"/>
  <c r="H55"/>
  <c r="G55"/>
  <c r="F55"/>
  <c r="E55"/>
  <c r="D55"/>
  <c r="K54"/>
  <c r="J54"/>
  <c r="I54"/>
  <c r="H54"/>
  <c r="G54"/>
  <c r="F54"/>
  <c r="E54"/>
  <c r="D54"/>
  <c r="J34"/>
  <c r="J33"/>
  <c r="J53" s="1"/>
  <c r="I34"/>
  <c r="I33"/>
  <c r="I53"/>
  <c r="H34"/>
  <c r="H33"/>
  <c r="H53" s="1"/>
  <c r="G34"/>
  <c r="G33"/>
  <c r="G53"/>
  <c r="F34"/>
  <c r="F33"/>
  <c r="F53" s="1"/>
  <c r="E34"/>
  <c r="E33"/>
  <c r="E53"/>
  <c r="D34"/>
  <c r="D33"/>
  <c r="D53" s="1"/>
  <c r="I52"/>
  <c r="G52"/>
  <c r="E52"/>
  <c r="G32"/>
  <c r="G50" s="1"/>
  <c r="F32"/>
  <c r="F50" s="1"/>
  <c r="E32"/>
  <c r="E50" s="1"/>
  <c r="G49"/>
  <c r="E49"/>
  <c r="J35"/>
  <c r="I35"/>
  <c r="H35"/>
  <c r="G35"/>
  <c r="G39"/>
  <c r="F35"/>
  <c r="E35"/>
  <c r="E39"/>
  <c r="D32"/>
  <c r="G45"/>
  <c r="E45"/>
  <c r="K30"/>
  <c r="J30"/>
  <c r="K43" s="1"/>
  <c r="I30"/>
  <c r="I43" s="1"/>
  <c r="H30"/>
  <c r="H43" s="1"/>
  <c r="G30"/>
  <c r="G43" s="1"/>
  <c r="F30"/>
  <c r="F43" s="1"/>
  <c r="E30"/>
  <c r="E43" s="1"/>
  <c r="D30"/>
  <c r="K42"/>
  <c r="I42"/>
  <c r="J40"/>
  <c r="I40"/>
  <c r="H40"/>
  <c r="G40"/>
  <c r="F40"/>
  <c r="E40"/>
  <c r="F38"/>
  <c r="D38"/>
  <c r="K31"/>
  <c r="K37"/>
  <c r="I31"/>
  <c r="I37"/>
  <c r="G31"/>
  <c r="G37"/>
  <c r="E31"/>
  <c r="E37"/>
  <c r="G26"/>
  <c r="F26"/>
  <c r="E26"/>
  <c r="D26"/>
  <c r="G25"/>
  <c r="F25"/>
  <c r="E25"/>
  <c r="D25"/>
  <c r="G8"/>
  <c r="G7"/>
  <c r="G24" s="1"/>
  <c r="F8"/>
  <c r="E8"/>
  <c r="E7"/>
  <c r="E24" s="1"/>
  <c r="D8"/>
  <c r="G23"/>
  <c r="E23"/>
  <c r="K22"/>
  <c r="G6"/>
  <c r="G21"/>
  <c r="E6"/>
  <c r="E21"/>
  <c r="G9"/>
  <c r="G13" s="1"/>
  <c r="F9"/>
  <c r="E9"/>
  <c r="E13"/>
  <c r="E18" s="1"/>
  <c r="D6"/>
  <c r="D12" s="1"/>
  <c r="E17"/>
  <c r="G4"/>
  <c r="F4"/>
  <c r="G16" s="1"/>
  <c r="E4"/>
  <c r="E16" s="1"/>
  <c r="D4"/>
  <c r="G14"/>
  <c r="E14"/>
  <c r="G12"/>
  <c r="E12"/>
  <c r="G5"/>
  <c r="G11" s="1"/>
  <c r="F5"/>
  <c r="F11" s="1"/>
  <c r="E5"/>
  <c r="E11" s="1"/>
  <c r="D5"/>
  <c r="D11" s="1"/>
  <c r="G2"/>
  <c r="E2"/>
  <c r="AC15" i="1058"/>
  <c r="H32" i="1056" s="1"/>
  <c r="AD15" i="1058"/>
  <c r="I32" i="1056" s="1"/>
  <c r="AE15" i="1058"/>
  <c r="J32" i="1056" s="1"/>
  <c r="AF15" i="1058"/>
  <c r="K32" i="1056" s="1"/>
  <c r="AF34" i="1058"/>
  <c r="K35" i="1056" s="1"/>
  <c r="K40" s="1"/>
  <c r="AF38" i="1058"/>
  <c r="K34" i="1056" s="1"/>
  <c r="AE38" i="105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D35" i="1056" s="1"/>
  <c r="W34" i="1058"/>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056" s="1"/>
  <c r="J37" s="1"/>
  <c r="AD5" i="1058"/>
  <c r="AC5"/>
  <c r="H31" i="1056" s="1"/>
  <c r="H37" s="1"/>
  <c r="AB5" i="1058"/>
  <c r="AA5"/>
  <c r="F31" i="1056" s="1"/>
  <c r="F37" s="1"/>
  <c r="Z5" i="1058"/>
  <c r="Y5"/>
  <c r="D31" i="1056" s="1"/>
  <c r="D37" s="1"/>
  <c r="W5" i="1058"/>
  <c r="V5"/>
  <c r="U5"/>
  <c r="T5"/>
  <c r="S5"/>
  <c r="R5"/>
  <c r="Q5"/>
  <c r="P5"/>
  <c r="AF4"/>
  <c r="AE4"/>
  <c r="AD4"/>
  <c r="AC4"/>
  <c r="AB4"/>
  <c r="AA4"/>
  <c r="Z4"/>
  <c r="Y4"/>
  <c r="W4"/>
  <c r="V4"/>
  <c r="U4"/>
  <c r="T4"/>
  <c r="S4"/>
  <c r="R4"/>
  <c r="Q4"/>
  <c r="P4"/>
  <c r="AF3"/>
  <c r="AE3"/>
  <c r="AD3"/>
  <c r="AC3"/>
  <c r="AB3"/>
  <c r="AA3"/>
  <c r="Z3"/>
  <c r="Y3"/>
  <c r="W3"/>
  <c r="V3"/>
  <c r="U3"/>
  <c r="T3"/>
  <c r="S3"/>
  <c r="R3"/>
  <c r="Q3"/>
  <c r="P3"/>
  <c r="Q38" i="1057"/>
  <c r="P38"/>
  <c r="O38"/>
  <c r="N38"/>
  <c r="L38"/>
  <c r="K38"/>
  <c r="J38"/>
  <c r="I38"/>
  <c r="Q37"/>
  <c r="P37"/>
  <c r="O37"/>
  <c r="N37"/>
  <c r="L37"/>
  <c r="K37"/>
  <c r="J37"/>
  <c r="I37"/>
  <c r="Q36"/>
  <c r="P36"/>
  <c r="O36"/>
  <c r="N36"/>
  <c r="L36"/>
  <c r="K36"/>
  <c r="J36"/>
  <c r="I36"/>
  <c r="Q35"/>
  <c r="P35"/>
  <c r="O35"/>
  <c r="N35"/>
  <c r="L35"/>
  <c r="K35"/>
  <c r="J35"/>
  <c r="I35"/>
  <c r="Q34"/>
  <c r="P34"/>
  <c r="O34"/>
  <c r="N34"/>
  <c r="D9" i="1056" s="1"/>
  <c r="D13" s="1"/>
  <c r="L34" i="1057"/>
  <c r="K34"/>
  <c r="J34"/>
  <c r="I34"/>
  <c r="Q33"/>
  <c r="P33"/>
  <c r="F7" i="1056" s="1"/>
  <c r="O33" i="1057"/>
  <c r="N33"/>
  <c r="D7" i="1056" s="1"/>
  <c r="L33" i="1057"/>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F2" i="1056" s="1"/>
  <c r="J18" i="1057"/>
  <c r="O18"/>
  <c r="I18"/>
  <c r="N18"/>
  <c r="D2" i="1056" s="1"/>
  <c r="Q17" i="1057"/>
  <c r="P17"/>
  <c r="O17"/>
  <c r="N17"/>
  <c r="Q16"/>
  <c r="P16"/>
  <c r="O16"/>
  <c r="N16"/>
  <c r="L16"/>
  <c r="K16"/>
  <c r="J16"/>
  <c r="I16"/>
  <c r="Q15"/>
  <c r="P15"/>
  <c r="F6" i="1056" s="1"/>
  <c r="O15" i="1057"/>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56"/>
  <c r="K55"/>
  <c r="J55"/>
  <c r="I55"/>
  <c r="H55"/>
  <c r="G55"/>
  <c r="F55"/>
  <c r="E55"/>
  <c r="D55"/>
  <c r="K54"/>
  <c r="J54"/>
  <c r="I54"/>
  <c r="H54"/>
  <c r="G54"/>
  <c r="F54"/>
  <c r="E54"/>
  <c r="D54"/>
  <c r="J34"/>
  <c r="J33"/>
  <c r="J53" s="1"/>
  <c r="I34"/>
  <c r="I33"/>
  <c r="I53"/>
  <c r="H34"/>
  <c r="H33"/>
  <c r="H53" s="1"/>
  <c r="G34"/>
  <c r="G33"/>
  <c r="G53"/>
  <c r="F34"/>
  <c r="F33"/>
  <c r="F53" s="1"/>
  <c r="E34"/>
  <c r="E33"/>
  <c r="E53"/>
  <c r="D34"/>
  <c r="D33"/>
  <c r="D53" s="1"/>
  <c r="I52"/>
  <c r="G52"/>
  <c r="E52"/>
  <c r="G32"/>
  <c r="G50" s="1"/>
  <c r="F32"/>
  <c r="F50" s="1"/>
  <c r="E32"/>
  <c r="E50" s="1"/>
  <c r="G49"/>
  <c r="E49"/>
  <c r="J35"/>
  <c r="I35"/>
  <c r="H35"/>
  <c r="G35"/>
  <c r="G39"/>
  <c r="F35"/>
  <c r="E35"/>
  <c r="E39"/>
  <c r="D32"/>
  <c r="G45"/>
  <c r="E45"/>
  <c r="K30"/>
  <c r="J30"/>
  <c r="K43" s="1"/>
  <c r="I30"/>
  <c r="I43" s="1"/>
  <c r="H30"/>
  <c r="H43" s="1"/>
  <c r="G30"/>
  <c r="G43" s="1"/>
  <c r="F30"/>
  <c r="F43" s="1"/>
  <c r="E30"/>
  <c r="E43" s="1"/>
  <c r="D30"/>
  <c r="K42"/>
  <c r="I42"/>
  <c r="J40"/>
  <c r="I40"/>
  <c r="H40"/>
  <c r="G40"/>
  <c r="F40"/>
  <c r="E40"/>
  <c r="F38"/>
  <c r="D38"/>
  <c r="K31"/>
  <c r="K37"/>
  <c r="I31"/>
  <c r="I37"/>
  <c r="G31"/>
  <c r="G37"/>
  <c r="E31"/>
  <c r="E37"/>
  <c r="G26"/>
  <c r="F26"/>
  <c r="E26"/>
  <c r="D26"/>
  <c r="G25"/>
  <c r="F25"/>
  <c r="E25"/>
  <c r="D25"/>
  <c r="G8"/>
  <c r="G7"/>
  <c r="G24" s="1"/>
  <c r="F8"/>
  <c r="E8"/>
  <c r="E7"/>
  <c r="E24" s="1"/>
  <c r="D8"/>
  <c r="G23"/>
  <c r="E23"/>
  <c r="K22"/>
  <c r="G6"/>
  <c r="G21"/>
  <c r="E6"/>
  <c r="E21"/>
  <c r="G9"/>
  <c r="G13" s="1"/>
  <c r="F9"/>
  <c r="E9"/>
  <c r="E13"/>
  <c r="E18" s="1"/>
  <c r="D6"/>
  <c r="D12" s="1"/>
  <c r="E17"/>
  <c r="G4"/>
  <c r="F4"/>
  <c r="G16" s="1"/>
  <c r="E4"/>
  <c r="E16" s="1"/>
  <c r="D4"/>
  <c r="G14"/>
  <c r="E14"/>
  <c r="G12"/>
  <c r="E12"/>
  <c r="G5"/>
  <c r="G11" s="1"/>
  <c r="F5"/>
  <c r="F11" s="1"/>
  <c r="E5"/>
  <c r="E11" s="1"/>
  <c r="D5"/>
  <c r="D11" s="1"/>
  <c r="G2"/>
  <c r="E2"/>
  <c r="AC15" i="1052"/>
  <c r="H32" i="1050" s="1"/>
  <c r="AD15" i="1052"/>
  <c r="I32" i="1050" s="1"/>
  <c r="AE15" i="1052"/>
  <c r="J32" i="1050" s="1"/>
  <c r="AF15" i="1052"/>
  <c r="K32" i="1050" s="1"/>
  <c r="AF34" i="1052"/>
  <c r="K35" i="1050" s="1"/>
  <c r="AF38" i="1052"/>
  <c r="K34" i="1050" s="1"/>
  <c r="AE38" i="1052"/>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D35" i="1050" s="1"/>
  <c r="W34" i="1052"/>
  <c r="V34"/>
  <c r="U34"/>
  <c r="T34"/>
  <c r="S34"/>
  <c r="R34"/>
  <c r="Q34"/>
  <c r="P34"/>
  <c r="AF33"/>
  <c r="AE33"/>
  <c r="AD33"/>
  <c r="AC33"/>
  <c r="H33" i="1050" s="1"/>
  <c r="AB33" i="1052"/>
  <c r="AA33"/>
  <c r="Z33"/>
  <c r="Y33"/>
  <c r="D33" i="1050" s="1"/>
  <c r="W33" i="1052"/>
  <c r="V33"/>
  <c r="U33"/>
  <c r="T33"/>
  <c r="S33"/>
  <c r="R33"/>
  <c r="Q33"/>
  <c r="P33"/>
  <c r="AF32"/>
  <c r="AE32"/>
  <c r="AD32"/>
  <c r="AC32"/>
  <c r="AB32"/>
  <c r="AA32"/>
  <c r="Z32"/>
  <c r="Y32"/>
  <c r="W32"/>
  <c r="V32"/>
  <c r="U32"/>
  <c r="T32"/>
  <c r="S32"/>
  <c r="R32"/>
  <c r="Q32"/>
  <c r="P32"/>
  <c r="AF31"/>
  <c r="AE31"/>
  <c r="AD31"/>
  <c r="AC31"/>
  <c r="H54" i="1050" s="1"/>
  <c r="AB31" i="1052"/>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050" s="1"/>
  <c r="AB23" i="1052"/>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J55" i="1050" s="1"/>
  <c r="AD19" i="1052"/>
  <c r="AC19"/>
  <c r="AB19"/>
  <c r="AA19"/>
  <c r="F55" i="1050" s="1"/>
  <c r="Z19" i="1052"/>
  <c r="Y19"/>
  <c r="D55" i="1050" s="1"/>
  <c r="W19" i="1052"/>
  <c r="V19"/>
  <c r="U19"/>
  <c r="T19"/>
  <c r="S19"/>
  <c r="R19"/>
  <c r="Q19"/>
  <c r="P19"/>
  <c r="S1"/>
  <c r="AF1"/>
  <c r="R1"/>
  <c r="AE1" s="1"/>
  <c r="AE18"/>
  <c r="Q1"/>
  <c r="AD1"/>
  <c r="P1"/>
  <c r="AC1" s="1"/>
  <c r="AC18"/>
  <c r="W1"/>
  <c r="AB1"/>
  <c r="V1"/>
  <c r="AA1" s="1"/>
  <c r="AA18"/>
  <c r="U1"/>
  <c r="Z1"/>
  <c r="T1"/>
  <c r="Y1" s="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050" s="1"/>
  <c r="Z15" i="1052"/>
  <c r="Y15"/>
  <c r="D32" i="1050" s="1"/>
  <c r="W15" i="1052"/>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050" s="1"/>
  <c r="AD5" i="1052"/>
  <c r="AC5"/>
  <c r="H31" i="1050" s="1"/>
  <c r="H37" s="1"/>
  <c r="AB5" i="1052"/>
  <c r="AA5"/>
  <c r="F31" i="1050" s="1"/>
  <c r="Z5" i="1052"/>
  <c r="Y5"/>
  <c r="D31" i="1050" s="1"/>
  <c r="D37" s="1"/>
  <c r="W5" i="1052"/>
  <c r="V5"/>
  <c r="U5"/>
  <c r="T5"/>
  <c r="S5"/>
  <c r="R5"/>
  <c r="Q5"/>
  <c r="P5"/>
  <c r="AF4"/>
  <c r="AE4"/>
  <c r="AD4"/>
  <c r="AC4"/>
  <c r="AB4"/>
  <c r="AA4"/>
  <c r="Z4"/>
  <c r="Y4"/>
  <c r="W4"/>
  <c r="V4"/>
  <c r="U4"/>
  <c r="T4"/>
  <c r="S4"/>
  <c r="R4"/>
  <c r="Q4"/>
  <c r="P4"/>
  <c r="AF3"/>
  <c r="AE3"/>
  <c r="AD3"/>
  <c r="AC3"/>
  <c r="AB3"/>
  <c r="AA3"/>
  <c r="Z3"/>
  <c r="Y3"/>
  <c r="W3"/>
  <c r="V3"/>
  <c r="U3"/>
  <c r="T3"/>
  <c r="S3"/>
  <c r="R3"/>
  <c r="Q3"/>
  <c r="P3"/>
  <c r="Q38" i="1051"/>
  <c r="P38"/>
  <c r="O38"/>
  <c r="N38"/>
  <c r="L38"/>
  <c r="K38"/>
  <c r="J38"/>
  <c r="I38"/>
  <c r="Q37"/>
  <c r="P37"/>
  <c r="O37"/>
  <c r="N37"/>
  <c r="L37"/>
  <c r="K37"/>
  <c r="J37"/>
  <c r="I37"/>
  <c r="Q36"/>
  <c r="P36"/>
  <c r="O36"/>
  <c r="N36"/>
  <c r="L36"/>
  <c r="K36"/>
  <c r="J36"/>
  <c r="I36"/>
  <c r="Q35"/>
  <c r="P35"/>
  <c r="O35"/>
  <c r="N35"/>
  <c r="L35"/>
  <c r="K35"/>
  <c r="J35"/>
  <c r="I35"/>
  <c r="L34"/>
  <c r="K34"/>
  <c r="J34"/>
  <c r="I34"/>
  <c r="L33"/>
  <c r="K33"/>
  <c r="J33"/>
  <c r="I33"/>
  <c r="Q32"/>
  <c r="P32"/>
  <c r="O32"/>
  <c r="N32"/>
  <c r="L32"/>
  <c r="K32"/>
  <c r="J32"/>
  <c r="I32"/>
  <c r="Q31"/>
  <c r="P31"/>
  <c r="O31"/>
  <c r="N31"/>
  <c r="L31"/>
  <c r="K31"/>
  <c r="J31"/>
  <c r="I31"/>
  <c r="Q30"/>
  <c r="P30"/>
  <c r="O30"/>
  <c r="N30"/>
  <c r="L30"/>
  <c r="K30"/>
  <c r="J30"/>
  <c r="I30"/>
  <c r="Q29"/>
  <c r="P29"/>
  <c r="F8" i="1050" s="1"/>
  <c r="O29" i="1051"/>
  <c r="N29"/>
  <c r="D8" i="1050" s="1"/>
  <c r="L29" i="1051"/>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050" s="1"/>
  <c r="O19" i="1051"/>
  <c r="N19"/>
  <c r="D26" i="1050" s="1"/>
  <c r="L19" i="1051"/>
  <c r="K19"/>
  <c r="J19"/>
  <c r="I19"/>
  <c r="Q17"/>
  <c r="P17"/>
  <c r="O17"/>
  <c r="N17"/>
  <c r="Q16"/>
  <c r="P16"/>
  <c r="O16"/>
  <c r="N16"/>
  <c r="L16"/>
  <c r="K16"/>
  <c r="J16"/>
  <c r="I16"/>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050" s="1"/>
  <c r="F11" s="1"/>
  <c r="O5" i="1051"/>
  <c r="N5"/>
  <c r="D5" i="1050" s="1"/>
  <c r="D11" s="1"/>
  <c r="L5" i="1051"/>
  <c r="K5"/>
  <c r="J5"/>
  <c r="I5"/>
  <c r="Q4"/>
  <c r="P4"/>
  <c r="O4"/>
  <c r="N4"/>
  <c r="L4"/>
  <c r="K4"/>
  <c r="J4"/>
  <c r="I4"/>
  <c r="L3"/>
  <c r="K3"/>
  <c r="J3"/>
  <c r="I3"/>
  <c r="L1"/>
  <c r="Q1"/>
  <c r="K1"/>
  <c r="P1"/>
  <c r="J1"/>
  <c r="O1"/>
  <c r="I1"/>
  <c r="N1"/>
  <c r="K33" i="1050"/>
  <c r="K40"/>
  <c r="K60" s="1"/>
  <c r="K58"/>
  <c r="K55"/>
  <c r="I55"/>
  <c r="G55"/>
  <c r="E55"/>
  <c r="K54"/>
  <c r="I54"/>
  <c r="G54"/>
  <c r="E54"/>
  <c r="K53"/>
  <c r="J34"/>
  <c r="J33"/>
  <c r="I34"/>
  <c r="I33"/>
  <c r="I53"/>
  <c r="H34"/>
  <c r="G34"/>
  <c r="G33"/>
  <c r="G53"/>
  <c r="F34"/>
  <c r="F33"/>
  <c r="E34"/>
  <c r="E33"/>
  <c r="E53"/>
  <c r="D34"/>
  <c r="K52"/>
  <c r="I52"/>
  <c r="G52"/>
  <c r="E52"/>
  <c r="K50"/>
  <c r="I50"/>
  <c r="G32"/>
  <c r="E32"/>
  <c r="J35"/>
  <c r="I35"/>
  <c r="I39"/>
  <c r="H35"/>
  <c r="G35"/>
  <c r="G39"/>
  <c r="F35"/>
  <c r="E35"/>
  <c r="E39"/>
  <c r="I46"/>
  <c r="K45"/>
  <c r="I45"/>
  <c r="K30"/>
  <c r="J30"/>
  <c r="I30"/>
  <c r="H30"/>
  <c r="G30"/>
  <c r="F30"/>
  <c r="F43" s="1"/>
  <c r="E30"/>
  <c r="D30"/>
  <c r="K42"/>
  <c r="I42"/>
  <c r="I40"/>
  <c r="G40"/>
  <c r="E40"/>
  <c r="J38"/>
  <c r="K31"/>
  <c r="K37"/>
  <c r="J37"/>
  <c r="I31"/>
  <c r="I37"/>
  <c r="G31"/>
  <c r="G37"/>
  <c r="F37"/>
  <c r="E31"/>
  <c r="E37"/>
  <c r="J28"/>
  <c r="H28"/>
  <c r="F28"/>
  <c r="D28"/>
  <c r="G26"/>
  <c r="E26"/>
  <c r="G25"/>
  <c r="E25"/>
  <c r="G8"/>
  <c r="G24"/>
  <c r="F24"/>
  <c r="E8"/>
  <c r="E24"/>
  <c r="G23"/>
  <c r="E23"/>
  <c r="K22"/>
  <c r="G20"/>
  <c r="F20"/>
  <c r="E20"/>
  <c r="G17"/>
  <c r="F17"/>
  <c r="E17"/>
  <c r="G16"/>
  <c r="F16"/>
  <c r="E16"/>
  <c r="G12"/>
  <c r="F12"/>
  <c r="E12"/>
  <c r="D12"/>
  <c r="G5"/>
  <c r="G11" s="1"/>
  <c r="E5"/>
  <c r="E11" s="1"/>
  <c r="AC15" i="1049"/>
  <c r="H32" i="1047" s="1"/>
  <c r="AD15" i="1049"/>
  <c r="I32" i="1047" s="1"/>
  <c r="AE15" i="1049"/>
  <c r="J32" i="1047" s="1"/>
  <c r="AF15" i="1049"/>
  <c r="K32" i="1047" s="1"/>
  <c r="AF34" i="1049"/>
  <c r="K35" i="1047" s="1"/>
  <c r="J23"/>
  <c r="AF38" i="104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c r="R1"/>
  <c r="AE1"/>
  <c r="Q1"/>
  <c r="AD1" s="1"/>
  <c r="AD18"/>
  <c r="P1"/>
  <c r="AC1"/>
  <c r="W1"/>
  <c r="AB1" s="1"/>
  <c r="AB18"/>
  <c r="V1"/>
  <c r="AA1"/>
  <c r="U1"/>
  <c r="Z1" s="1"/>
  <c r="Z18"/>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47" s="1"/>
  <c r="AA15" i="1049"/>
  <c r="Z15"/>
  <c r="E32" i="1047" s="1"/>
  <c r="Y15" i="1049"/>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47" s="1"/>
  <c r="AC3" i="1049"/>
  <c r="AB3"/>
  <c r="G30" i="1047" s="1"/>
  <c r="AA3" i="1049"/>
  <c r="Z3"/>
  <c r="E30" i="1047" s="1"/>
  <c r="Y3" i="1049"/>
  <c r="W3"/>
  <c r="V3"/>
  <c r="U3"/>
  <c r="T3"/>
  <c r="S3"/>
  <c r="R3"/>
  <c r="Q3"/>
  <c r="P3"/>
  <c r="Q38" i="1048"/>
  <c r="P38"/>
  <c r="O38"/>
  <c r="N38"/>
  <c r="L38"/>
  <c r="K38"/>
  <c r="J38"/>
  <c r="I38"/>
  <c r="Q37"/>
  <c r="P37"/>
  <c r="O37"/>
  <c r="N37"/>
  <c r="L37"/>
  <c r="K37"/>
  <c r="J37"/>
  <c r="I37"/>
  <c r="Q36"/>
  <c r="P36"/>
  <c r="O36"/>
  <c r="N36"/>
  <c r="L36"/>
  <c r="K36"/>
  <c r="J36"/>
  <c r="I36"/>
  <c r="Q35"/>
  <c r="P35"/>
  <c r="O35"/>
  <c r="N35"/>
  <c r="L35"/>
  <c r="K35"/>
  <c r="J35"/>
  <c r="I35"/>
  <c r="Q34"/>
  <c r="G9" i="1047" s="1"/>
  <c r="P34" i="1048"/>
  <c r="O34"/>
  <c r="N34"/>
  <c r="L34"/>
  <c r="K34"/>
  <c r="J34"/>
  <c r="I34"/>
  <c r="Q33"/>
  <c r="G7" i="1047" s="1"/>
  <c r="P33" i="1048"/>
  <c r="O33"/>
  <c r="E7" i="1047" s="1"/>
  <c r="N33" i="1048"/>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7" s="1"/>
  <c r="K18" i="1048"/>
  <c r="P18" s="1"/>
  <c r="J18"/>
  <c r="O18" s="1"/>
  <c r="E2" i="1047" s="1"/>
  <c r="I18" i="1048"/>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47" s="1"/>
  <c r="P5" i="1048"/>
  <c r="O5"/>
  <c r="E5" i="1047" s="1"/>
  <c r="N5" i="1048"/>
  <c r="L5"/>
  <c r="K5"/>
  <c r="J5"/>
  <c r="I5"/>
  <c r="Q4"/>
  <c r="P4"/>
  <c r="O4"/>
  <c r="N4"/>
  <c r="L4"/>
  <c r="K4"/>
  <c r="J4"/>
  <c r="I4"/>
  <c r="Q3"/>
  <c r="P3"/>
  <c r="O3"/>
  <c r="E4" i="1047" s="1"/>
  <c r="N3" i="1048"/>
  <c r="L3"/>
  <c r="K3"/>
  <c r="J3"/>
  <c r="I3"/>
  <c r="L1"/>
  <c r="Q1" s="1"/>
  <c r="K1"/>
  <c r="P1" s="1"/>
  <c r="J1"/>
  <c r="O1" s="1"/>
  <c r="I1"/>
  <c r="N1" s="1"/>
  <c r="K33" i="1047"/>
  <c r="K55"/>
  <c r="J55"/>
  <c r="I55"/>
  <c r="G55"/>
  <c r="F55"/>
  <c r="E55"/>
  <c r="D55"/>
  <c r="K54"/>
  <c r="J54"/>
  <c r="I54"/>
  <c r="G54"/>
  <c r="F54"/>
  <c r="E54"/>
  <c r="D54"/>
  <c r="K34"/>
  <c r="K53" s="1"/>
  <c r="J34"/>
  <c r="J33"/>
  <c r="J53"/>
  <c r="I34"/>
  <c r="I33"/>
  <c r="H34"/>
  <c r="H33"/>
  <c r="H53"/>
  <c r="G34"/>
  <c r="G33"/>
  <c r="F34"/>
  <c r="F33"/>
  <c r="F53"/>
  <c r="E34"/>
  <c r="E33"/>
  <c r="D34"/>
  <c r="D33"/>
  <c r="D53"/>
  <c r="J52"/>
  <c r="H52"/>
  <c r="F52"/>
  <c r="D52"/>
  <c r="J50"/>
  <c r="H50"/>
  <c r="G50"/>
  <c r="F32"/>
  <c r="F50"/>
  <c r="E50"/>
  <c r="J49"/>
  <c r="H49"/>
  <c r="F49"/>
  <c r="K39"/>
  <c r="J35"/>
  <c r="J39"/>
  <c r="I35"/>
  <c r="H35"/>
  <c r="H39"/>
  <c r="G35"/>
  <c r="F35"/>
  <c r="F39"/>
  <c r="E35"/>
  <c r="D32"/>
  <c r="D35"/>
  <c r="J46"/>
  <c r="J45"/>
  <c r="H45"/>
  <c r="F45"/>
  <c r="K44"/>
  <c r="I44"/>
  <c r="K30"/>
  <c r="J30"/>
  <c r="K43"/>
  <c r="J43"/>
  <c r="H30"/>
  <c r="I43"/>
  <c r="H43"/>
  <c r="F30"/>
  <c r="G43"/>
  <c r="F43"/>
  <c r="D30"/>
  <c r="E43"/>
  <c r="J42"/>
  <c r="H42"/>
  <c r="J40"/>
  <c r="I40"/>
  <c r="H40"/>
  <c r="G40"/>
  <c r="F40"/>
  <c r="E40"/>
  <c r="K38"/>
  <c r="I38"/>
  <c r="G38"/>
  <c r="F38"/>
  <c r="E38"/>
  <c r="D38"/>
  <c r="K31"/>
  <c r="K37" s="1"/>
  <c r="J31"/>
  <c r="J37" s="1"/>
  <c r="I31"/>
  <c r="I37" s="1"/>
  <c r="H31"/>
  <c r="H37" s="1"/>
  <c r="G31"/>
  <c r="G37" s="1"/>
  <c r="F31"/>
  <c r="F37" s="1"/>
  <c r="E31"/>
  <c r="E37" s="1"/>
  <c r="D31"/>
  <c r="D37" s="1"/>
  <c r="K28"/>
  <c r="I28"/>
  <c r="G28"/>
  <c r="E28"/>
  <c r="G26"/>
  <c r="F26"/>
  <c r="E26"/>
  <c r="D26"/>
  <c r="G25"/>
  <c r="F25"/>
  <c r="E25"/>
  <c r="D25"/>
  <c r="G8"/>
  <c r="G24"/>
  <c r="F8"/>
  <c r="F7"/>
  <c r="F24" s="1"/>
  <c r="E8"/>
  <c r="E24"/>
  <c r="D8"/>
  <c r="D7"/>
  <c r="D24" s="1"/>
  <c r="K23"/>
  <c r="F23"/>
  <c r="G6"/>
  <c r="F6"/>
  <c r="E6"/>
  <c r="E20"/>
  <c r="F9"/>
  <c r="F13"/>
  <c r="E9"/>
  <c r="D6"/>
  <c r="D9"/>
  <c r="D13" s="1"/>
  <c r="F17"/>
  <c r="G4"/>
  <c r="F4"/>
  <c r="G16"/>
  <c r="F16"/>
  <c r="D4"/>
  <c r="E16"/>
  <c r="F14"/>
  <c r="D14"/>
  <c r="F12"/>
  <c r="D12"/>
  <c r="G11"/>
  <c r="F5"/>
  <c r="F11"/>
  <c r="E11"/>
  <c r="D5"/>
  <c r="D11"/>
  <c r="F2"/>
  <c r="D2"/>
  <c r="K57" i="1044"/>
  <c r="K59" s="1"/>
  <c r="E12" i="286" s="1"/>
  <c r="AC15" i="1046"/>
  <c r="H32" i="1044"/>
  <c r="AD15" i="1046"/>
  <c r="I32" i="1044"/>
  <c r="AE15" i="1046"/>
  <c r="J32" i="1044"/>
  <c r="AF15" i="1046"/>
  <c r="K32" i="1044"/>
  <c r="AF34" i="1046"/>
  <c r="K35" i="1044"/>
  <c r="AF38" i="104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44" s="1"/>
  <c r="AE19" i="1046"/>
  <c r="AD19"/>
  <c r="I55" i="1044" s="1"/>
  <c r="AC19" i="1046"/>
  <c r="AB19"/>
  <c r="G54" i="1044" s="1"/>
  <c r="AA19" i="1046"/>
  <c r="Z19"/>
  <c r="E54" i="1044" s="1"/>
  <c r="Y19" i="1046"/>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44" s="1"/>
  <c r="AA15" i="1046"/>
  <c r="Z15"/>
  <c r="E32" i="1044" s="1"/>
  <c r="E50" s="1"/>
  <c r="Y15" i="1046"/>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44" s="1"/>
  <c r="J43" s="1"/>
  <c r="AC3" i="1046"/>
  <c r="AB3"/>
  <c r="G30" i="1044" s="1"/>
  <c r="AA3" i="1046"/>
  <c r="Z3"/>
  <c r="E30" i="1044" s="1"/>
  <c r="F43" s="1"/>
  <c r="Y3" i="1046"/>
  <c r="W3"/>
  <c r="V3"/>
  <c r="U3"/>
  <c r="T3"/>
  <c r="S3"/>
  <c r="R3"/>
  <c r="Q3"/>
  <c r="P3"/>
  <c r="Q38" i="1045"/>
  <c r="P38"/>
  <c r="O38"/>
  <c r="N38"/>
  <c r="L38"/>
  <c r="K38"/>
  <c r="J38"/>
  <c r="I38"/>
  <c r="Q37"/>
  <c r="P37"/>
  <c r="O37"/>
  <c r="N37"/>
  <c r="L37"/>
  <c r="K37"/>
  <c r="J37"/>
  <c r="I37"/>
  <c r="Q36"/>
  <c r="P36"/>
  <c r="O36"/>
  <c r="N36"/>
  <c r="L36"/>
  <c r="K36"/>
  <c r="J36"/>
  <c r="I36"/>
  <c r="Q35"/>
  <c r="P35"/>
  <c r="O35"/>
  <c r="N35"/>
  <c r="L35"/>
  <c r="K35"/>
  <c r="J35"/>
  <c r="I35"/>
  <c r="Q34"/>
  <c r="G9" i="1044" s="1"/>
  <c r="P34" i="1045"/>
  <c r="O34"/>
  <c r="E9" i="1044" s="1"/>
  <c r="N34" i="1045"/>
  <c r="L34"/>
  <c r="K34"/>
  <c r="J34"/>
  <c r="I34"/>
  <c r="Q33"/>
  <c r="G7" i="1044" s="1"/>
  <c r="P33" i="1045"/>
  <c r="O33"/>
  <c r="E7" i="1044" s="1"/>
  <c r="N33" i="1045"/>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4" s="1"/>
  <c r="K18" i="1045"/>
  <c r="P18" s="1"/>
  <c r="J18"/>
  <c r="O18" s="1"/>
  <c r="E2" i="1044" s="1"/>
  <c r="I18" i="1045"/>
  <c r="N18" s="1"/>
  <c r="Q17"/>
  <c r="P17"/>
  <c r="O17"/>
  <c r="N17"/>
  <c r="Q16"/>
  <c r="P16"/>
  <c r="O16"/>
  <c r="N16"/>
  <c r="L16"/>
  <c r="K16"/>
  <c r="J16"/>
  <c r="I16"/>
  <c r="Q15"/>
  <c r="G6" i="1044" s="1"/>
  <c r="P15" i="1045"/>
  <c r="O15"/>
  <c r="E6" i="1044" s="1"/>
  <c r="N15" i="104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44" s="1"/>
  <c r="P5" i="1045"/>
  <c r="O5"/>
  <c r="E5" i="1044" s="1"/>
  <c r="N5" i="1045"/>
  <c r="L5"/>
  <c r="K5"/>
  <c r="J5"/>
  <c r="I5"/>
  <c r="Q4"/>
  <c r="P4"/>
  <c r="O4"/>
  <c r="N4"/>
  <c r="L4"/>
  <c r="K4"/>
  <c r="J4"/>
  <c r="I4"/>
  <c r="Q3"/>
  <c r="G4" i="1044" s="1"/>
  <c r="G16" s="1"/>
  <c r="P3" i="1045"/>
  <c r="O3"/>
  <c r="E4" i="1044" s="1"/>
  <c r="N3" i="1045"/>
  <c r="L3"/>
  <c r="K3"/>
  <c r="J3"/>
  <c r="I3"/>
  <c r="L1"/>
  <c r="Q1" s="1"/>
  <c r="K1"/>
  <c r="P1" s="1"/>
  <c r="J1"/>
  <c r="O1" s="1"/>
  <c r="I1"/>
  <c r="N1" s="1"/>
  <c r="K33" i="1044"/>
  <c r="J55"/>
  <c r="G55"/>
  <c r="F55"/>
  <c r="E55"/>
  <c r="D55"/>
  <c r="K54"/>
  <c r="J54"/>
  <c r="I54"/>
  <c r="F54"/>
  <c r="D54"/>
  <c r="K34"/>
  <c r="J34"/>
  <c r="J33"/>
  <c r="J53"/>
  <c r="I34"/>
  <c r="I33"/>
  <c r="I40" s="1"/>
  <c r="H34"/>
  <c r="H33"/>
  <c r="H53"/>
  <c r="G34"/>
  <c r="G33"/>
  <c r="F34"/>
  <c r="F33"/>
  <c r="F53"/>
  <c r="E34"/>
  <c r="E33"/>
  <c r="E40" s="1"/>
  <c r="D34"/>
  <c r="D33"/>
  <c r="D53"/>
  <c r="J52"/>
  <c r="H52"/>
  <c r="F52"/>
  <c r="D52"/>
  <c r="J50"/>
  <c r="H50"/>
  <c r="G50"/>
  <c r="F32"/>
  <c r="F50"/>
  <c r="J49"/>
  <c r="H49"/>
  <c r="F49"/>
  <c r="K39"/>
  <c r="J35"/>
  <c r="J39"/>
  <c r="I35"/>
  <c r="H35"/>
  <c r="H39"/>
  <c r="G35"/>
  <c r="G40" s="1"/>
  <c r="F35"/>
  <c r="F39"/>
  <c r="E35"/>
  <c r="D32"/>
  <c r="D35"/>
  <c r="J46"/>
  <c r="J4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12" s="1"/>
  <c r="F9"/>
  <c r="F13"/>
  <c r="D6"/>
  <c r="D9"/>
  <c r="D13" s="1"/>
  <c r="F4"/>
  <c r="F16"/>
  <c r="D4"/>
  <c r="E16"/>
  <c r="F14"/>
  <c r="D14"/>
  <c r="D12"/>
  <c r="F5"/>
  <c r="F11"/>
  <c r="E11"/>
  <c r="D5"/>
  <c r="D11"/>
  <c r="F2"/>
  <c r="D2"/>
  <c r="AC15" i="1043"/>
  <c r="H32" i="1041"/>
  <c r="AD15" i="1043"/>
  <c r="I32" i="1041"/>
  <c r="I44" s="1"/>
  <c r="AE15" i="1043"/>
  <c r="J32" i="1041"/>
  <c r="J39" s="1"/>
  <c r="AF15" i="1043"/>
  <c r="K32" i="1041"/>
  <c r="K39" s="1"/>
  <c r="AF34" i="1043"/>
  <c r="K35" i="1041"/>
  <c r="AF38" i="1043"/>
  <c r="AE38"/>
  <c r="AD38"/>
  <c r="AC38"/>
  <c r="H34" i="1041" s="1"/>
  <c r="AB38" i="1043"/>
  <c r="AA38"/>
  <c r="Z38"/>
  <c r="Y38"/>
  <c r="D34" i="1041" s="1"/>
  <c r="W38" i="1043"/>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41" s="1"/>
  <c r="AA33" i="104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41" s="1"/>
  <c r="AE19" i="1043"/>
  <c r="AD19"/>
  <c r="I55" i="1041" s="1"/>
  <c r="AC19" i="1043"/>
  <c r="AB19"/>
  <c r="G54" i="1041" s="1"/>
  <c r="AA19" i="1043"/>
  <c r="Z19"/>
  <c r="E54" i="1041" s="1"/>
  <c r="Y19" i="1043"/>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41" s="1"/>
  <c r="AA15" i="1043"/>
  <c r="Z15"/>
  <c r="E32" i="1041" s="1"/>
  <c r="E50" s="1"/>
  <c r="Y15" i="1043"/>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41" s="1"/>
  <c r="J43" s="1"/>
  <c r="AC3" i="1043"/>
  <c r="AB3"/>
  <c r="G30" i="1041" s="1"/>
  <c r="AA3" i="1043"/>
  <c r="Z3"/>
  <c r="E30" i="1041" s="1"/>
  <c r="F43" s="1"/>
  <c r="Y3" i="1043"/>
  <c r="W3"/>
  <c r="V3"/>
  <c r="U3"/>
  <c r="T3"/>
  <c r="S3"/>
  <c r="R3"/>
  <c r="Q3"/>
  <c r="P3"/>
  <c r="Q38" i="1042"/>
  <c r="P38"/>
  <c r="O38"/>
  <c r="N38"/>
  <c r="L38"/>
  <c r="K38"/>
  <c r="J38"/>
  <c r="I38"/>
  <c r="Q37"/>
  <c r="P37"/>
  <c r="O37"/>
  <c r="N37"/>
  <c r="L37"/>
  <c r="K37"/>
  <c r="J37"/>
  <c r="I37"/>
  <c r="Q36"/>
  <c r="P36"/>
  <c r="O36"/>
  <c r="N36"/>
  <c r="L36"/>
  <c r="K36"/>
  <c r="J36"/>
  <c r="I36"/>
  <c r="Q35"/>
  <c r="P35"/>
  <c r="O35"/>
  <c r="N35"/>
  <c r="L35"/>
  <c r="K35"/>
  <c r="J35"/>
  <c r="I35"/>
  <c r="Q34"/>
  <c r="G9" i="1041" s="1"/>
  <c r="P34" i="1042"/>
  <c r="O34"/>
  <c r="E9" i="1041" s="1"/>
  <c r="N34" i="1042"/>
  <c r="L34"/>
  <c r="K34"/>
  <c r="J34"/>
  <c r="I34"/>
  <c r="Q33"/>
  <c r="G7" i="1041" s="1"/>
  <c r="G23" s="1"/>
  <c r="P33" i="1042"/>
  <c r="O33"/>
  <c r="E7" i="1041" s="1"/>
  <c r="N33" i="1042"/>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1" s="1"/>
  <c r="K18" i="1042"/>
  <c r="P18" s="1"/>
  <c r="F2" i="1041" s="1"/>
  <c r="J18" i="1042"/>
  <c r="O18" s="1"/>
  <c r="I18"/>
  <c r="N18" s="1"/>
  <c r="D2" i="1041" s="1"/>
  <c r="Q17" i="1042"/>
  <c r="P17"/>
  <c r="O17"/>
  <c r="N17"/>
  <c r="Q16"/>
  <c r="P16"/>
  <c r="O16"/>
  <c r="N16"/>
  <c r="L16"/>
  <c r="K16"/>
  <c r="J16"/>
  <c r="I16"/>
  <c r="Q15"/>
  <c r="G6" i="1041" s="1"/>
  <c r="G12" s="1"/>
  <c r="P15" i="1042"/>
  <c r="O15"/>
  <c r="E6" i="1041" s="1"/>
  <c r="E21" s="1"/>
  <c r="N15" i="1042"/>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41" s="1"/>
  <c r="G11" s="1"/>
  <c r="P5" i="1042"/>
  <c r="O5"/>
  <c r="E5" i="1041" s="1"/>
  <c r="N5" i="1042"/>
  <c r="L5"/>
  <c r="K5"/>
  <c r="J5"/>
  <c r="I5"/>
  <c r="Q4"/>
  <c r="P4"/>
  <c r="O4"/>
  <c r="N4"/>
  <c r="L4"/>
  <c r="K4"/>
  <c r="J4"/>
  <c r="I4"/>
  <c r="Q3"/>
  <c r="G4" i="1041" s="1"/>
  <c r="P3" i="1042"/>
  <c r="O3"/>
  <c r="E4" i="1041" s="1"/>
  <c r="N3" i="1042"/>
  <c r="L3"/>
  <c r="K3"/>
  <c r="J3"/>
  <c r="I3"/>
  <c r="L1"/>
  <c r="Q1" s="1"/>
  <c r="K1"/>
  <c r="P1" s="1"/>
  <c r="J1"/>
  <c r="O1" s="1"/>
  <c r="I1"/>
  <c r="N1" s="1"/>
  <c r="K33" i="1041"/>
  <c r="J55"/>
  <c r="G55"/>
  <c r="F55"/>
  <c r="E55"/>
  <c r="D55"/>
  <c r="K54"/>
  <c r="J54"/>
  <c r="I54"/>
  <c r="F54"/>
  <c r="D54"/>
  <c r="K34"/>
  <c r="J34"/>
  <c r="J33"/>
  <c r="J53"/>
  <c r="I34"/>
  <c r="I33"/>
  <c r="I40" s="1"/>
  <c r="H33"/>
  <c r="G34"/>
  <c r="F34"/>
  <c r="F33"/>
  <c r="F53"/>
  <c r="E34"/>
  <c r="E33"/>
  <c r="E40" s="1"/>
  <c r="D33"/>
  <c r="J52"/>
  <c r="F52"/>
  <c r="J50"/>
  <c r="G50"/>
  <c r="F32"/>
  <c r="F50"/>
  <c r="J49"/>
  <c r="F49"/>
  <c r="J35"/>
  <c r="I35"/>
  <c r="H35"/>
  <c r="G35"/>
  <c r="F35"/>
  <c r="F39"/>
  <c r="E35"/>
  <c r="D32"/>
  <c r="D35"/>
  <c r="H45"/>
  <c r="K44"/>
  <c r="K30"/>
  <c r="K42" s="1"/>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E8"/>
  <c r="E24" s="1"/>
  <c r="D8"/>
  <c r="D7"/>
  <c r="J23"/>
  <c r="K23" s="1"/>
  <c r="E23"/>
  <c r="G21"/>
  <c r="F6"/>
  <c r="F21"/>
  <c r="F20"/>
  <c r="F9"/>
  <c r="F13" s="1"/>
  <c r="E13"/>
  <c r="E18" s="1"/>
  <c r="D6"/>
  <c r="D9"/>
  <c r="D13"/>
  <c r="G17"/>
  <c r="F4"/>
  <c r="D4"/>
  <c r="E14"/>
  <c r="F5"/>
  <c r="F11" s="1"/>
  <c r="D5"/>
  <c r="D11" s="1"/>
  <c r="E2"/>
  <c r="K57" i="1038"/>
  <c r="AC15" i="1040"/>
  <c r="H32" i="1038"/>
  <c r="H44" s="1"/>
  <c r="AD15" i="1040"/>
  <c r="I32" i="1038"/>
  <c r="I49" s="1"/>
  <c r="AE15" i="1040"/>
  <c r="J32" i="1038"/>
  <c r="AF15" i="1040"/>
  <c r="K32" i="1038"/>
  <c r="K50" s="1"/>
  <c r="AF34" i="1040"/>
  <c r="K35" i="1038"/>
  <c r="J23"/>
  <c r="AF38" i="1040"/>
  <c r="K34" i="1038" s="1"/>
  <c r="K53" s="1"/>
  <c r="AE38" i="1040"/>
  <c r="AD38"/>
  <c r="AC38"/>
  <c r="AB38"/>
  <c r="G34" i="1038" s="1"/>
  <c r="AA38" i="1040"/>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D35" i="1038" s="1"/>
  <c r="W34" i="1040"/>
  <c r="V34"/>
  <c r="U34"/>
  <c r="T34"/>
  <c r="S34"/>
  <c r="R34"/>
  <c r="Q34"/>
  <c r="P34"/>
  <c r="AF33"/>
  <c r="AE33"/>
  <c r="J33" i="1038" s="1"/>
  <c r="AD33" i="1040"/>
  <c r="AC33"/>
  <c r="AB33"/>
  <c r="AA33"/>
  <c r="F33" i="1038" s="1"/>
  <c r="Z33" i="1040"/>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s="1"/>
  <c r="AE18"/>
  <c r="Q1"/>
  <c r="AD1"/>
  <c r="P1"/>
  <c r="AC1" s="1"/>
  <c r="AC18"/>
  <c r="W1"/>
  <c r="AB1"/>
  <c r="V1"/>
  <c r="AA1" s="1"/>
  <c r="AA18"/>
  <c r="U1"/>
  <c r="Z1"/>
  <c r="T1"/>
  <c r="Y1" s="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038" s="1"/>
  <c r="AD5" i="1040"/>
  <c r="AC5"/>
  <c r="H31" i="1038" s="1"/>
  <c r="AB5" i="1040"/>
  <c r="AA5"/>
  <c r="F31" i="1038" s="1"/>
  <c r="Z5" i="1040"/>
  <c r="Y5"/>
  <c r="D31" i="1038" s="1"/>
  <c r="W5" i="1040"/>
  <c r="V5"/>
  <c r="U5"/>
  <c r="T5"/>
  <c r="S5"/>
  <c r="R5"/>
  <c r="Q5"/>
  <c r="P5"/>
  <c r="AF4"/>
  <c r="AE4"/>
  <c r="AD4"/>
  <c r="AC4"/>
  <c r="AB4"/>
  <c r="AA4"/>
  <c r="Z4"/>
  <c r="Y4"/>
  <c r="W4"/>
  <c r="V4"/>
  <c r="U4"/>
  <c r="T4"/>
  <c r="S4"/>
  <c r="R4"/>
  <c r="Q4"/>
  <c r="P4"/>
  <c r="AF3"/>
  <c r="AE3"/>
  <c r="J30" i="1038" s="1"/>
  <c r="AD3" i="1040"/>
  <c r="AC3"/>
  <c r="H30" i="1038" s="1"/>
  <c r="AB3" i="1040"/>
  <c r="AA3"/>
  <c r="F30" i="1038" s="1"/>
  <c r="F43" s="1"/>
  <c r="Z3" i="1040"/>
  <c r="Y3"/>
  <c r="D30" i="1038" s="1"/>
  <c r="W3" i="1040"/>
  <c r="V3"/>
  <c r="U3"/>
  <c r="T3"/>
  <c r="S3"/>
  <c r="R3"/>
  <c r="Q3"/>
  <c r="P3"/>
  <c r="Q38" i="1039"/>
  <c r="P38"/>
  <c r="O38"/>
  <c r="N38"/>
  <c r="L38"/>
  <c r="K38"/>
  <c r="J38"/>
  <c r="I38"/>
  <c r="Q37"/>
  <c r="P37"/>
  <c r="O37"/>
  <c r="N37"/>
  <c r="L37"/>
  <c r="K37"/>
  <c r="J37"/>
  <c r="I37"/>
  <c r="Q36"/>
  <c r="P36"/>
  <c r="O36"/>
  <c r="N36"/>
  <c r="L36"/>
  <c r="K36"/>
  <c r="J36"/>
  <c r="I36"/>
  <c r="Q35"/>
  <c r="P35"/>
  <c r="O35"/>
  <c r="N35"/>
  <c r="L35"/>
  <c r="K35"/>
  <c r="J35"/>
  <c r="I35"/>
  <c r="Q34"/>
  <c r="P34"/>
  <c r="F9" i="1038" s="1"/>
  <c r="O34" i="1039"/>
  <c r="N34"/>
  <c r="D9" i="1038" s="1"/>
  <c r="L34" i="1039"/>
  <c r="K34"/>
  <c r="J34"/>
  <c r="I34"/>
  <c r="Q33"/>
  <c r="P33"/>
  <c r="F7" i="1038" s="1"/>
  <c r="O33" i="1039"/>
  <c r="N33"/>
  <c r="D7" i="1038" s="1"/>
  <c r="L33" i="1039"/>
  <c r="K33"/>
  <c r="J33"/>
  <c r="I33"/>
  <c r="Q32"/>
  <c r="P32"/>
  <c r="O32"/>
  <c r="N32"/>
  <c r="L32"/>
  <c r="K32"/>
  <c r="J32"/>
  <c r="I32"/>
  <c r="Q31"/>
  <c r="P31"/>
  <c r="O31"/>
  <c r="N31"/>
  <c r="L31"/>
  <c r="K31"/>
  <c r="J31"/>
  <c r="I31"/>
  <c r="Q30"/>
  <c r="P30"/>
  <c r="O30"/>
  <c r="N30"/>
  <c r="L30"/>
  <c r="K30"/>
  <c r="J30"/>
  <c r="I30"/>
  <c r="Q29"/>
  <c r="P29"/>
  <c r="F8" i="1038" s="1"/>
  <c r="O29" i="1039"/>
  <c r="N29"/>
  <c r="D8" i="1038" s="1"/>
  <c r="L29" i="103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038" s="1"/>
  <c r="K18" i="1039"/>
  <c r="P18"/>
  <c r="F2" i="1038" s="1"/>
  <c r="J18" i="1039"/>
  <c r="O18"/>
  <c r="I18"/>
  <c r="N18"/>
  <c r="D2" i="1038" s="1"/>
  <c r="Q17" i="1039"/>
  <c r="P17"/>
  <c r="O17"/>
  <c r="N17"/>
  <c r="Q16"/>
  <c r="P16"/>
  <c r="O16"/>
  <c r="N16"/>
  <c r="L16"/>
  <c r="K16"/>
  <c r="J16"/>
  <c r="I16"/>
  <c r="Q15"/>
  <c r="P15"/>
  <c r="F6" i="1038" s="1"/>
  <c r="F20" s="1"/>
  <c r="O15" i="1039"/>
  <c r="N15"/>
  <c r="D6" i="1038" s="1"/>
  <c r="L15" i="1039"/>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38"/>
  <c r="K40"/>
  <c r="K55"/>
  <c r="J55"/>
  <c r="I55"/>
  <c r="H55"/>
  <c r="G55"/>
  <c r="F55"/>
  <c r="E55"/>
  <c r="D55"/>
  <c r="K54"/>
  <c r="J54"/>
  <c r="I54"/>
  <c r="H54"/>
  <c r="G54"/>
  <c r="F54"/>
  <c r="E54"/>
  <c r="D54"/>
  <c r="J34"/>
  <c r="I34"/>
  <c r="I33"/>
  <c r="I53"/>
  <c r="H34"/>
  <c r="H33"/>
  <c r="G33"/>
  <c r="F34"/>
  <c r="E34"/>
  <c r="E33"/>
  <c r="E53"/>
  <c r="D34"/>
  <c r="D33"/>
  <c r="E49" s="1"/>
  <c r="I52"/>
  <c r="E52"/>
  <c r="I50"/>
  <c r="G32"/>
  <c r="F32"/>
  <c r="F38" s="1"/>
  <c r="E32"/>
  <c r="J35"/>
  <c r="I35"/>
  <c r="H35"/>
  <c r="G35"/>
  <c r="G39"/>
  <c r="F35"/>
  <c r="E35"/>
  <c r="E39"/>
  <c r="D32"/>
  <c r="D39" s="1"/>
  <c r="K45"/>
  <c r="G45"/>
  <c r="J44"/>
  <c r="K30"/>
  <c r="I30"/>
  <c r="I42" s="1"/>
  <c r="G30"/>
  <c r="E30"/>
  <c r="E37" s="1"/>
  <c r="K42"/>
  <c r="I40"/>
  <c r="H40"/>
  <c r="G40"/>
  <c r="E40"/>
  <c r="D40"/>
  <c r="K31"/>
  <c r="K37"/>
  <c r="I31"/>
  <c r="G31"/>
  <c r="G37"/>
  <c r="E31"/>
  <c r="J28"/>
  <c r="H28"/>
  <c r="F28"/>
  <c r="D28"/>
  <c r="G26"/>
  <c r="F26"/>
  <c r="E26"/>
  <c r="D26"/>
  <c r="G25"/>
  <c r="F25"/>
  <c r="E25"/>
  <c r="D25"/>
  <c r="G8"/>
  <c r="G7"/>
  <c r="G24" s="1"/>
  <c r="E8"/>
  <c r="E7"/>
  <c r="E24" s="1"/>
  <c r="E23"/>
  <c r="K22"/>
  <c r="G6"/>
  <c r="E6"/>
  <c r="G9"/>
  <c r="G13" s="1"/>
  <c r="E9"/>
  <c r="E13"/>
  <c r="G4"/>
  <c r="F4"/>
  <c r="E4"/>
  <c r="D4"/>
  <c r="E14"/>
  <c r="G12"/>
  <c r="E12"/>
  <c r="G5"/>
  <c r="G11" s="1"/>
  <c r="F5"/>
  <c r="F11" s="1"/>
  <c r="E5"/>
  <c r="E11" s="1"/>
  <c r="D5"/>
  <c r="D11" s="1"/>
  <c r="E2"/>
  <c r="AC15" i="1034"/>
  <c r="H32" i="1032" s="1"/>
  <c r="AD15" i="1034"/>
  <c r="I32" i="1032" s="1"/>
  <c r="J45" s="1"/>
  <c r="AE15" i="1034"/>
  <c r="J32" i="1032" s="1"/>
  <c r="AF15" i="1034"/>
  <c r="K32" i="1032" s="1"/>
  <c r="K39" s="1"/>
  <c r="AF34" i="1034"/>
  <c r="K35" i="1032" s="1"/>
  <c r="J23"/>
  <c r="AF38" i="1034"/>
  <c r="AE38"/>
  <c r="AD38"/>
  <c r="AC38"/>
  <c r="H34" i="1032" s="1"/>
  <c r="AB38" i="1034"/>
  <c r="AA38"/>
  <c r="Z38"/>
  <c r="Y38"/>
  <c r="D34" i="1032" s="1"/>
  <c r="W38" i="1034"/>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32" s="1"/>
  <c r="AA33" i="1034"/>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32" s="1"/>
  <c r="AE19" i="1034"/>
  <c r="AD19"/>
  <c r="I55" i="1032" s="1"/>
  <c r="AC19" i="1034"/>
  <c r="AB19"/>
  <c r="G54" i="1032" s="1"/>
  <c r="AA19" i="1034"/>
  <c r="Z19"/>
  <c r="E54" i="1032" s="1"/>
  <c r="Y19" i="1034"/>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32" s="1"/>
  <c r="AA15" i="1034"/>
  <c r="Z15"/>
  <c r="E32" i="1032" s="1"/>
  <c r="E50" s="1"/>
  <c r="Y15" i="1034"/>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32" s="1"/>
  <c r="J43" s="1"/>
  <c r="AC3" i="1034"/>
  <c r="AB3"/>
  <c r="G30" i="1032" s="1"/>
  <c r="AA3" i="1034"/>
  <c r="Z3"/>
  <c r="E30" i="1032" s="1"/>
  <c r="F43" s="1"/>
  <c r="Y3" i="1034"/>
  <c r="W3"/>
  <c r="V3"/>
  <c r="U3"/>
  <c r="T3"/>
  <c r="S3"/>
  <c r="R3"/>
  <c r="Q3"/>
  <c r="P3"/>
  <c r="Q38" i="1033"/>
  <c r="P38"/>
  <c r="O38"/>
  <c r="N38"/>
  <c r="L38"/>
  <c r="K38"/>
  <c r="J38"/>
  <c r="I38"/>
  <c r="Q37"/>
  <c r="P37"/>
  <c r="O37"/>
  <c r="N37"/>
  <c r="L37"/>
  <c r="K37"/>
  <c r="J37"/>
  <c r="I37"/>
  <c r="Q36"/>
  <c r="P36"/>
  <c r="O36"/>
  <c r="N36"/>
  <c r="L36"/>
  <c r="K36"/>
  <c r="J36"/>
  <c r="I36"/>
  <c r="Q35"/>
  <c r="P35"/>
  <c r="O35"/>
  <c r="N35"/>
  <c r="L35"/>
  <c r="K35"/>
  <c r="J35"/>
  <c r="I35"/>
  <c r="Q34"/>
  <c r="G9" i="1032" s="1"/>
  <c r="P34" i="1033"/>
  <c r="O34"/>
  <c r="E9" i="1032" s="1"/>
  <c r="N34" i="1033"/>
  <c r="L34"/>
  <c r="K34"/>
  <c r="J34"/>
  <c r="I34"/>
  <c r="Q33"/>
  <c r="G7" i="1032" s="1"/>
  <c r="P33" i="1033"/>
  <c r="O33"/>
  <c r="E7" i="1032" s="1"/>
  <c r="N33" i="10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32" s="1"/>
  <c r="K18" i="1033"/>
  <c r="P18" s="1"/>
  <c r="J18"/>
  <c r="O18" s="1"/>
  <c r="E2" i="1032" s="1"/>
  <c r="I18" i="1033"/>
  <c r="N18" s="1"/>
  <c r="Q17"/>
  <c r="P17"/>
  <c r="O17"/>
  <c r="N17"/>
  <c r="Q16"/>
  <c r="P16"/>
  <c r="O16"/>
  <c r="N16"/>
  <c r="L16"/>
  <c r="K16"/>
  <c r="J16"/>
  <c r="I16"/>
  <c r="Q15"/>
  <c r="G6" i="1032" s="1"/>
  <c r="P15" i="1033"/>
  <c r="O15"/>
  <c r="E6" i="1032" s="1"/>
  <c r="N15" i="1033"/>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32" s="1"/>
  <c r="P5" i="1033"/>
  <c r="O5"/>
  <c r="E5" i="1032" s="1"/>
  <c r="N5" i="1033"/>
  <c r="L5"/>
  <c r="K5"/>
  <c r="J5"/>
  <c r="I5"/>
  <c r="Q4"/>
  <c r="P4"/>
  <c r="O4"/>
  <c r="N4"/>
  <c r="L4"/>
  <c r="K4"/>
  <c r="J4"/>
  <c r="I4"/>
  <c r="Q3"/>
  <c r="G4" i="1032" s="1"/>
  <c r="G16" s="1"/>
  <c r="P3" i="1033"/>
  <c r="O3"/>
  <c r="E4" i="1032" s="1"/>
  <c r="N3" i="1033"/>
  <c r="L3"/>
  <c r="K3"/>
  <c r="J3"/>
  <c r="I3"/>
  <c r="L1"/>
  <c r="Q1" s="1"/>
  <c r="K1"/>
  <c r="P1" s="1"/>
  <c r="J1"/>
  <c r="O1" s="1"/>
  <c r="I1"/>
  <c r="N1" s="1"/>
  <c r="K33" i="1032"/>
  <c r="J55"/>
  <c r="G55"/>
  <c r="F55"/>
  <c r="E55"/>
  <c r="D55"/>
  <c r="K54"/>
  <c r="J54"/>
  <c r="I54"/>
  <c r="F54"/>
  <c r="D54"/>
  <c r="K34"/>
  <c r="J34"/>
  <c r="J33"/>
  <c r="J53"/>
  <c r="I34"/>
  <c r="I33"/>
  <c r="I40" s="1"/>
  <c r="H33"/>
  <c r="G34"/>
  <c r="F34"/>
  <c r="F33"/>
  <c r="F53"/>
  <c r="E34"/>
  <c r="E33"/>
  <c r="E40" s="1"/>
  <c r="D33"/>
  <c r="J52"/>
  <c r="F52"/>
  <c r="J50"/>
  <c r="G50"/>
  <c r="F32"/>
  <c r="F50"/>
  <c r="J49"/>
  <c r="F49"/>
  <c r="J35"/>
  <c r="J39"/>
  <c r="I35"/>
  <c r="H35"/>
  <c r="H39"/>
  <c r="G35"/>
  <c r="F35"/>
  <c r="F39"/>
  <c r="E35"/>
  <c r="D32"/>
  <c r="D35"/>
  <c r="J46"/>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12" s="1"/>
  <c r="F9"/>
  <c r="F13"/>
  <c r="D6"/>
  <c r="D9"/>
  <c r="D13" s="1"/>
  <c r="F4"/>
  <c r="F16"/>
  <c r="D4"/>
  <c r="E16"/>
  <c r="F14"/>
  <c r="D14"/>
  <c r="D12"/>
  <c r="F5"/>
  <c r="F11"/>
  <c r="E11"/>
  <c r="D5"/>
  <c r="D11"/>
  <c r="F2"/>
  <c r="D2"/>
  <c r="K57" i="1026"/>
  <c r="K58" s="1"/>
  <c r="AC15" i="1028"/>
  <c r="H32" i="1026"/>
  <c r="AD15" i="1028"/>
  <c r="I32" i="1026"/>
  <c r="I44" s="1"/>
  <c r="AE15" i="1028"/>
  <c r="J32" i="1026"/>
  <c r="J39" s="1"/>
  <c r="AF15" i="1028"/>
  <c r="K32" i="1026"/>
  <c r="K39" s="1"/>
  <c r="AF34" i="1028"/>
  <c r="K35" i="1026"/>
  <c r="AF38" i="1028"/>
  <c r="AE38"/>
  <c r="AD38"/>
  <c r="AC38"/>
  <c r="H34" i="1026" s="1"/>
  <c r="AB38" i="1028"/>
  <c r="AA38"/>
  <c r="Z38"/>
  <c r="Y38"/>
  <c r="D34" i="1026" s="1"/>
  <c r="W38" i="102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26" s="1"/>
  <c r="AA33" i="1028"/>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26" s="1"/>
  <c r="AE19" i="1028"/>
  <c r="AD19"/>
  <c r="I55" i="1026" s="1"/>
  <c r="AC19" i="1028"/>
  <c r="AB19"/>
  <c r="G54" i="1026" s="1"/>
  <c r="AA19" i="1028"/>
  <c r="Z19"/>
  <c r="E54" i="1026" s="1"/>
  <c r="Y19" i="1028"/>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26" s="1"/>
  <c r="AA15" i="1028"/>
  <c r="Z15"/>
  <c r="E32" i="1026" s="1"/>
  <c r="E50" s="1"/>
  <c r="Y15" i="1028"/>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26" s="1"/>
  <c r="J43" s="1"/>
  <c r="AC3" i="1028"/>
  <c r="AB3"/>
  <c r="G30" i="1026" s="1"/>
  <c r="AA3" i="1028"/>
  <c r="Z3"/>
  <c r="E30" i="1026" s="1"/>
  <c r="F43" s="1"/>
  <c r="Y3" i="1028"/>
  <c r="W3"/>
  <c r="V3"/>
  <c r="U3"/>
  <c r="T3"/>
  <c r="S3"/>
  <c r="R3"/>
  <c r="Q3"/>
  <c r="P3"/>
  <c r="Q38" i="1027"/>
  <c r="P38"/>
  <c r="O38"/>
  <c r="N38"/>
  <c r="L38"/>
  <c r="K38"/>
  <c r="J38"/>
  <c r="I38"/>
  <c r="Q37"/>
  <c r="P37"/>
  <c r="O37"/>
  <c r="N37"/>
  <c r="L37"/>
  <c r="K37"/>
  <c r="J37"/>
  <c r="I37"/>
  <c r="Q36"/>
  <c r="P36"/>
  <c r="O36"/>
  <c r="N36"/>
  <c r="L36"/>
  <c r="K36"/>
  <c r="J36"/>
  <c r="I36"/>
  <c r="Q35"/>
  <c r="P35"/>
  <c r="O35"/>
  <c r="N35"/>
  <c r="L35"/>
  <c r="K35"/>
  <c r="J35"/>
  <c r="I35"/>
  <c r="Q34"/>
  <c r="G9" i="1026" s="1"/>
  <c r="P34" i="1027"/>
  <c r="O34"/>
  <c r="E9" i="1026" s="1"/>
  <c r="N34" i="1027"/>
  <c r="L34"/>
  <c r="K34"/>
  <c r="J34"/>
  <c r="I34"/>
  <c r="Q33"/>
  <c r="G7" i="1026" s="1"/>
  <c r="P33" i="1027"/>
  <c r="O33"/>
  <c r="E7" i="1026" s="1"/>
  <c r="N33" i="1027"/>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6" s="1"/>
  <c r="K18" i="1027"/>
  <c r="P18" s="1"/>
  <c r="J18"/>
  <c r="O18" s="1"/>
  <c r="E2" i="1026" s="1"/>
  <c r="I18" i="1027"/>
  <c r="N18" s="1"/>
  <c r="Q17"/>
  <c r="P17"/>
  <c r="O17"/>
  <c r="N17"/>
  <c r="Q16"/>
  <c r="P16"/>
  <c r="O16"/>
  <c r="N16"/>
  <c r="L16"/>
  <c r="K16"/>
  <c r="J16"/>
  <c r="I16"/>
  <c r="Q15"/>
  <c r="G6" i="1026" s="1"/>
  <c r="P15" i="1027"/>
  <c r="O15"/>
  <c r="E6" i="1026" s="1"/>
  <c r="N15" i="1027"/>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26" s="1"/>
  <c r="P5" i="1027"/>
  <c r="O5"/>
  <c r="E5" i="1026" s="1"/>
  <c r="N5" i="1027"/>
  <c r="L5"/>
  <c r="K5"/>
  <c r="J5"/>
  <c r="I5"/>
  <c r="Q4"/>
  <c r="P4"/>
  <c r="O4"/>
  <c r="N4"/>
  <c r="L4"/>
  <c r="K4"/>
  <c r="J4"/>
  <c r="I4"/>
  <c r="Q3"/>
  <c r="G4" i="1026" s="1"/>
  <c r="G16" s="1"/>
  <c r="P3" i="1027"/>
  <c r="O3"/>
  <c r="E4" i="1026" s="1"/>
  <c r="N3" i="1027"/>
  <c r="L3"/>
  <c r="K3"/>
  <c r="J3"/>
  <c r="I3"/>
  <c r="L1"/>
  <c r="Q1" s="1"/>
  <c r="K1"/>
  <c r="P1" s="1"/>
  <c r="J1"/>
  <c r="O1" s="1"/>
  <c r="I1"/>
  <c r="N1" s="1"/>
  <c r="K33" i="1026"/>
  <c r="J55"/>
  <c r="G55"/>
  <c r="F55"/>
  <c r="E55"/>
  <c r="D55"/>
  <c r="K54"/>
  <c r="J54"/>
  <c r="I54"/>
  <c r="F54"/>
  <c r="D54"/>
  <c r="K34"/>
  <c r="J34"/>
  <c r="J33"/>
  <c r="J53"/>
  <c r="I34"/>
  <c r="I33"/>
  <c r="I40" s="1"/>
  <c r="H33"/>
  <c r="G34"/>
  <c r="F34"/>
  <c r="F33"/>
  <c r="F53"/>
  <c r="E34"/>
  <c r="E33"/>
  <c r="E40" s="1"/>
  <c r="D33"/>
  <c r="J52"/>
  <c r="F52"/>
  <c r="J50"/>
  <c r="G50"/>
  <c r="F32"/>
  <c r="F50"/>
  <c r="J49"/>
  <c r="F49"/>
  <c r="J35"/>
  <c r="I35"/>
  <c r="H35"/>
  <c r="G35"/>
  <c r="F35"/>
  <c r="F39"/>
  <c r="E35"/>
  <c r="D32"/>
  <c r="D3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G20"/>
  <c r="G13"/>
  <c r="F9"/>
  <c r="F13"/>
  <c r="D6"/>
  <c r="D9"/>
  <c r="D13" s="1"/>
  <c r="F17"/>
  <c r="F4"/>
  <c r="F16"/>
  <c r="D4"/>
  <c r="E16"/>
  <c r="F14"/>
  <c r="D14"/>
  <c r="D12"/>
  <c r="F5"/>
  <c r="F11"/>
  <c r="E11"/>
  <c r="D5"/>
  <c r="D11"/>
  <c r="F2"/>
  <c r="D2"/>
  <c r="AC15" i="1025"/>
  <c r="H32" i="1023"/>
  <c r="AD15" i="1025"/>
  <c r="I32" i="1023"/>
  <c r="AE15" i="1025"/>
  <c r="J32" i="1023"/>
  <c r="AF15" i="1025"/>
  <c r="K32" i="1023"/>
  <c r="AF34" i="1025"/>
  <c r="K35" i="1023"/>
  <c r="J23"/>
  <c r="AF38" i="1025"/>
  <c r="K34" i="1023" s="1"/>
  <c r="AE38" i="1025"/>
  <c r="AD38"/>
  <c r="AC38"/>
  <c r="AB38"/>
  <c r="G34" i="1023" s="1"/>
  <c r="AA38" i="1025"/>
  <c r="Z38"/>
  <c r="E34" i="1023" s="1"/>
  <c r="Y38" i="1025"/>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F35" i="1023" s="1"/>
  <c r="F40" s="1"/>
  <c r="Z34" i="1025"/>
  <c r="Y34"/>
  <c r="D35" i="1023" s="1"/>
  <c r="W34" i="1025"/>
  <c r="V34"/>
  <c r="U34"/>
  <c r="T34"/>
  <c r="S34"/>
  <c r="R34"/>
  <c r="Q34"/>
  <c r="P34"/>
  <c r="AF33"/>
  <c r="AE33"/>
  <c r="J33" i="1023" s="1"/>
  <c r="AD33" i="1025"/>
  <c r="AC33"/>
  <c r="AB33"/>
  <c r="AA33"/>
  <c r="F33" i="1023" s="1"/>
  <c r="Z33" i="1025"/>
  <c r="Y33"/>
  <c r="D33" i="1023" s="1"/>
  <c r="W33" i="1025"/>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s="1"/>
  <c r="AE18"/>
  <c r="Q1"/>
  <c r="AD1"/>
  <c r="P1"/>
  <c r="AC1" s="1"/>
  <c r="AC18"/>
  <c r="W1"/>
  <c r="AB1"/>
  <c r="V1"/>
  <c r="AA1" s="1"/>
  <c r="AA18"/>
  <c r="U1"/>
  <c r="Z1"/>
  <c r="T1"/>
  <c r="Y1" s="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023" s="1"/>
  <c r="AD5" i="1025"/>
  <c r="AC5"/>
  <c r="H31" i="1023" s="1"/>
  <c r="AB5" i="1025"/>
  <c r="AA5"/>
  <c r="F31" i="1023" s="1"/>
  <c r="Z5" i="1025"/>
  <c r="Y5"/>
  <c r="D31" i="1023" s="1"/>
  <c r="W5" i="1025"/>
  <c r="V5"/>
  <c r="U5"/>
  <c r="T5"/>
  <c r="S5"/>
  <c r="R5"/>
  <c r="Q5"/>
  <c r="P5"/>
  <c r="AF4"/>
  <c r="AE4"/>
  <c r="AD4"/>
  <c r="AC4"/>
  <c r="AB4"/>
  <c r="AA4"/>
  <c r="Z4"/>
  <c r="Y4"/>
  <c r="W4"/>
  <c r="V4"/>
  <c r="U4"/>
  <c r="T4"/>
  <c r="S4"/>
  <c r="R4"/>
  <c r="Q4"/>
  <c r="P4"/>
  <c r="AF3"/>
  <c r="AE3"/>
  <c r="J30" i="1023" s="1"/>
  <c r="AD3" i="1025"/>
  <c r="AC3"/>
  <c r="H30" i="1023" s="1"/>
  <c r="AB3" i="1025"/>
  <c r="AA3"/>
  <c r="F30" i="1023" s="1"/>
  <c r="Z3" i="1025"/>
  <c r="Y3"/>
  <c r="D30" i="1023" s="1"/>
  <c r="W3" i="1025"/>
  <c r="V3"/>
  <c r="U3"/>
  <c r="T3"/>
  <c r="S3"/>
  <c r="R3"/>
  <c r="Q3"/>
  <c r="P3"/>
  <c r="Q38" i="1024"/>
  <c r="P38"/>
  <c r="O38"/>
  <c r="N38"/>
  <c r="L38"/>
  <c r="K38"/>
  <c r="J38"/>
  <c r="I38"/>
  <c r="Q37"/>
  <c r="P37"/>
  <c r="O37"/>
  <c r="N37"/>
  <c r="L37"/>
  <c r="K37"/>
  <c r="J37"/>
  <c r="I37"/>
  <c r="Q36"/>
  <c r="P36"/>
  <c r="O36"/>
  <c r="N36"/>
  <c r="L36"/>
  <c r="K36"/>
  <c r="J36"/>
  <c r="I36"/>
  <c r="Q35"/>
  <c r="P35"/>
  <c r="O35"/>
  <c r="N35"/>
  <c r="L35"/>
  <c r="K35"/>
  <c r="J35"/>
  <c r="I35"/>
  <c r="Q34"/>
  <c r="P34"/>
  <c r="F9" i="1023" s="1"/>
  <c r="O34" i="1024"/>
  <c r="N34"/>
  <c r="D9" i="1023" s="1"/>
  <c r="L34" i="1024"/>
  <c r="K34"/>
  <c r="J34"/>
  <c r="I34"/>
  <c r="Q33"/>
  <c r="P33"/>
  <c r="F7" i="1023" s="1"/>
  <c r="O33" i="1024"/>
  <c r="N33"/>
  <c r="D7" i="1023" s="1"/>
  <c r="L33" i="1024"/>
  <c r="K33"/>
  <c r="J33"/>
  <c r="I33"/>
  <c r="Q32"/>
  <c r="P32"/>
  <c r="O32"/>
  <c r="N32"/>
  <c r="L32"/>
  <c r="K32"/>
  <c r="J32"/>
  <c r="I32"/>
  <c r="Q31"/>
  <c r="P31"/>
  <c r="O31"/>
  <c r="N31"/>
  <c r="L31"/>
  <c r="K31"/>
  <c r="J31"/>
  <c r="I31"/>
  <c r="Q30"/>
  <c r="P30"/>
  <c r="O30"/>
  <c r="N30"/>
  <c r="L30"/>
  <c r="K30"/>
  <c r="J30"/>
  <c r="I30"/>
  <c r="Q29"/>
  <c r="P29"/>
  <c r="F8" i="1023" s="1"/>
  <c r="G21" s="1"/>
  <c r="O29" i="1024"/>
  <c r="N29"/>
  <c r="D8" i="1023" s="1"/>
  <c r="L29" i="1024"/>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023" s="1"/>
  <c r="K18" i="1024"/>
  <c r="P18"/>
  <c r="J18"/>
  <c r="O18"/>
  <c r="E2" i="1023" s="1"/>
  <c r="I18" i="1024"/>
  <c r="N18"/>
  <c r="D2" i="1023" s="1"/>
  <c r="Q17" i="1024"/>
  <c r="P17"/>
  <c r="O17"/>
  <c r="N17"/>
  <c r="Q16"/>
  <c r="P16"/>
  <c r="O16"/>
  <c r="N16"/>
  <c r="L16"/>
  <c r="K16"/>
  <c r="J16"/>
  <c r="I16"/>
  <c r="Q15"/>
  <c r="P15"/>
  <c r="F6" i="1023" s="1"/>
  <c r="O15" i="1024"/>
  <c r="N15"/>
  <c r="D6" i="1023" s="1"/>
  <c r="D13" s="1"/>
  <c r="L15" i="1024"/>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023" s="1"/>
  <c r="O5" i="1024"/>
  <c r="N5"/>
  <c r="D5" i="1023" s="1"/>
  <c r="D11" s="1"/>
  <c r="L5" i="1024"/>
  <c r="K5"/>
  <c r="J5"/>
  <c r="I5"/>
  <c r="Q4"/>
  <c r="P4"/>
  <c r="O4"/>
  <c r="N4"/>
  <c r="L4"/>
  <c r="K4"/>
  <c r="J4"/>
  <c r="I4"/>
  <c r="Q3"/>
  <c r="P3"/>
  <c r="O3"/>
  <c r="N3"/>
  <c r="L3"/>
  <c r="K3"/>
  <c r="J3"/>
  <c r="I3"/>
  <c r="L1"/>
  <c r="Q1"/>
  <c r="K1"/>
  <c r="P1"/>
  <c r="J1"/>
  <c r="O1"/>
  <c r="I1"/>
  <c r="N1"/>
  <c r="K33" i="1023"/>
  <c r="K40"/>
  <c r="K55"/>
  <c r="J55"/>
  <c r="I55"/>
  <c r="H55"/>
  <c r="G55"/>
  <c r="F55"/>
  <c r="E55"/>
  <c r="D55"/>
  <c r="K54"/>
  <c r="J54"/>
  <c r="I54"/>
  <c r="H54"/>
  <c r="G54"/>
  <c r="F54"/>
  <c r="E54"/>
  <c r="D54"/>
  <c r="J34"/>
  <c r="I34"/>
  <c r="I33"/>
  <c r="I53"/>
  <c r="H34"/>
  <c r="H33"/>
  <c r="G33"/>
  <c r="F34"/>
  <c r="E33"/>
  <c r="D34"/>
  <c r="I52"/>
  <c r="I50"/>
  <c r="G32"/>
  <c r="F32"/>
  <c r="E32"/>
  <c r="K49"/>
  <c r="J35"/>
  <c r="I35"/>
  <c r="H35"/>
  <c r="G35"/>
  <c r="G39"/>
  <c r="E35"/>
  <c r="E39"/>
  <c r="D32"/>
  <c r="K45"/>
  <c r="J44"/>
  <c r="K30"/>
  <c r="I30"/>
  <c r="G30"/>
  <c r="E30"/>
  <c r="K42"/>
  <c r="J40"/>
  <c r="I40"/>
  <c r="H40"/>
  <c r="G40"/>
  <c r="E40"/>
  <c r="D38"/>
  <c r="K31"/>
  <c r="K37"/>
  <c r="I31"/>
  <c r="H37"/>
  <c r="G31"/>
  <c r="G37"/>
  <c r="E31"/>
  <c r="D37"/>
  <c r="J28"/>
  <c r="H28"/>
  <c r="F28"/>
  <c r="D28"/>
  <c r="G26"/>
  <c r="F26"/>
  <c r="E26"/>
  <c r="D26"/>
  <c r="G25"/>
  <c r="F25"/>
  <c r="E25"/>
  <c r="D25"/>
  <c r="G8"/>
  <c r="G7"/>
  <c r="E8"/>
  <c r="E7"/>
  <c r="E24" s="1"/>
  <c r="D24"/>
  <c r="E23"/>
  <c r="K22"/>
  <c r="G6"/>
  <c r="F21"/>
  <c r="E6"/>
  <c r="E21"/>
  <c r="G9"/>
  <c r="G13" s="1"/>
  <c r="E9"/>
  <c r="E13"/>
  <c r="E17"/>
  <c r="G4"/>
  <c r="F4"/>
  <c r="E4"/>
  <c r="D4"/>
  <c r="E14"/>
  <c r="G12"/>
  <c r="E12"/>
  <c r="G5"/>
  <c r="G11"/>
  <c r="F11"/>
  <c r="E5"/>
  <c r="E11"/>
  <c r="F2"/>
  <c r="K57" i="1020"/>
  <c r="AC15" i="1022"/>
  <c r="H32" i="1020"/>
  <c r="AD15" i="1022"/>
  <c r="I32" i="1020"/>
  <c r="AE15" i="1022"/>
  <c r="J32" i="1020"/>
  <c r="AF15" i="1022"/>
  <c r="K32" i="1020"/>
  <c r="AF34" i="1022"/>
  <c r="K35" i="1020"/>
  <c r="K58" s="1"/>
  <c r="AF38" i="102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c r="R1"/>
  <c r="AE1"/>
  <c r="Q1"/>
  <c r="AD1" s="1"/>
  <c r="AD18"/>
  <c r="P1"/>
  <c r="AC1"/>
  <c r="W1"/>
  <c r="AB1" s="1"/>
  <c r="AB18"/>
  <c r="V1"/>
  <c r="AA1"/>
  <c r="U1"/>
  <c r="Z1" s="1"/>
  <c r="Z18"/>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20" s="1"/>
  <c r="AA15" i="1022"/>
  <c r="Z15"/>
  <c r="E32" i="1020" s="1"/>
  <c r="Y15" i="1022"/>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20" s="1"/>
  <c r="AC3" i="1022"/>
  <c r="AB3"/>
  <c r="G30" i="1020" s="1"/>
  <c r="AA3" i="1022"/>
  <c r="Z3"/>
  <c r="E30" i="1020" s="1"/>
  <c r="Y3" i="1022"/>
  <c r="W3"/>
  <c r="V3"/>
  <c r="U3"/>
  <c r="T3"/>
  <c r="S3"/>
  <c r="R3"/>
  <c r="Q3"/>
  <c r="P3"/>
  <c r="Q38" i="1021"/>
  <c r="P38"/>
  <c r="O38"/>
  <c r="N38"/>
  <c r="L38"/>
  <c r="K38"/>
  <c r="J38"/>
  <c r="I38"/>
  <c r="Q37"/>
  <c r="P37"/>
  <c r="O37"/>
  <c r="N37"/>
  <c r="L37"/>
  <c r="K37"/>
  <c r="J37"/>
  <c r="I37"/>
  <c r="Q36"/>
  <c r="P36"/>
  <c r="O36"/>
  <c r="N36"/>
  <c r="L36"/>
  <c r="K36"/>
  <c r="J36"/>
  <c r="I36"/>
  <c r="Q35"/>
  <c r="P35"/>
  <c r="O35"/>
  <c r="N35"/>
  <c r="L35"/>
  <c r="K35"/>
  <c r="J35"/>
  <c r="I35"/>
  <c r="Q34"/>
  <c r="G9" i="1020" s="1"/>
  <c r="P34" i="1021"/>
  <c r="O34"/>
  <c r="N34"/>
  <c r="L34"/>
  <c r="K34"/>
  <c r="J34"/>
  <c r="I34"/>
  <c r="Q33"/>
  <c r="G7" i="1020" s="1"/>
  <c r="P33" i="1021"/>
  <c r="O33"/>
  <c r="E7" i="1020" s="1"/>
  <c r="N33" i="1021"/>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0" s="1"/>
  <c r="K18" i="1021"/>
  <c r="P18" s="1"/>
  <c r="J18"/>
  <c r="O18" s="1"/>
  <c r="E2" i="1020" s="1"/>
  <c r="I18" i="1021"/>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20" s="1"/>
  <c r="P5" i="1021"/>
  <c r="O5"/>
  <c r="E5" i="1020" s="1"/>
  <c r="N5" i="1021"/>
  <c r="L5"/>
  <c r="K5"/>
  <c r="J5"/>
  <c r="I5"/>
  <c r="Q4"/>
  <c r="P4"/>
  <c r="O4"/>
  <c r="N4"/>
  <c r="L4"/>
  <c r="K4"/>
  <c r="J4"/>
  <c r="I4"/>
  <c r="Q3"/>
  <c r="P3"/>
  <c r="O3"/>
  <c r="E4" i="1020" s="1"/>
  <c r="N3" i="1021"/>
  <c r="L3"/>
  <c r="K3"/>
  <c r="J3"/>
  <c r="I3"/>
  <c r="L1"/>
  <c r="Q1" s="1"/>
  <c r="K1"/>
  <c r="P1" s="1"/>
  <c r="J1"/>
  <c r="O1" s="1"/>
  <c r="I1"/>
  <c r="N1" s="1"/>
  <c r="K33" i="1020"/>
  <c r="K55"/>
  <c r="J55"/>
  <c r="I55"/>
  <c r="G55"/>
  <c r="F55"/>
  <c r="E55"/>
  <c r="D55"/>
  <c r="K54"/>
  <c r="J54"/>
  <c r="I54"/>
  <c r="G54"/>
  <c r="F54"/>
  <c r="E54"/>
  <c r="D54"/>
  <c r="K34"/>
  <c r="K53" s="1"/>
  <c r="J34"/>
  <c r="J33"/>
  <c r="J53"/>
  <c r="I34"/>
  <c r="I33"/>
  <c r="H34"/>
  <c r="H33"/>
  <c r="H53"/>
  <c r="G34"/>
  <c r="G33"/>
  <c r="F34"/>
  <c r="F33"/>
  <c r="F53"/>
  <c r="E34"/>
  <c r="E33"/>
  <c r="D34"/>
  <c r="D33"/>
  <c r="D53"/>
  <c r="J52"/>
  <c r="H52"/>
  <c r="F52"/>
  <c r="D52"/>
  <c r="J50"/>
  <c r="H50"/>
  <c r="G50"/>
  <c r="F32"/>
  <c r="F50"/>
  <c r="E50"/>
  <c r="J49"/>
  <c r="H49"/>
  <c r="F49"/>
  <c r="K39"/>
  <c r="J35"/>
  <c r="J39"/>
  <c r="I35"/>
  <c r="H35"/>
  <c r="H39"/>
  <c r="G35"/>
  <c r="F35"/>
  <c r="F39"/>
  <c r="E35"/>
  <c r="D32"/>
  <c r="D35"/>
  <c r="J46"/>
  <c r="J45"/>
  <c r="H45"/>
  <c r="F45"/>
  <c r="K44"/>
  <c r="I44"/>
  <c r="K30"/>
  <c r="J30"/>
  <c r="K43"/>
  <c r="J43"/>
  <c r="H30"/>
  <c r="I43"/>
  <c r="H43"/>
  <c r="F30"/>
  <c r="G43"/>
  <c r="F43"/>
  <c r="D30"/>
  <c r="E43"/>
  <c r="J42"/>
  <c r="H42"/>
  <c r="J40"/>
  <c r="I40"/>
  <c r="H40"/>
  <c r="G40"/>
  <c r="F40"/>
  <c r="E40"/>
  <c r="K38"/>
  <c r="I38"/>
  <c r="G38"/>
  <c r="F38"/>
  <c r="E38"/>
  <c r="D38"/>
  <c r="K31"/>
  <c r="K37" s="1"/>
  <c r="J31"/>
  <c r="J37" s="1"/>
  <c r="I31"/>
  <c r="I37" s="1"/>
  <c r="H31"/>
  <c r="H37" s="1"/>
  <c r="G31"/>
  <c r="G37" s="1"/>
  <c r="F31"/>
  <c r="F37" s="1"/>
  <c r="E31"/>
  <c r="E37" s="1"/>
  <c r="D31"/>
  <c r="D37" s="1"/>
  <c r="K28"/>
  <c r="I28"/>
  <c r="G28"/>
  <c r="E28"/>
  <c r="G26"/>
  <c r="F26"/>
  <c r="E26"/>
  <c r="D26"/>
  <c r="G25"/>
  <c r="F25"/>
  <c r="E25"/>
  <c r="D25"/>
  <c r="G8"/>
  <c r="G24"/>
  <c r="F8"/>
  <c r="F7"/>
  <c r="F24" s="1"/>
  <c r="E8"/>
  <c r="E24"/>
  <c r="D8"/>
  <c r="D7"/>
  <c r="D24" s="1"/>
  <c r="K23"/>
  <c r="F23"/>
  <c r="G6"/>
  <c r="F6"/>
  <c r="E6"/>
  <c r="E20"/>
  <c r="F9"/>
  <c r="F13"/>
  <c r="E9"/>
  <c r="D6"/>
  <c r="D9"/>
  <c r="D13" s="1"/>
  <c r="F17"/>
  <c r="G4"/>
  <c r="F4"/>
  <c r="G16"/>
  <c r="F16"/>
  <c r="D4"/>
  <c r="E16"/>
  <c r="F14"/>
  <c r="D14"/>
  <c r="F12"/>
  <c r="D12"/>
  <c r="G11"/>
  <c r="F5"/>
  <c r="F11"/>
  <c r="E11"/>
  <c r="D5"/>
  <c r="D11"/>
  <c r="F2"/>
  <c r="D2"/>
  <c r="AC15" i="1019"/>
  <c r="H32" i="1017"/>
  <c r="AD15" i="1019"/>
  <c r="I32" i="1017"/>
  <c r="AE15" i="1019"/>
  <c r="J32" i="1017"/>
  <c r="AF15" i="1019"/>
  <c r="K32" i="1017"/>
  <c r="AF34" i="1019"/>
  <c r="K35" i="1017"/>
  <c r="AF38" i="101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017" s="1"/>
  <c r="AA33" i="1019"/>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K55" i="1017" s="1"/>
  <c r="AE19" i="1019"/>
  <c r="AD19"/>
  <c r="I55" i="1017" s="1"/>
  <c r="AC19" i="1019"/>
  <c r="AB19"/>
  <c r="G54" i="1017" s="1"/>
  <c r="AA19" i="1019"/>
  <c r="Z19"/>
  <c r="E54" i="1017" s="1"/>
  <c r="Y19" i="1019"/>
  <c r="W19"/>
  <c r="V19"/>
  <c r="U19"/>
  <c r="T19"/>
  <c r="S19"/>
  <c r="R19"/>
  <c r="Q19"/>
  <c r="P19"/>
  <c r="S1"/>
  <c r="AF1" s="1"/>
  <c r="AF18" s="1"/>
  <c r="R1"/>
  <c r="AE1"/>
  <c r="Q1"/>
  <c r="AD1" s="1"/>
  <c r="AD18" s="1"/>
  <c r="P1"/>
  <c r="AC1"/>
  <c r="W1"/>
  <c r="AB1" s="1"/>
  <c r="AB18" s="1"/>
  <c r="V1"/>
  <c r="AA1"/>
  <c r="U1"/>
  <c r="Z1" s="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017" s="1"/>
  <c r="AA15" i="1019"/>
  <c r="Z15"/>
  <c r="E32" i="1017" s="1"/>
  <c r="E50" s="1"/>
  <c r="Y15" i="1019"/>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17" s="1"/>
  <c r="J43" s="1"/>
  <c r="AC3" i="1019"/>
  <c r="AB3"/>
  <c r="G30" i="1017" s="1"/>
  <c r="AA3" i="1019"/>
  <c r="Z3"/>
  <c r="E30" i="1017" s="1"/>
  <c r="F43" s="1"/>
  <c r="Y3" i="1019"/>
  <c r="W3"/>
  <c r="V3"/>
  <c r="U3"/>
  <c r="T3"/>
  <c r="S3"/>
  <c r="R3"/>
  <c r="Q3"/>
  <c r="P3"/>
  <c r="Q38" i="1018"/>
  <c r="P38"/>
  <c r="O38"/>
  <c r="N38"/>
  <c r="L38"/>
  <c r="K38"/>
  <c r="J38"/>
  <c r="I38"/>
  <c r="Q37"/>
  <c r="P37"/>
  <c r="O37"/>
  <c r="N37"/>
  <c r="L37"/>
  <c r="K37"/>
  <c r="J37"/>
  <c r="I37"/>
  <c r="Q36"/>
  <c r="P36"/>
  <c r="O36"/>
  <c r="N36"/>
  <c r="L36"/>
  <c r="K36"/>
  <c r="J36"/>
  <c r="I36"/>
  <c r="Q35"/>
  <c r="P35"/>
  <c r="O35"/>
  <c r="N35"/>
  <c r="L35"/>
  <c r="K35"/>
  <c r="J35"/>
  <c r="I35"/>
  <c r="Q34"/>
  <c r="G9" i="1017" s="1"/>
  <c r="P34" i="1018"/>
  <c r="O34"/>
  <c r="E9" i="1017" s="1"/>
  <c r="N34" i="1018"/>
  <c r="L34"/>
  <c r="K34"/>
  <c r="J34"/>
  <c r="I34"/>
  <c r="Q33"/>
  <c r="G7" i="1017" s="1"/>
  <c r="P33" i="1018"/>
  <c r="O33"/>
  <c r="E7" i="1017" s="1"/>
  <c r="N33" i="1018"/>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17" s="1"/>
  <c r="K18" i="1018"/>
  <c r="P18" s="1"/>
  <c r="J18"/>
  <c r="O18" s="1"/>
  <c r="E2" i="1017" s="1"/>
  <c r="I18" i="1018"/>
  <c r="N18" s="1"/>
  <c r="Q17"/>
  <c r="P17"/>
  <c r="O17"/>
  <c r="N17"/>
  <c r="Q16"/>
  <c r="P16"/>
  <c r="O16"/>
  <c r="N16"/>
  <c r="L16"/>
  <c r="K16"/>
  <c r="J16"/>
  <c r="I16"/>
  <c r="Q15"/>
  <c r="G6" i="1017" s="1"/>
  <c r="P15" i="1018"/>
  <c r="O15"/>
  <c r="E6" i="1017" s="1"/>
  <c r="N15" i="1018"/>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17" s="1"/>
  <c r="P5" i="1018"/>
  <c r="O5"/>
  <c r="E5" i="1017" s="1"/>
  <c r="N5" i="1018"/>
  <c r="L5"/>
  <c r="K5"/>
  <c r="J5"/>
  <c r="I5"/>
  <c r="Q4"/>
  <c r="P4"/>
  <c r="O4"/>
  <c r="N4"/>
  <c r="L4"/>
  <c r="K4"/>
  <c r="J4"/>
  <c r="I4"/>
  <c r="Q3"/>
  <c r="G4" i="1017" s="1"/>
  <c r="G16" s="1"/>
  <c r="P3" i="1018"/>
  <c r="O3"/>
  <c r="E4" i="1017" s="1"/>
  <c r="N3" i="1018"/>
  <c r="L3"/>
  <c r="K3"/>
  <c r="J3"/>
  <c r="I3"/>
  <c r="L1"/>
  <c r="Q1" s="1"/>
  <c r="K1"/>
  <c r="P1" s="1"/>
  <c r="J1"/>
  <c r="O1" s="1"/>
  <c r="I1"/>
  <c r="N1" s="1"/>
  <c r="K33" i="1017"/>
  <c r="J55"/>
  <c r="G55"/>
  <c r="F55"/>
  <c r="E55"/>
  <c r="D55"/>
  <c r="K54"/>
  <c r="J54"/>
  <c r="I54"/>
  <c r="F54"/>
  <c r="D54"/>
  <c r="K34"/>
  <c r="J34"/>
  <c r="J33"/>
  <c r="J53"/>
  <c r="I34"/>
  <c r="I33"/>
  <c r="I40" s="1"/>
  <c r="H34"/>
  <c r="H33"/>
  <c r="H53"/>
  <c r="G34"/>
  <c r="F34"/>
  <c r="F33"/>
  <c r="F53"/>
  <c r="E34"/>
  <c r="E33"/>
  <c r="E40" s="1"/>
  <c r="D34"/>
  <c r="D33"/>
  <c r="D53"/>
  <c r="J52"/>
  <c r="H52"/>
  <c r="F52"/>
  <c r="D52"/>
  <c r="J50"/>
  <c r="H50"/>
  <c r="G50"/>
  <c r="F32"/>
  <c r="F50"/>
  <c r="J49"/>
  <c r="F49"/>
  <c r="K39"/>
  <c r="J35"/>
  <c r="J39"/>
  <c r="I35"/>
  <c r="H35"/>
  <c r="H39"/>
  <c r="G35"/>
  <c r="F35"/>
  <c r="F39"/>
  <c r="E35"/>
  <c r="D32"/>
  <c r="D35"/>
  <c r="J46"/>
  <c r="J45"/>
  <c r="H45"/>
  <c r="K44"/>
  <c r="K30"/>
  <c r="J30"/>
  <c r="K43"/>
  <c r="H30"/>
  <c r="H43"/>
  <c r="F30"/>
  <c r="G43"/>
  <c r="D30"/>
  <c r="J42"/>
  <c r="H42"/>
  <c r="J40"/>
  <c r="H40"/>
  <c r="F40"/>
  <c r="K38"/>
  <c r="G38"/>
  <c r="F38"/>
  <c r="E38"/>
  <c r="D38"/>
  <c r="K31"/>
  <c r="K37" s="1"/>
  <c r="J31"/>
  <c r="J37" s="1"/>
  <c r="I31"/>
  <c r="I37" s="1"/>
  <c r="H31"/>
  <c r="H37" s="1"/>
  <c r="G31"/>
  <c r="G37" s="1"/>
  <c r="F31"/>
  <c r="F37" s="1"/>
  <c r="E31"/>
  <c r="E37" s="1"/>
  <c r="D31"/>
  <c r="D37" s="1"/>
  <c r="K28"/>
  <c r="G28"/>
  <c r="G26"/>
  <c r="F26"/>
  <c r="E26"/>
  <c r="D26"/>
  <c r="G25"/>
  <c r="F25"/>
  <c r="E25"/>
  <c r="D25"/>
  <c r="G8"/>
  <c r="G24" s="1"/>
  <c r="F8"/>
  <c r="F7"/>
  <c r="F24" s="1"/>
  <c r="E8"/>
  <c r="E24" s="1"/>
  <c r="D8"/>
  <c r="D7"/>
  <c r="D24" s="1"/>
  <c r="K23"/>
  <c r="F23"/>
  <c r="D23"/>
  <c r="F6"/>
  <c r="F12" s="1"/>
  <c r="F9"/>
  <c r="F13"/>
  <c r="D6"/>
  <c r="D9"/>
  <c r="D13" s="1"/>
  <c r="F4"/>
  <c r="F16"/>
  <c r="D4"/>
  <c r="E16"/>
  <c r="F14"/>
  <c r="D14"/>
  <c r="D12"/>
  <c r="F5"/>
  <c r="F11"/>
  <c r="E11"/>
  <c r="D5"/>
  <c r="D11"/>
  <c r="F2"/>
  <c r="D2"/>
  <c r="K57" i="710"/>
  <c r="AC15" i="712"/>
  <c r="H32" i="710"/>
  <c r="AD15" i="712"/>
  <c r="I32" i="710"/>
  <c r="AE15" i="712"/>
  <c r="J32" i="710"/>
  <c r="AF15" i="712"/>
  <c r="K32" i="710"/>
  <c r="AF34" i="712"/>
  <c r="K35" i="710"/>
  <c r="K58" s="1"/>
  <c r="J23"/>
  <c r="K23"/>
  <c r="AF3" i="712"/>
  <c r="K30" i="710"/>
  <c r="K22" s="1"/>
  <c r="AD3" i="712"/>
  <c r="I30" i="710" s="1"/>
  <c r="AE3" i="712"/>
  <c r="J30" i="710" s="1"/>
  <c r="AE34" i="712"/>
  <c r="J35" i="710" s="1"/>
  <c r="J39"/>
  <c r="AA15" i="712"/>
  <c r="F32" i="710"/>
  <c r="AA34" i="712"/>
  <c r="F35" i="710"/>
  <c r="AB15" i="712"/>
  <c r="G32" i="710" s="1"/>
  <c r="AB34" i="712"/>
  <c r="G35" i="710" s="1"/>
  <c r="G39"/>
  <c r="AD34" i="712"/>
  <c r="I35" i="710" s="1"/>
  <c r="I39"/>
  <c r="Z15" i="712"/>
  <c r="E32" i="710"/>
  <c r="Z34" i="712"/>
  <c r="E35" i="710"/>
  <c r="AC34" i="712"/>
  <c r="H35" i="710"/>
  <c r="Y15" i="712"/>
  <c r="D32" i="710" s="1"/>
  <c r="Y34" i="712"/>
  <c r="D35" i="710" s="1"/>
  <c r="D39"/>
  <c r="AF38" i="712"/>
  <c r="K34" i="710" s="1"/>
  <c r="AE38" i="712"/>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W34"/>
  <c r="V34"/>
  <c r="U34"/>
  <c r="T34"/>
  <c r="S34"/>
  <c r="R34"/>
  <c r="Q34"/>
  <c r="P34"/>
  <c r="AF33"/>
  <c r="K33" i="710" s="1"/>
  <c r="AE33" i="712"/>
  <c r="AD33"/>
  <c r="I33" i="710" s="1"/>
  <c r="I40" s="1"/>
  <c r="AC33" i="712"/>
  <c r="AB33"/>
  <c r="G33" i="710" s="1"/>
  <c r="G40" s="1"/>
  <c r="AA33" i="712"/>
  <c r="Z33"/>
  <c r="E33" i="710" s="1"/>
  <c r="Y33" i="712"/>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K28" i="710" s="1"/>
  <c r="AF18" i="712"/>
  <c r="R1"/>
  <c r="AE1"/>
  <c r="AE18" s="1"/>
  <c r="Q1"/>
  <c r="AD1" s="1"/>
  <c r="I28" i="710" s="1"/>
  <c r="AD18" i="712"/>
  <c r="P1"/>
  <c r="AC1"/>
  <c r="AC18" s="1"/>
  <c r="W1"/>
  <c r="AB1" s="1"/>
  <c r="G28" i="710" s="1"/>
  <c r="AB18" i="712"/>
  <c r="V1"/>
  <c r="AA1"/>
  <c r="AA18" s="1"/>
  <c r="U1"/>
  <c r="Z1" s="1"/>
  <c r="E28" i="710" s="1"/>
  <c r="Z18" i="712"/>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710" s="1"/>
  <c r="AE5" i="712"/>
  <c r="AD5"/>
  <c r="I31" i="710" s="1"/>
  <c r="AC5" i="712"/>
  <c r="AB5"/>
  <c r="G31" i="710" s="1"/>
  <c r="AA5" i="712"/>
  <c r="Z5"/>
  <c r="E31" i="710" s="1"/>
  <c r="Y5" i="712"/>
  <c r="W5"/>
  <c r="V5"/>
  <c r="U5"/>
  <c r="T5"/>
  <c r="S5"/>
  <c r="R5"/>
  <c r="Q5"/>
  <c r="P5"/>
  <c r="AF4"/>
  <c r="AE4"/>
  <c r="AD4"/>
  <c r="AC4"/>
  <c r="AB4"/>
  <c r="AA4"/>
  <c r="Z4"/>
  <c r="Y4"/>
  <c r="W4"/>
  <c r="V4"/>
  <c r="U4"/>
  <c r="T4"/>
  <c r="S4"/>
  <c r="R4"/>
  <c r="Q4"/>
  <c r="P4"/>
  <c r="AC3"/>
  <c r="AB3"/>
  <c r="AA3"/>
  <c r="Z3"/>
  <c r="Y3"/>
  <c r="W3"/>
  <c r="V3"/>
  <c r="U3"/>
  <c r="T3"/>
  <c r="S3"/>
  <c r="R3"/>
  <c r="Q3"/>
  <c r="P3"/>
  <c r="Q38" i="711"/>
  <c r="P38"/>
  <c r="O38"/>
  <c r="N38"/>
  <c r="L38"/>
  <c r="K38"/>
  <c r="J38"/>
  <c r="I38"/>
  <c r="Q37"/>
  <c r="P37"/>
  <c r="O37"/>
  <c r="N37"/>
  <c r="L37"/>
  <c r="K37"/>
  <c r="J37"/>
  <c r="I37"/>
  <c r="Q36"/>
  <c r="P36"/>
  <c r="O36"/>
  <c r="N36"/>
  <c r="L36"/>
  <c r="K36"/>
  <c r="J36"/>
  <c r="I36"/>
  <c r="Q35"/>
  <c r="P35"/>
  <c r="O35"/>
  <c r="N35"/>
  <c r="L35"/>
  <c r="K35"/>
  <c r="J35"/>
  <c r="I35"/>
  <c r="Q34"/>
  <c r="P34"/>
  <c r="O34"/>
  <c r="N34"/>
  <c r="D9" i="710" s="1"/>
  <c r="L34" i="711"/>
  <c r="K34"/>
  <c r="J34"/>
  <c r="I34"/>
  <c r="Q33"/>
  <c r="P33"/>
  <c r="F7" i="710" s="1"/>
  <c r="O33" i="711"/>
  <c r="N33"/>
  <c r="D7" i="710" s="1"/>
  <c r="L33" i="711"/>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F2" i="710" s="1"/>
  <c r="J18" i="711"/>
  <c r="O18"/>
  <c r="I18"/>
  <c r="N18"/>
  <c r="D2" i="710" s="1"/>
  <c r="Q17" i="711"/>
  <c r="P17"/>
  <c r="O17"/>
  <c r="N17"/>
  <c r="Q16"/>
  <c r="P16"/>
  <c r="O16"/>
  <c r="N16"/>
  <c r="L16"/>
  <c r="K16"/>
  <c r="J16"/>
  <c r="I16"/>
  <c r="Q15"/>
  <c r="P15"/>
  <c r="F6" i="710" s="1"/>
  <c r="O15" i="711"/>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40" i="710"/>
  <c r="K60" s="1"/>
  <c r="J55"/>
  <c r="H55"/>
  <c r="F55"/>
  <c r="D55"/>
  <c r="J54"/>
  <c r="H54"/>
  <c r="F54"/>
  <c r="D54"/>
  <c r="K53"/>
  <c r="J34"/>
  <c r="J33"/>
  <c r="I34"/>
  <c r="I53"/>
  <c r="H34"/>
  <c r="H33"/>
  <c r="G34"/>
  <c r="G53"/>
  <c r="F34"/>
  <c r="F33"/>
  <c r="E34"/>
  <c r="E53"/>
  <c r="D34"/>
  <c r="D33"/>
  <c r="K52"/>
  <c r="I52"/>
  <c r="G52"/>
  <c r="E52"/>
  <c r="K50"/>
  <c r="I50"/>
  <c r="G50"/>
  <c r="E50"/>
  <c r="H49"/>
  <c r="J45"/>
  <c r="H45"/>
  <c r="F45"/>
  <c r="K44"/>
  <c r="I44"/>
  <c r="K43"/>
  <c r="H30"/>
  <c r="G30"/>
  <c r="F30"/>
  <c r="F43" s="1"/>
  <c r="E30"/>
  <c r="D30"/>
  <c r="K42"/>
  <c r="I42"/>
  <c r="H40"/>
  <c r="D40"/>
  <c r="J38"/>
  <c r="H38"/>
  <c r="D38"/>
  <c r="K37"/>
  <c r="J31"/>
  <c r="J37"/>
  <c r="I37"/>
  <c r="H31"/>
  <c r="H37"/>
  <c r="G37"/>
  <c r="F31"/>
  <c r="E37"/>
  <c r="D31"/>
  <c r="D37"/>
  <c r="J28"/>
  <c r="H28"/>
  <c r="F28"/>
  <c r="D28"/>
  <c r="G26"/>
  <c r="F26"/>
  <c r="E26"/>
  <c r="D26"/>
  <c r="G25"/>
  <c r="F25"/>
  <c r="E25"/>
  <c r="D25"/>
  <c r="G8"/>
  <c r="G7"/>
  <c r="F8"/>
  <c r="F24"/>
  <c r="E8"/>
  <c r="E7"/>
  <c r="D8"/>
  <c r="D24"/>
  <c r="F23"/>
  <c r="D23"/>
  <c r="G6"/>
  <c r="G21"/>
  <c r="F21"/>
  <c r="E6"/>
  <c r="E21"/>
  <c r="F20"/>
  <c r="G9"/>
  <c r="G13" s="1"/>
  <c r="F9"/>
  <c r="E9"/>
  <c r="E13"/>
  <c r="D6"/>
  <c r="D12" s="1"/>
  <c r="G17"/>
  <c r="G4"/>
  <c r="F4"/>
  <c r="E4"/>
  <c r="E16" s="1"/>
  <c r="D4"/>
  <c r="G14"/>
  <c r="G12"/>
  <c r="G5"/>
  <c r="G11" s="1"/>
  <c r="F5"/>
  <c r="F11" s="1"/>
  <c r="E5"/>
  <c r="E11" s="1"/>
  <c r="D5"/>
  <c r="D11" s="1"/>
  <c r="G2"/>
  <c r="E2"/>
  <c r="K57" i="1017"/>
  <c r="K58" s="1"/>
  <c r="K57" i="1110"/>
  <c r="K60" s="1"/>
  <c r="K60" i="1158"/>
  <c r="K57" i="1134"/>
  <c r="K57" i="1164"/>
  <c r="K60" i="1131"/>
  <c r="K59" i="710"/>
  <c r="E4" i="286" s="1"/>
  <c r="K57" i="1089"/>
  <c r="K57" i="1149"/>
  <c r="K60" s="1"/>
  <c r="K58" i="1038"/>
  <c r="K58" i="1158"/>
  <c r="K58" i="1155"/>
  <c r="K58" i="1146"/>
  <c r="K59"/>
  <c r="E35" i="286" s="1"/>
  <c r="K60" i="1146"/>
  <c r="K58" i="1140"/>
  <c r="K60"/>
  <c r="K59"/>
  <c r="E27" i="286" s="1"/>
  <c r="K60" i="1038"/>
  <c r="K57" i="1047"/>
  <c r="K58" s="1"/>
  <c r="K58" i="1059"/>
  <c r="K57" i="1062"/>
  <c r="K58" i="1077"/>
  <c r="K59"/>
  <c r="E44" i="286" s="1"/>
  <c r="K57" i="1080"/>
  <c r="K59" i="1089"/>
  <c r="E48" i="286" s="1"/>
  <c r="K58" i="1104"/>
  <c r="K58" i="1170"/>
  <c r="K59"/>
  <c r="E49" i="286" s="1"/>
  <c r="K59" i="1020"/>
  <c r="E6" i="286" s="1"/>
  <c r="K57" i="1032"/>
  <c r="K58" s="1"/>
  <c r="K57" i="1041"/>
  <c r="K58" s="1"/>
  <c r="K57" i="1137"/>
  <c r="K60" s="1"/>
  <c r="K59" i="1131"/>
  <c r="E29" i="286" s="1"/>
  <c r="K57" i="1128"/>
  <c r="K60" s="1"/>
  <c r="K59" i="1119"/>
  <c r="E33" i="286" s="1"/>
  <c r="K57" i="1143"/>
  <c r="K60" i="1164"/>
  <c r="K57" i="1167"/>
  <c r="K59" s="1"/>
  <c r="E36" i="286" s="1"/>
  <c r="K57" i="1023"/>
  <c r="K58" s="1"/>
  <c r="K57" i="1056"/>
  <c r="K58" i="1068"/>
  <c r="K57" i="1071"/>
  <c r="K59" s="1"/>
  <c r="E43" i="286" s="1"/>
  <c r="K58" i="1083"/>
  <c r="K57" i="1086"/>
  <c r="K60" i="1170"/>
  <c r="K58" i="1110"/>
  <c r="K59" i="1164"/>
  <c r="E25" i="286" s="1"/>
  <c r="K58" i="1164"/>
  <c r="K58" i="1134"/>
  <c r="K59" i="1149"/>
  <c r="E37" i="286" s="1"/>
  <c r="K58" i="1149"/>
  <c r="K59" i="1041"/>
  <c r="E11" i="286" s="1"/>
  <c r="K60" i="1062"/>
  <c r="K58" i="1086"/>
  <c r="K59"/>
  <c r="E47" i="286" s="1"/>
  <c r="K59" i="1056"/>
  <c r="E15" i="286" s="1"/>
  <c r="K58" i="1056"/>
  <c r="K60"/>
  <c r="K59" i="1143"/>
  <c r="E34" i="286" s="1"/>
  <c r="K58" i="1143"/>
  <c r="K60"/>
  <c r="K59" i="1137"/>
  <c r="E26" i="286" s="1"/>
  <c r="K58" i="1137"/>
  <c r="L2" i="286" l="1"/>
  <c r="K58" i="1071"/>
  <c r="K58" i="1167"/>
  <c r="K59" i="1032"/>
  <c r="E9" i="286" s="1"/>
  <c r="K60" i="1167"/>
  <c r="K59" i="1026"/>
  <c r="E8" i="286" s="1"/>
  <c r="K58" i="1125"/>
  <c r="K58" i="1044"/>
  <c r="K59" i="1047"/>
  <c r="E13" i="286" s="1"/>
  <c r="K60" i="1101"/>
  <c r="K59"/>
  <c r="E19" i="286" s="1"/>
  <c r="K60" i="1161"/>
  <c r="K58" i="1131"/>
  <c r="K58" i="1161"/>
  <c r="K59" i="1128"/>
  <c r="E30" i="286" s="1"/>
  <c r="K58" i="1128"/>
  <c r="K59" i="1110"/>
  <c r="E22" i="286" s="1"/>
  <c r="K60" i="1125"/>
  <c r="K60" i="1155"/>
  <c r="K58" i="1098"/>
  <c r="K60"/>
  <c r="K59" i="1107"/>
  <c r="E21" i="286" s="1"/>
  <c r="K58" i="1152"/>
  <c r="G11" i="1017"/>
  <c r="E21"/>
  <c r="E13"/>
  <c r="E17"/>
  <c r="E12"/>
  <c r="F17"/>
  <c r="E20"/>
  <c r="G21"/>
  <c r="G17"/>
  <c r="G12"/>
  <c r="G20"/>
  <c r="G13"/>
  <c r="G18" s="1"/>
  <c r="G53"/>
  <c r="G52"/>
  <c r="H49"/>
  <c r="G40"/>
  <c r="D53" i="1023"/>
  <c r="D52"/>
  <c r="E49"/>
  <c r="D40"/>
  <c r="E53"/>
  <c r="E52"/>
  <c r="K59" i="1080"/>
  <c r="E45" i="286" s="1"/>
  <c r="K58" i="1080"/>
  <c r="K59" i="1017"/>
  <c r="E5" i="286" s="1"/>
  <c r="E24" i="710"/>
  <c r="E23"/>
  <c r="G24"/>
  <c r="G23"/>
  <c r="H43"/>
  <c r="H42"/>
  <c r="D53"/>
  <c r="D52"/>
  <c r="F53"/>
  <c r="F52"/>
  <c r="H53"/>
  <c r="H52"/>
  <c r="J53"/>
  <c r="J52"/>
  <c r="F13"/>
  <c r="F17"/>
  <c r="F12"/>
  <c r="E20"/>
  <c r="D14"/>
  <c r="G20"/>
  <c r="F14"/>
  <c r="E55"/>
  <c r="E54"/>
  <c r="G55"/>
  <c r="G54"/>
  <c r="I55"/>
  <c r="I54"/>
  <c r="K55"/>
  <c r="K54"/>
  <c r="E40"/>
  <c r="I43"/>
  <c r="E28" i="1017"/>
  <c r="I28"/>
  <c r="I38"/>
  <c r="E43"/>
  <c r="I43"/>
  <c r="I44"/>
  <c r="F45"/>
  <c r="D39"/>
  <c r="H46" s="1"/>
  <c r="D40"/>
  <c r="K47"/>
  <c r="K53"/>
  <c r="Y18" i="1019"/>
  <c r="D28" i="1017"/>
  <c r="AA18" i="1019"/>
  <c r="F28" i="1017"/>
  <c r="AC18" i="1019"/>
  <c r="H28" i="1017"/>
  <c r="AE18" i="1019"/>
  <c r="J28" i="1017"/>
  <c r="E21" i="1020"/>
  <c r="E13"/>
  <c r="E17"/>
  <c r="E12"/>
  <c r="G21"/>
  <c r="G17"/>
  <c r="G12"/>
  <c r="D39"/>
  <c r="H46" s="1"/>
  <c r="D40"/>
  <c r="K47"/>
  <c r="G53"/>
  <c r="G52"/>
  <c r="Y18" i="1022"/>
  <c r="D28" i="1020"/>
  <c r="AA18" i="1022"/>
  <c r="F28" i="1020"/>
  <c r="AC18" i="1022"/>
  <c r="H28" i="1020"/>
  <c r="AE18" i="1022"/>
  <c r="J28" i="1020"/>
  <c r="G16" i="1023"/>
  <c r="F16"/>
  <c r="E18"/>
  <c r="G24"/>
  <c r="G23"/>
  <c r="G14"/>
  <c r="E43"/>
  <c r="E37"/>
  <c r="I43"/>
  <c r="I42"/>
  <c r="I37"/>
  <c r="D39"/>
  <c r="E45"/>
  <c r="F50"/>
  <c r="F49"/>
  <c r="F39"/>
  <c r="F45"/>
  <c r="F38"/>
  <c r="H53"/>
  <c r="H52"/>
  <c r="F13"/>
  <c r="F17"/>
  <c r="F20"/>
  <c r="G17"/>
  <c r="D23"/>
  <c r="E20"/>
  <c r="D14"/>
  <c r="F23"/>
  <c r="G20"/>
  <c r="F14"/>
  <c r="F43"/>
  <c r="H43"/>
  <c r="H42"/>
  <c r="K43"/>
  <c r="J43"/>
  <c r="J42"/>
  <c r="F37"/>
  <c r="J37"/>
  <c r="Z18" i="1025"/>
  <c r="E28" i="1023"/>
  <c r="AB18" i="1025"/>
  <c r="G28" i="1023"/>
  <c r="AD18" i="1025"/>
  <c r="I28" i="1023"/>
  <c r="AF18" i="1025"/>
  <c r="K28" i="1023"/>
  <c r="F53"/>
  <c r="F52"/>
  <c r="J53"/>
  <c r="J52"/>
  <c r="G53"/>
  <c r="G52"/>
  <c r="K53"/>
  <c r="K52"/>
  <c r="K39"/>
  <c r="K44"/>
  <c r="K38"/>
  <c r="K23"/>
  <c r="K50"/>
  <c r="J50"/>
  <c r="J49"/>
  <c r="J39"/>
  <c r="J45"/>
  <c r="J38"/>
  <c r="I44"/>
  <c r="I38"/>
  <c r="I49"/>
  <c r="I39"/>
  <c r="I45"/>
  <c r="H50"/>
  <c r="H49"/>
  <c r="H39"/>
  <c r="H45"/>
  <c r="H44"/>
  <c r="G18" i="1026"/>
  <c r="F21"/>
  <c r="F20"/>
  <c r="F12"/>
  <c r="G11" i="1032"/>
  <c r="E21"/>
  <c r="E13"/>
  <c r="E17"/>
  <c r="E12"/>
  <c r="F17"/>
  <c r="E20"/>
  <c r="G21"/>
  <c r="G17"/>
  <c r="G12"/>
  <c r="G20"/>
  <c r="G13"/>
  <c r="G18" s="1"/>
  <c r="G53"/>
  <c r="G52"/>
  <c r="H49"/>
  <c r="G40"/>
  <c r="D53"/>
  <c r="D52"/>
  <c r="H53"/>
  <c r="H52"/>
  <c r="H50"/>
  <c r="K47"/>
  <c r="D12" i="1038"/>
  <c r="D13"/>
  <c r="E17"/>
  <c r="D24"/>
  <c r="E21"/>
  <c r="F24"/>
  <c r="F21"/>
  <c r="G21"/>
  <c r="D38"/>
  <c r="D37"/>
  <c r="H43"/>
  <c r="H42"/>
  <c r="H38"/>
  <c r="H37"/>
  <c r="K43"/>
  <c r="J43"/>
  <c r="J42"/>
  <c r="F37"/>
  <c r="J37"/>
  <c r="F53"/>
  <c r="F52"/>
  <c r="G49"/>
  <c r="F40"/>
  <c r="J53"/>
  <c r="J52"/>
  <c r="K49"/>
  <c r="J40"/>
  <c r="G53"/>
  <c r="G52"/>
  <c r="J38"/>
  <c r="E16" i="1041"/>
  <c r="E12"/>
  <c r="E11"/>
  <c r="G53"/>
  <c r="G52"/>
  <c r="G40"/>
  <c r="D53"/>
  <c r="D52"/>
  <c r="H53"/>
  <c r="H52"/>
  <c r="K47"/>
  <c r="J46"/>
  <c r="H50"/>
  <c r="D38" i="1050"/>
  <c r="D39"/>
  <c r="E45"/>
  <c r="H44"/>
  <c r="F50"/>
  <c r="F49"/>
  <c r="F39"/>
  <c r="F45"/>
  <c r="J44"/>
  <c r="F38"/>
  <c r="D53"/>
  <c r="D52"/>
  <c r="D40"/>
  <c r="E49"/>
  <c r="H53"/>
  <c r="H52"/>
  <c r="H40"/>
  <c r="I49"/>
  <c r="K59" i="1023"/>
  <c r="E7" i="286" s="1"/>
  <c r="K60" i="1023"/>
  <c r="K59" i="1062"/>
  <c r="E17" i="286" s="1"/>
  <c r="K58" i="1062"/>
  <c r="K58" i="1089"/>
  <c r="K59" i="1134"/>
  <c r="E28" i="286" s="1"/>
  <c r="K60" i="1134"/>
  <c r="E12" i="710"/>
  <c r="E14"/>
  <c r="G16"/>
  <c r="F16"/>
  <c r="E17"/>
  <c r="D13"/>
  <c r="E18"/>
  <c r="F37"/>
  <c r="F38"/>
  <c r="F40"/>
  <c r="J40"/>
  <c r="E43"/>
  <c r="G43"/>
  <c r="F49"/>
  <c r="J49"/>
  <c r="E39"/>
  <c r="E47" s="1"/>
  <c r="E49"/>
  <c r="E45"/>
  <c r="E38"/>
  <c r="G49"/>
  <c r="G45"/>
  <c r="G38"/>
  <c r="F39"/>
  <c r="F50"/>
  <c r="J47"/>
  <c r="J43"/>
  <c r="J42"/>
  <c r="K39"/>
  <c r="K49"/>
  <c r="K45"/>
  <c r="K38"/>
  <c r="J50"/>
  <c r="J44"/>
  <c r="I49"/>
  <c r="I45"/>
  <c r="I38"/>
  <c r="H39"/>
  <c r="H50"/>
  <c r="H44"/>
  <c r="F21" i="1017"/>
  <c r="F20"/>
  <c r="K42"/>
  <c r="K22"/>
  <c r="E53"/>
  <c r="E52"/>
  <c r="I53"/>
  <c r="I52"/>
  <c r="K40"/>
  <c r="K60" s="1"/>
  <c r="K52"/>
  <c r="E23"/>
  <c r="E14"/>
  <c r="G23"/>
  <c r="G14"/>
  <c r="I42"/>
  <c r="E49"/>
  <c r="E39"/>
  <c r="E45"/>
  <c r="G49"/>
  <c r="G39"/>
  <c r="K46" s="1"/>
  <c r="G45"/>
  <c r="H55"/>
  <c r="H54"/>
  <c r="K50"/>
  <c r="K49"/>
  <c r="K45"/>
  <c r="J44"/>
  <c r="J38"/>
  <c r="I50"/>
  <c r="I49"/>
  <c r="I39"/>
  <c r="I45"/>
  <c r="H44"/>
  <c r="H38"/>
  <c r="G13" i="1020"/>
  <c r="G18" s="1"/>
  <c r="G20"/>
  <c r="F21"/>
  <c r="F20"/>
  <c r="D23"/>
  <c r="K42"/>
  <c r="K22"/>
  <c r="E53"/>
  <c r="E52"/>
  <c r="I53"/>
  <c r="I52"/>
  <c r="K40"/>
  <c r="K60" s="1"/>
  <c r="K52"/>
  <c r="E23"/>
  <c r="E14"/>
  <c r="G23"/>
  <c r="G14"/>
  <c r="I42"/>
  <c r="E49"/>
  <c r="E39"/>
  <c r="E45"/>
  <c r="G49"/>
  <c r="G39"/>
  <c r="G45"/>
  <c r="H55"/>
  <c r="H54"/>
  <c r="K50"/>
  <c r="K49"/>
  <c r="K45"/>
  <c r="J44"/>
  <c r="J38"/>
  <c r="I50"/>
  <c r="I49"/>
  <c r="I39"/>
  <c r="I45"/>
  <c r="H44"/>
  <c r="H38"/>
  <c r="D12" i="1023"/>
  <c r="F12"/>
  <c r="F24"/>
  <c r="H38"/>
  <c r="G43"/>
  <c r="G45"/>
  <c r="G49"/>
  <c r="K42" i="1026"/>
  <c r="K22"/>
  <c r="G11"/>
  <c r="E21"/>
  <c r="E13"/>
  <c r="E18" s="1"/>
  <c r="E17"/>
  <c r="E12"/>
  <c r="E20"/>
  <c r="G21"/>
  <c r="G17"/>
  <c r="G12"/>
  <c r="G53"/>
  <c r="G52"/>
  <c r="G40"/>
  <c r="D53"/>
  <c r="D52"/>
  <c r="H53"/>
  <c r="H52"/>
  <c r="K47"/>
  <c r="J46"/>
  <c r="H50"/>
  <c r="G11" i="1044"/>
  <c r="E21"/>
  <c r="E13"/>
  <c r="E17"/>
  <c r="E12"/>
  <c r="F17"/>
  <c r="E20"/>
  <c r="G21"/>
  <c r="G17"/>
  <c r="G12"/>
  <c r="G20"/>
  <c r="G13"/>
  <c r="G18" s="1"/>
  <c r="K40" i="1026"/>
  <c r="K60" s="1"/>
  <c r="K52"/>
  <c r="E16" i="1023"/>
  <c r="E47"/>
  <c r="E50"/>
  <c r="E38"/>
  <c r="G50"/>
  <c r="G38"/>
  <c r="E28" i="1026"/>
  <c r="I28"/>
  <c r="I38"/>
  <c r="E43"/>
  <c r="I43"/>
  <c r="F45"/>
  <c r="J45"/>
  <c r="D39"/>
  <c r="D40"/>
  <c r="H39"/>
  <c r="H49"/>
  <c r="K53"/>
  <c r="Y18" i="1028"/>
  <c r="D28" i="1026"/>
  <c r="AA18" i="1028"/>
  <c r="F28" i="1026"/>
  <c r="AC18" i="1028"/>
  <c r="H28" i="1026"/>
  <c r="AE18" i="1028"/>
  <c r="J28" i="1026"/>
  <c r="E28" i="1032"/>
  <c r="I28"/>
  <c r="I38"/>
  <c r="E43"/>
  <c r="I43"/>
  <c r="I44"/>
  <c r="F45"/>
  <c r="D39"/>
  <c r="H46" s="1"/>
  <c r="D40"/>
  <c r="K53"/>
  <c r="Y18" i="1034"/>
  <c r="D28" i="1032"/>
  <c r="AA18" i="1034"/>
  <c r="F28" i="1032"/>
  <c r="AC18" i="1034"/>
  <c r="H28" i="1032"/>
  <c r="AE18" i="1034"/>
  <c r="J28" i="1032"/>
  <c r="J44"/>
  <c r="J38"/>
  <c r="H44"/>
  <c r="H38"/>
  <c r="G14" i="1038"/>
  <c r="E16"/>
  <c r="G17"/>
  <c r="G23"/>
  <c r="I37"/>
  <c r="E45"/>
  <c r="I45"/>
  <c r="E47"/>
  <c r="I39"/>
  <c r="E50"/>
  <c r="E38"/>
  <c r="G50"/>
  <c r="G38"/>
  <c r="K52"/>
  <c r="K59"/>
  <c r="E10" i="286" s="1"/>
  <c r="G14" i="1041"/>
  <c r="E17"/>
  <c r="D12"/>
  <c r="K22"/>
  <c r="D24"/>
  <c r="D23"/>
  <c r="D14"/>
  <c r="F24"/>
  <c r="F23"/>
  <c r="F14"/>
  <c r="E28"/>
  <c r="I28"/>
  <c r="I38"/>
  <c r="E43"/>
  <c r="I43"/>
  <c r="F45"/>
  <c r="J45"/>
  <c r="D39"/>
  <c r="D40"/>
  <c r="H39"/>
  <c r="H49"/>
  <c r="K53"/>
  <c r="Y18" i="1043"/>
  <c r="D28" i="1041"/>
  <c r="AA18" i="1043"/>
  <c r="F28" i="1041"/>
  <c r="AC18" i="1043"/>
  <c r="H28" i="1041"/>
  <c r="AE18" i="1043"/>
  <c r="J28" i="1041"/>
  <c r="E28" i="1044"/>
  <c r="I28"/>
  <c r="I38"/>
  <c r="E43"/>
  <c r="I43"/>
  <c r="I44"/>
  <c r="F45"/>
  <c r="D39"/>
  <c r="H46" s="1"/>
  <c r="D40"/>
  <c r="K47"/>
  <c r="G53"/>
  <c r="G52"/>
  <c r="K53"/>
  <c r="Y18" i="1046"/>
  <c r="D28" i="1044"/>
  <c r="AA18" i="1046"/>
  <c r="F28" i="1044"/>
  <c r="AC18" i="1046"/>
  <c r="H28" i="1044"/>
  <c r="AE18" i="1046"/>
  <c r="J28" i="1044"/>
  <c r="E21" i="1047"/>
  <c r="E13"/>
  <c r="E17"/>
  <c r="E12"/>
  <c r="G21"/>
  <c r="G17"/>
  <c r="G12"/>
  <c r="D39"/>
  <c r="H46" s="1"/>
  <c r="D40"/>
  <c r="K47"/>
  <c r="G53"/>
  <c r="G52"/>
  <c r="Y18" i="1049"/>
  <c r="D28" i="1047"/>
  <c r="AA18" i="1049"/>
  <c r="F28" i="1047"/>
  <c r="AC18" i="1049"/>
  <c r="H28" i="1047"/>
  <c r="AE18" i="1049"/>
  <c r="J28" i="1047"/>
  <c r="J44"/>
  <c r="J38"/>
  <c r="H44"/>
  <c r="H38"/>
  <c r="H43" i="1050"/>
  <c r="H42"/>
  <c r="K43"/>
  <c r="J43"/>
  <c r="J42"/>
  <c r="E47"/>
  <c r="E50"/>
  <c r="E38"/>
  <c r="G50"/>
  <c r="G38"/>
  <c r="F53"/>
  <c r="F52"/>
  <c r="J53"/>
  <c r="J52"/>
  <c r="D23"/>
  <c r="E21"/>
  <c r="F23"/>
  <c r="G21"/>
  <c r="Z18" i="1052"/>
  <c r="E28" i="1050"/>
  <c r="AB18" i="1052"/>
  <c r="G28" i="1050"/>
  <c r="AD18" i="1052"/>
  <c r="I28" i="1050"/>
  <c r="AF18" i="1052"/>
  <c r="K28" i="1050"/>
  <c r="K39"/>
  <c r="K44"/>
  <c r="K38"/>
  <c r="K23"/>
  <c r="I44"/>
  <c r="I38"/>
  <c r="F13" i="1056"/>
  <c r="F18" s="1"/>
  <c r="F17"/>
  <c r="F12"/>
  <c r="F21"/>
  <c r="F20"/>
  <c r="G17"/>
  <c r="D23"/>
  <c r="E20"/>
  <c r="D14"/>
  <c r="D24"/>
  <c r="F23"/>
  <c r="G20"/>
  <c r="F14"/>
  <c r="F24"/>
  <c r="Y18" i="1058"/>
  <c r="D28" i="1056"/>
  <c r="AC18" i="1058"/>
  <c r="H28" i="1056"/>
  <c r="D39"/>
  <c r="E47" s="1"/>
  <c r="D40"/>
  <c r="K53"/>
  <c r="K52"/>
  <c r="K39"/>
  <c r="K44"/>
  <c r="K38"/>
  <c r="K23"/>
  <c r="K50"/>
  <c r="K49"/>
  <c r="K45"/>
  <c r="I44"/>
  <c r="I38"/>
  <c r="I50"/>
  <c r="I49"/>
  <c r="I39"/>
  <c r="I45"/>
  <c r="F13" i="1059"/>
  <c r="F18" s="1"/>
  <c r="F17"/>
  <c r="F12"/>
  <c r="F21"/>
  <c r="F20"/>
  <c r="G17"/>
  <c r="D23"/>
  <c r="E20"/>
  <c r="D14"/>
  <c r="D24"/>
  <c r="F23"/>
  <c r="G20"/>
  <c r="F14"/>
  <c r="F24"/>
  <c r="Y18" i="1061"/>
  <c r="D28" i="1059"/>
  <c r="AC18" i="1061"/>
  <c r="H28" i="1059"/>
  <c r="D39"/>
  <c r="E47" s="1"/>
  <c r="D40"/>
  <c r="K53"/>
  <c r="K52"/>
  <c r="K39"/>
  <c r="K44"/>
  <c r="K38"/>
  <c r="K23"/>
  <c r="K50"/>
  <c r="K49"/>
  <c r="K45"/>
  <c r="I44"/>
  <c r="I38"/>
  <c r="I50"/>
  <c r="I49"/>
  <c r="I39"/>
  <c r="I45"/>
  <c r="K60"/>
  <c r="AA18" i="1064"/>
  <c r="F28" i="1062"/>
  <c r="AE18" i="1064"/>
  <c r="J28" i="1062"/>
  <c r="J50"/>
  <c r="J49"/>
  <c r="J39"/>
  <c r="J45"/>
  <c r="J44"/>
  <c r="J38"/>
  <c r="H50"/>
  <c r="H49"/>
  <c r="H39"/>
  <c r="H45"/>
  <c r="H44"/>
  <c r="H38"/>
  <c r="F13" i="1068"/>
  <c r="F18" s="1"/>
  <c r="F17"/>
  <c r="F12"/>
  <c r="F21"/>
  <c r="F20"/>
  <c r="G17"/>
  <c r="D23"/>
  <c r="E20"/>
  <c r="D14"/>
  <c r="D24"/>
  <c r="F23"/>
  <c r="G20"/>
  <c r="F14"/>
  <c r="F24"/>
  <c r="H47"/>
  <c r="K53"/>
  <c r="K52"/>
  <c r="G11" i="1071"/>
  <c r="E21"/>
  <c r="E13"/>
  <c r="E17"/>
  <c r="E12"/>
  <c r="E20"/>
  <c r="F17"/>
  <c r="G21"/>
  <c r="G17"/>
  <c r="G12"/>
  <c r="G20"/>
  <c r="G13"/>
  <c r="G18" s="1"/>
  <c r="G53"/>
  <c r="G52"/>
  <c r="G40"/>
  <c r="D53"/>
  <c r="D52"/>
  <c r="H53"/>
  <c r="H52"/>
  <c r="F21" i="1083"/>
  <c r="F20"/>
  <c r="F13"/>
  <c r="F12"/>
  <c r="F17"/>
  <c r="H47"/>
  <c r="K53"/>
  <c r="K52"/>
  <c r="G11" i="1086"/>
  <c r="E21"/>
  <c r="E13"/>
  <c r="E17"/>
  <c r="E12"/>
  <c r="E20"/>
  <c r="F17"/>
  <c r="G21"/>
  <c r="G17"/>
  <c r="G12"/>
  <c r="G20"/>
  <c r="G13"/>
  <c r="G18" s="1"/>
  <c r="G53"/>
  <c r="G52"/>
  <c r="G40"/>
  <c r="D53"/>
  <c r="D52"/>
  <c r="H53"/>
  <c r="H52"/>
  <c r="E53" i="1026"/>
  <c r="E52"/>
  <c r="I53"/>
  <c r="I52"/>
  <c r="E23"/>
  <c r="E14"/>
  <c r="G23"/>
  <c r="G14"/>
  <c r="I42"/>
  <c r="E49"/>
  <c r="E39"/>
  <c r="E45"/>
  <c r="G49"/>
  <c r="G39"/>
  <c r="G47" s="1"/>
  <c r="G45"/>
  <c r="H55"/>
  <c r="H54"/>
  <c r="K50"/>
  <c r="K49"/>
  <c r="K45"/>
  <c r="J44"/>
  <c r="J38"/>
  <c r="I50"/>
  <c r="I49"/>
  <c r="I39"/>
  <c r="I45"/>
  <c r="H44"/>
  <c r="H38"/>
  <c r="F21" i="1032"/>
  <c r="F20"/>
  <c r="K42"/>
  <c r="K22"/>
  <c r="E53"/>
  <c r="E52"/>
  <c r="I53"/>
  <c r="I52"/>
  <c r="K40"/>
  <c r="K60" s="1"/>
  <c r="K52"/>
  <c r="E23"/>
  <c r="E14"/>
  <c r="G23"/>
  <c r="G14"/>
  <c r="I42"/>
  <c r="E49"/>
  <c r="E39"/>
  <c r="E45"/>
  <c r="G49"/>
  <c r="G39"/>
  <c r="G45"/>
  <c r="H55"/>
  <c r="H54"/>
  <c r="K50"/>
  <c r="K49"/>
  <c r="K45"/>
  <c r="I50"/>
  <c r="I49"/>
  <c r="I39"/>
  <c r="I45"/>
  <c r="G16" i="1038"/>
  <c r="F16"/>
  <c r="E18"/>
  <c r="E43"/>
  <c r="G43"/>
  <c r="I43"/>
  <c r="F50"/>
  <c r="F49"/>
  <c r="F39"/>
  <c r="F45"/>
  <c r="D53"/>
  <c r="D52"/>
  <c r="H53"/>
  <c r="H52"/>
  <c r="F13"/>
  <c r="F17"/>
  <c r="F12"/>
  <c r="D23"/>
  <c r="E20"/>
  <c r="D14"/>
  <c r="F23"/>
  <c r="G20"/>
  <c r="F14"/>
  <c r="Z18" i="1040"/>
  <c r="E28" i="1038"/>
  <c r="AB18" i="1040"/>
  <c r="G28" i="1038"/>
  <c r="AD18" i="1040"/>
  <c r="I28" i="1038"/>
  <c r="AF18" i="1040"/>
  <c r="K28" i="1038"/>
  <c r="K39"/>
  <c r="K44"/>
  <c r="K38"/>
  <c r="K23"/>
  <c r="J50"/>
  <c r="J49"/>
  <c r="J39"/>
  <c r="J45"/>
  <c r="I44"/>
  <c r="I38"/>
  <c r="H50"/>
  <c r="H49"/>
  <c r="H39"/>
  <c r="H45"/>
  <c r="F16" i="1041"/>
  <c r="F12"/>
  <c r="F18"/>
  <c r="E53"/>
  <c r="E52"/>
  <c r="I53"/>
  <c r="I52"/>
  <c r="K40"/>
  <c r="K60" s="1"/>
  <c r="K52"/>
  <c r="G16"/>
  <c r="E20"/>
  <c r="F17"/>
  <c r="G20"/>
  <c r="G13"/>
  <c r="G18" s="1"/>
  <c r="I42"/>
  <c r="E49"/>
  <c r="E39"/>
  <c r="E45"/>
  <c r="G49"/>
  <c r="G39"/>
  <c r="G47" s="1"/>
  <c r="G45"/>
  <c r="H55"/>
  <c r="H54"/>
  <c r="K50"/>
  <c r="K49"/>
  <c r="K45"/>
  <c r="J44"/>
  <c r="J38"/>
  <c r="I50"/>
  <c r="I49"/>
  <c r="I39"/>
  <c r="J47" s="1"/>
  <c r="I45"/>
  <c r="H44"/>
  <c r="H38"/>
  <c r="F21" i="1044"/>
  <c r="F20"/>
  <c r="K42"/>
  <c r="K22"/>
  <c r="E53"/>
  <c r="E52"/>
  <c r="I53"/>
  <c r="I52"/>
  <c r="K40"/>
  <c r="K60" s="1"/>
  <c r="K52"/>
  <c r="E23"/>
  <c r="E14"/>
  <c r="G23"/>
  <c r="G14"/>
  <c r="I42"/>
  <c r="E49"/>
  <c r="E39"/>
  <c r="E45"/>
  <c r="G49"/>
  <c r="G39"/>
  <c r="G45"/>
  <c r="H55"/>
  <c r="H54"/>
  <c r="K50"/>
  <c r="K49"/>
  <c r="K45"/>
  <c r="J44"/>
  <c r="J38"/>
  <c r="I50"/>
  <c r="I49"/>
  <c r="I39"/>
  <c r="I45"/>
  <c r="H44"/>
  <c r="H38"/>
  <c r="G13" i="1047"/>
  <c r="G18" s="1"/>
  <c r="G20"/>
  <c r="F21"/>
  <c r="F20"/>
  <c r="D23"/>
  <c r="K42"/>
  <c r="K22"/>
  <c r="E53"/>
  <c r="E52"/>
  <c r="I53"/>
  <c r="I52"/>
  <c r="K40"/>
  <c r="K60" s="1"/>
  <c r="K52"/>
  <c r="E23"/>
  <c r="E14"/>
  <c r="G23"/>
  <c r="G14"/>
  <c r="I42"/>
  <c r="E49"/>
  <c r="E39"/>
  <c r="E45"/>
  <c r="G49"/>
  <c r="G39"/>
  <c r="K46" s="1"/>
  <c r="G45"/>
  <c r="H55"/>
  <c r="H54"/>
  <c r="K50"/>
  <c r="K49"/>
  <c r="K45"/>
  <c r="I50"/>
  <c r="I49"/>
  <c r="I39"/>
  <c r="I45"/>
  <c r="F21" i="1050"/>
  <c r="D24"/>
  <c r="D25"/>
  <c r="F25"/>
  <c r="H38"/>
  <c r="F40"/>
  <c r="J40"/>
  <c r="E43"/>
  <c r="G43"/>
  <c r="I43"/>
  <c r="G45"/>
  <c r="G49"/>
  <c r="K49"/>
  <c r="D54"/>
  <c r="F54"/>
  <c r="J54"/>
  <c r="K59"/>
  <c r="E14" i="286" s="1"/>
  <c r="J50" i="1050"/>
  <c r="J49"/>
  <c r="J39"/>
  <c r="J45"/>
  <c r="H50"/>
  <c r="H49"/>
  <c r="H39"/>
  <c r="H45"/>
  <c r="G18" i="1056"/>
  <c r="AA18" i="1058"/>
  <c r="F28" i="1056"/>
  <c r="AE18" i="1058"/>
  <c r="J28" i="1056"/>
  <c r="J50"/>
  <c r="J49"/>
  <c r="J39"/>
  <c r="J45"/>
  <c r="J44"/>
  <c r="J38"/>
  <c r="H50"/>
  <c r="H49"/>
  <c r="H39"/>
  <c r="H45"/>
  <c r="H44"/>
  <c r="H38"/>
  <c r="G18" i="1059"/>
  <c r="AA18" i="1061"/>
  <c r="F28" i="1059"/>
  <c r="AE18" i="1061"/>
  <c r="J28" i="1059"/>
  <c r="J50"/>
  <c r="J49"/>
  <c r="J39"/>
  <c r="J45"/>
  <c r="J44"/>
  <c r="J38"/>
  <c r="H50"/>
  <c r="H49"/>
  <c r="H39"/>
  <c r="H45"/>
  <c r="H44"/>
  <c r="H38"/>
  <c r="F13" i="1062"/>
  <c r="F18" s="1"/>
  <c r="F17"/>
  <c r="F12"/>
  <c r="F21"/>
  <c r="F20"/>
  <c r="G17"/>
  <c r="D23"/>
  <c r="E20"/>
  <c r="D14"/>
  <c r="D24"/>
  <c r="F23"/>
  <c r="G20"/>
  <c r="F14"/>
  <c r="F24"/>
  <c r="Y18" i="1064"/>
  <c r="D28" i="1062"/>
  <c r="AC18" i="1064"/>
  <c r="H28" i="1062"/>
  <c r="D39"/>
  <c r="E47" s="1"/>
  <c r="D40"/>
  <c r="K53"/>
  <c r="K52"/>
  <c r="K39"/>
  <c r="K44"/>
  <c r="K38"/>
  <c r="K23"/>
  <c r="K50"/>
  <c r="K49"/>
  <c r="K45"/>
  <c r="I44"/>
  <c r="I38"/>
  <c r="I50"/>
  <c r="I49"/>
  <c r="I39"/>
  <c r="I45"/>
  <c r="G11" i="1077"/>
  <c r="E21"/>
  <c r="E13"/>
  <c r="E17"/>
  <c r="E12"/>
  <c r="E20"/>
  <c r="F17"/>
  <c r="G21"/>
  <c r="G17"/>
  <c r="G12"/>
  <c r="G20"/>
  <c r="G13"/>
  <c r="G18" s="1"/>
  <c r="G53"/>
  <c r="G52"/>
  <c r="G40"/>
  <c r="D53"/>
  <c r="D52"/>
  <c r="H53"/>
  <c r="H52"/>
  <c r="G11" i="1080"/>
  <c r="E21"/>
  <c r="E13"/>
  <c r="E17"/>
  <c r="E12"/>
  <c r="E20"/>
  <c r="F17"/>
  <c r="G21"/>
  <c r="G17"/>
  <c r="G12"/>
  <c r="G20"/>
  <c r="G13"/>
  <c r="G18" s="1"/>
  <c r="G53"/>
  <c r="G52"/>
  <c r="G40"/>
  <c r="D53"/>
  <c r="D52"/>
  <c r="H53"/>
  <c r="H52"/>
  <c r="G47" i="1068"/>
  <c r="D39"/>
  <c r="E47" s="1"/>
  <c r="E45"/>
  <c r="D38"/>
  <c r="G45"/>
  <c r="F38"/>
  <c r="D55"/>
  <c r="D54"/>
  <c r="F55"/>
  <c r="F54"/>
  <c r="J55"/>
  <c r="J54"/>
  <c r="E49"/>
  <c r="D40"/>
  <c r="G49"/>
  <c r="F40"/>
  <c r="E53"/>
  <c r="I53"/>
  <c r="K50"/>
  <c r="K49"/>
  <c r="K45"/>
  <c r="I50"/>
  <c r="I49"/>
  <c r="I39"/>
  <c r="I45"/>
  <c r="K59"/>
  <c r="E42" i="286" s="1"/>
  <c r="F21" i="1071"/>
  <c r="F20"/>
  <c r="K42"/>
  <c r="K22"/>
  <c r="E53"/>
  <c r="E52"/>
  <c r="I53"/>
  <c r="I52"/>
  <c r="K40"/>
  <c r="K60" s="1"/>
  <c r="K52"/>
  <c r="E23"/>
  <c r="E14"/>
  <c r="G23"/>
  <c r="G14"/>
  <c r="I42"/>
  <c r="E49"/>
  <c r="E39"/>
  <c r="E45"/>
  <c r="G49"/>
  <c r="G39"/>
  <c r="G47" s="1"/>
  <c r="G45"/>
  <c r="H55"/>
  <c r="H54"/>
  <c r="K50"/>
  <c r="K49"/>
  <c r="K45"/>
  <c r="J44"/>
  <c r="J38"/>
  <c r="I50"/>
  <c r="I49"/>
  <c r="I39"/>
  <c r="I45"/>
  <c r="H44"/>
  <c r="H38"/>
  <c r="F21" i="1077"/>
  <c r="F20"/>
  <c r="K42"/>
  <c r="K22"/>
  <c r="E53"/>
  <c r="E52"/>
  <c r="I53"/>
  <c r="I52"/>
  <c r="K40"/>
  <c r="K60" s="1"/>
  <c r="K52"/>
  <c r="E23"/>
  <c r="E14"/>
  <c r="G23"/>
  <c r="G14"/>
  <c r="I42"/>
  <c r="E49"/>
  <c r="E39"/>
  <c r="E45"/>
  <c r="G49"/>
  <c r="G39"/>
  <c r="G47" s="1"/>
  <c r="G45"/>
  <c r="H55"/>
  <c r="H54"/>
  <c r="K50"/>
  <c r="K49"/>
  <c r="K45"/>
  <c r="J44"/>
  <c r="J38"/>
  <c r="I50"/>
  <c r="I49"/>
  <c r="I39"/>
  <c r="I45"/>
  <c r="H44"/>
  <c r="H38"/>
  <c r="F21" i="1080"/>
  <c r="F20"/>
  <c r="K42"/>
  <c r="K22"/>
  <c r="E53"/>
  <c r="E52"/>
  <c r="I53"/>
  <c r="I52"/>
  <c r="K40"/>
  <c r="K60" s="1"/>
  <c r="K52"/>
  <c r="E23"/>
  <c r="E14"/>
  <c r="G23"/>
  <c r="G14"/>
  <c r="I42"/>
  <c r="E49"/>
  <c r="E39"/>
  <c r="E45"/>
  <c r="G49"/>
  <c r="G39"/>
  <c r="G47" s="1"/>
  <c r="G45"/>
  <c r="H55"/>
  <c r="H54"/>
  <c r="K50"/>
  <c r="K49"/>
  <c r="K45"/>
  <c r="J44"/>
  <c r="J38"/>
  <c r="I50"/>
  <c r="I49"/>
  <c r="I39"/>
  <c r="I45"/>
  <c r="H44"/>
  <c r="H38"/>
  <c r="G18" i="1083"/>
  <c r="E21"/>
  <c r="E13"/>
  <c r="E17"/>
  <c r="E12"/>
  <c r="G21"/>
  <c r="G17"/>
  <c r="G12"/>
  <c r="K42"/>
  <c r="K22"/>
  <c r="G47"/>
  <c r="D13"/>
  <c r="D26"/>
  <c r="D25"/>
  <c r="F26"/>
  <c r="F25"/>
  <c r="D24"/>
  <c r="F24"/>
  <c r="D39"/>
  <c r="E47" s="1"/>
  <c r="E45"/>
  <c r="D38"/>
  <c r="G45"/>
  <c r="F38"/>
  <c r="D55"/>
  <c r="D54"/>
  <c r="F55"/>
  <c r="F54"/>
  <c r="J55"/>
  <c r="J54"/>
  <c r="E49"/>
  <c r="D40"/>
  <c r="G49"/>
  <c r="F40"/>
  <c r="E53"/>
  <c r="I53"/>
  <c r="K50"/>
  <c r="K49"/>
  <c r="K45"/>
  <c r="I50"/>
  <c r="I49"/>
  <c r="I39"/>
  <c r="I45"/>
  <c r="K59"/>
  <c r="E46" i="286" s="1"/>
  <c r="F21" i="1086"/>
  <c r="F20"/>
  <c r="K42"/>
  <c r="K22"/>
  <c r="E53"/>
  <c r="E52"/>
  <c r="I53"/>
  <c r="I52"/>
  <c r="K40"/>
  <c r="K60" s="1"/>
  <c r="K52"/>
  <c r="E23"/>
  <c r="E14"/>
  <c r="G23"/>
  <c r="G14"/>
  <c r="I42"/>
  <c r="E49"/>
  <c r="E39"/>
  <c r="E45"/>
  <c r="G49"/>
  <c r="G39"/>
  <c r="G47" s="1"/>
  <c r="G45"/>
  <c r="H55"/>
  <c r="H54"/>
  <c r="K50"/>
  <c r="K49"/>
  <c r="K45"/>
  <c r="J44"/>
  <c r="J38"/>
  <c r="I50"/>
  <c r="I49"/>
  <c r="I39"/>
  <c r="I45"/>
  <c r="H44"/>
  <c r="H38"/>
  <c r="G18" i="1089"/>
  <c r="F21"/>
  <c r="F20"/>
  <c r="D39"/>
  <c r="E47" s="1"/>
  <c r="D40"/>
  <c r="K47"/>
  <c r="K46"/>
  <c r="G53"/>
  <c r="G52"/>
  <c r="G49"/>
  <c r="F16" i="1056"/>
  <c r="E28"/>
  <c r="G28"/>
  <c r="I28"/>
  <c r="K28"/>
  <c r="E38"/>
  <c r="G38"/>
  <c r="H42"/>
  <c r="J42"/>
  <c r="J43"/>
  <c r="F45"/>
  <c r="F39"/>
  <c r="F49"/>
  <c r="D52"/>
  <c r="F52"/>
  <c r="H52"/>
  <c r="J52"/>
  <c r="F16" i="1059"/>
  <c r="E28"/>
  <c r="G28"/>
  <c r="I28"/>
  <c r="K28"/>
  <c r="E38"/>
  <c r="G38"/>
  <c r="H42"/>
  <c r="J42"/>
  <c r="J43"/>
  <c r="F45"/>
  <c r="F39"/>
  <c r="F49"/>
  <c r="D52"/>
  <c r="F52"/>
  <c r="H52"/>
  <c r="J52"/>
  <c r="F16" i="1062"/>
  <c r="E28"/>
  <c r="G28"/>
  <c r="I28"/>
  <c r="K28"/>
  <c r="E38"/>
  <c r="G38"/>
  <c r="H42"/>
  <c r="J42"/>
  <c r="J43"/>
  <c r="F45"/>
  <c r="F39"/>
  <c r="F49"/>
  <c r="D52"/>
  <c r="F52"/>
  <c r="H52"/>
  <c r="J52"/>
  <c r="F16" i="1068"/>
  <c r="K23"/>
  <c r="E28"/>
  <c r="G28"/>
  <c r="I28"/>
  <c r="K28"/>
  <c r="K37"/>
  <c r="K38"/>
  <c r="G40"/>
  <c r="J42"/>
  <c r="F43"/>
  <c r="K43"/>
  <c r="I44"/>
  <c r="F45"/>
  <c r="J45"/>
  <c r="K39"/>
  <c r="H49"/>
  <c r="E50"/>
  <c r="F50"/>
  <c r="J50"/>
  <c r="F52"/>
  <c r="J52"/>
  <c r="G52"/>
  <c r="J44"/>
  <c r="J38"/>
  <c r="H44"/>
  <c r="H38"/>
  <c r="F12" i="1071"/>
  <c r="E28"/>
  <c r="I28"/>
  <c r="I38"/>
  <c r="E40"/>
  <c r="I40"/>
  <c r="E43"/>
  <c r="I43"/>
  <c r="J43"/>
  <c r="I44"/>
  <c r="F45"/>
  <c r="J45"/>
  <c r="D39"/>
  <c r="D40"/>
  <c r="H39"/>
  <c r="J39"/>
  <c r="K39"/>
  <c r="H49"/>
  <c r="E50"/>
  <c r="H50"/>
  <c r="K53"/>
  <c r="I55"/>
  <c r="Y18" i="1073"/>
  <c r="D28" i="1071"/>
  <c r="AA18" i="1073"/>
  <c r="F28" i="1071"/>
  <c r="AC18" i="1073"/>
  <c r="H28" i="1071"/>
  <c r="AE18" i="1073"/>
  <c r="J28" i="1071"/>
  <c r="F12" i="1077"/>
  <c r="E28"/>
  <c r="I28"/>
  <c r="I38"/>
  <c r="E40"/>
  <c r="I40"/>
  <c r="E43"/>
  <c r="I43"/>
  <c r="J43"/>
  <c r="I44"/>
  <c r="F45"/>
  <c r="J45"/>
  <c r="D39"/>
  <c r="D40"/>
  <c r="H39"/>
  <c r="J39"/>
  <c r="K39"/>
  <c r="H49"/>
  <c r="E50"/>
  <c r="H50"/>
  <c r="K53"/>
  <c r="I55"/>
  <c r="Y18" i="1079"/>
  <c r="D28" i="1077"/>
  <c r="AA18" i="1079"/>
  <c r="F28" i="1077"/>
  <c r="AC18" i="1079"/>
  <c r="H28" i="1077"/>
  <c r="AE18" i="1079"/>
  <c r="J28" i="1077"/>
  <c r="F12" i="1080"/>
  <c r="E28"/>
  <c r="I28"/>
  <c r="I38"/>
  <c r="E40"/>
  <c r="I40"/>
  <c r="E43"/>
  <c r="I43"/>
  <c r="J43"/>
  <c r="I44"/>
  <c r="F45"/>
  <c r="J45"/>
  <c r="D39"/>
  <c r="D40"/>
  <c r="H39"/>
  <c r="J39"/>
  <c r="K39"/>
  <c r="H49"/>
  <c r="E50"/>
  <c r="H50"/>
  <c r="K53"/>
  <c r="I55"/>
  <c r="Y18" i="1082"/>
  <c r="D28" i="1080"/>
  <c r="AA18" i="1082"/>
  <c r="F28" i="1080"/>
  <c r="AC18" i="1082"/>
  <c r="H28" i="1080"/>
  <c r="AE18" i="1082"/>
  <c r="J28" i="1080"/>
  <c r="G20" i="1083"/>
  <c r="K23"/>
  <c r="G28"/>
  <c r="K28"/>
  <c r="K37"/>
  <c r="K38"/>
  <c r="G40"/>
  <c r="J42"/>
  <c r="F43"/>
  <c r="K43"/>
  <c r="I44"/>
  <c r="F45"/>
  <c r="J45"/>
  <c r="K39"/>
  <c r="H49"/>
  <c r="E50"/>
  <c r="F50"/>
  <c r="J50"/>
  <c r="F52"/>
  <c r="J52"/>
  <c r="G52"/>
  <c r="J44"/>
  <c r="J38"/>
  <c r="H44"/>
  <c r="H38"/>
  <c r="F12" i="1086"/>
  <c r="E28"/>
  <c r="I28"/>
  <c r="I38"/>
  <c r="E40"/>
  <c r="I40"/>
  <c r="E43"/>
  <c r="I43"/>
  <c r="J43"/>
  <c r="I44"/>
  <c r="F45"/>
  <c r="J45"/>
  <c r="D39"/>
  <c r="D40"/>
  <c r="H39"/>
  <c r="J39"/>
  <c r="K39"/>
  <c r="H49"/>
  <c r="E50"/>
  <c r="H50"/>
  <c r="K53"/>
  <c r="I55"/>
  <c r="Y18" i="1088"/>
  <c r="D28" i="1086"/>
  <c r="AA18" i="1088"/>
  <c r="F28" i="1086"/>
  <c r="AC18" i="1088"/>
  <c r="H28" i="1086"/>
  <c r="AE18" i="1088"/>
  <c r="J28" i="1086"/>
  <c r="F12" i="1089"/>
  <c r="E21"/>
  <c r="E13"/>
  <c r="E17"/>
  <c r="E12"/>
  <c r="G21"/>
  <c r="G17"/>
  <c r="G12"/>
  <c r="K42"/>
  <c r="K22"/>
  <c r="G47"/>
  <c r="I47"/>
  <c r="I46"/>
  <c r="E53"/>
  <c r="E52"/>
  <c r="E49"/>
  <c r="I53"/>
  <c r="I52"/>
  <c r="I49"/>
  <c r="K50"/>
  <c r="K40"/>
  <c r="K60" s="1"/>
  <c r="K52"/>
  <c r="K49"/>
  <c r="E23"/>
  <c r="E14"/>
  <c r="G23"/>
  <c r="G14"/>
  <c r="I42"/>
  <c r="I45"/>
  <c r="H44"/>
  <c r="H38"/>
  <c r="E14" i="1050"/>
  <c r="E13"/>
  <c r="G13"/>
  <c r="G18" i="1098"/>
  <c r="H47"/>
  <c r="G47"/>
  <c r="K46"/>
  <c r="Z18" i="1100"/>
  <c r="E28" i="1098"/>
  <c r="AD18" i="1100"/>
  <c r="I28" i="1098"/>
  <c r="F47" i="1101"/>
  <c r="E47"/>
  <c r="AB18" i="1103"/>
  <c r="G28" i="1101"/>
  <c r="AF18" i="1103"/>
  <c r="K28" i="1101"/>
  <c r="H50"/>
  <c r="H49"/>
  <c r="H39"/>
  <c r="H45"/>
  <c r="I45"/>
  <c r="H44"/>
  <c r="H38"/>
  <c r="F18" i="1104"/>
  <c r="E18"/>
  <c r="I47"/>
  <c r="H47"/>
  <c r="H46"/>
  <c r="AA18" i="1106"/>
  <c r="F28" i="1104"/>
  <c r="AE18" i="1106"/>
  <c r="J28" i="1104"/>
  <c r="G18" i="1107"/>
  <c r="Z18" i="1109"/>
  <c r="E28" i="1107"/>
  <c r="AD18" i="1109"/>
  <c r="I28" i="1107"/>
  <c r="G18" i="1110"/>
  <c r="H47"/>
  <c r="H46"/>
  <c r="I47"/>
  <c r="AA18" i="1112"/>
  <c r="F28" i="1110"/>
  <c r="AE18" i="1112"/>
  <c r="J28" i="1110"/>
  <c r="J47" i="1113"/>
  <c r="K47"/>
  <c r="E28"/>
  <c r="Z18" i="1115"/>
  <c r="I28" i="1113"/>
  <c r="AD18" i="1115"/>
  <c r="F47" i="1116"/>
  <c r="E47"/>
  <c r="I47"/>
  <c r="I46"/>
  <c r="J47"/>
  <c r="E16"/>
  <c r="D12"/>
  <c r="G16"/>
  <c r="F16"/>
  <c r="F12"/>
  <c r="D11"/>
  <c r="F11"/>
  <c r="D28"/>
  <c r="Y18" i="1118"/>
  <c r="H28" i="1116"/>
  <c r="AC18" i="1118"/>
  <c r="I50" i="1107"/>
  <c r="I49"/>
  <c r="I39"/>
  <c r="I45"/>
  <c r="I44"/>
  <c r="I38"/>
  <c r="K23"/>
  <c r="F47" i="1098"/>
  <c r="E47"/>
  <c r="AB18" i="1100"/>
  <c r="G28" i="1098"/>
  <c r="AF18" i="1100"/>
  <c r="K28" i="1098"/>
  <c r="J45"/>
  <c r="I44"/>
  <c r="I38"/>
  <c r="K23"/>
  <c r="I50"/>
  <c r="I49"/>
  <c r="I39"/>
  <c r="I45"/>
  <c r="G47" i="1101"/>
  <c r="K46"/>
  <c r="J47"/>
  <c r="I47"/>
  <c r="I46"/>
  <c r="Z18" i="1103"/>
  <c r="E28" i="1101"/>
  <c r="AD18" i="1103"/>
  <c r="I28" i="1101"/>
  <c r="G47" i="1104"/>
  <c r="F47"/>
  <c r="K47"/>
  <c r="J47"/>
  <c r="J46"/>
  <c r="Y18" i="1106"/>
  <c r="D28" i="1104"/>
  <c r="AC18" i="1106"/>
  <c r="H28" i="1104"/>
  <c r="AB18" i="1109"/>
  <c r="G28" i="1107"/>
  <c r="AF18" i="1109"/>
  <c r="K28" i="1107"/>
  <c r="J47" i="1110"/>
  <c r="K47"/>
  <c r="Y18" i="1112"/>
  <c r="D28" i="1110"/>
  <c r="AC18" i="1112"/>
  <c r="H28" i="1110"/>
  <c r="H47" i="1113"/>
  <c r="H46"/>
  <c r="I47"/>
  <c r="G16"/>
  <c r="G12"/>
  <c r="G28"/>
  <c r="AB18" i="1115"/>
  <c r="K28" i="1113"/>
  <c r="AF18" i="1115"/>
  <c r="G47" i="1116"/>
  <c r="H47"/>
  <c r="F28"/>
  <c r="AA18" i="1118"/>
  <c r="J28" i="1116"/>
  <c r="AE18" i="1118"/>
  <c r="K45" i="1107"/>
  <c r="J44"/>
  <c r="J38"/>
  <c r="J50"/>
  <c r="J49"/>
  <c r="J39"/>
  <c r="J45"/>
  <c r="H44"/>
  <c r="H38"/>
  <c r="H50"/>
  <c r="H49"/>
  <c r="H39"/>
  <c r="H45"/>
  <c r="E52" i="1101"/>
  <c r="G52"/>
  <c r="J42" i="1104"/>
  <c r="J43"/>
  <c r="F12" i="1107"/>
  <c r="F14"/>
  <c r="F16"/>
  <c r="E20"/>
  <c r="G20"/>
  <c r="E38"/>
  <c r="G38"/>
  <c r="H42"/>
  <c r="J42"/>
  <c r="J43"/>
  <c r="F39"/>
  <c r="F49"/>
  <c r="D52"/>
  <c r="F52"/>
  <c r="H52"/>
  <c r="J52"/>
  <c r="K59" i="1113"/>
  <c r="E23" i="286" s="1"/>
  <c r="H47" i="1119"/>
  <c r="G47"/>
  <c r="K46"/>
  <c r="E28"/>
  <c r="Z18" i="1121"/>
  <c r="I28" i="1119"/>
  <c r="AD18" i="1121"/>
  <c r="G18" i="1122"/>
  <c r="I47"/>
  <c r="H47"/>
  <c r="H46"/>
  <c r="F28"/>
  <c r="AA18" i="1124"/>
  <c r="J28" i="1122"/>
  <c r="AE18" i="1124"/>
  <c r="G18" i="1125"/>
  <c r="J47"/>
  <c r="K47"/>
  <c r="Y18" i="1127"/>
  <c r="D28" i="1125"/>
  <c r="AC18" i="1127"/>
  <c r="H28" i="1125"/>
  <c r="H47" i="1128"/>
  <c r="H46"/>
  <c r="I47"/>
  <c r="AB18" i="1130"/>
  <c r="G28" i="1128"/>
  <c r="AF18" i="1130"/>
  <c r="K28" i="1128"/>
  <c r="F18" i="1131"/>
  <c r="E18"/>
  <c r="F47"/>
  <c r="E47"/>
  <c r="J47"/>
  <c r="I47"/>
  <c r="I46"/>
  <c r="Z18" i="1133"/>
  <c r="E28" i="1131"/>
  <c r="AD18" i="1133"/>
  <c r="I28" i="1131"/>
  <c r="F47" i="1134"/>
  <c r="E47"/>
  <c r="J47"/>
  <c r="I47"/>
  <c r="I46"/>
  <c r="AB18" i="1136"/>
  <c r="G28" i="1134"/>
  <c r="AF18" i="1136"/>
  <c r="K28" i="1134"/>
  <c r="F47" i="1137"/>
  <c r="E47"/>
  <c r="J47"/>
  <c r="I47"/>
  <c r="I46"/>
  <c r="Z18" i="1139"/>
  <c r="E28" i="1137"/>
  <c r="AD18" i="1139"/>
  <c r="I28" i="1137"/>
  <c r="G47" i="1140"/>
  <c r="H47"/>
  <c r="Z18" i="1142"/>
  <c r="E28" i="1140"/>
  <c r="AD18" i="1142"/>
  <c r="I28" i="1140"/>
  <c r="F16" i="1098"/>
  <c r="F16" i="1101"/>
  <c r="F20" i="1104"/>
  <c r="F16" i="1110"/>
  <c r="E38"/>
  <c r="G38"/>
  <c r="I38"/>
  <c r="H42"/>
  <c r="J42"/>
  <c r="J43"/>
  <c r="F39"/>
  <c r="F49"/>
  <c r="H49"/>
  <c r="J49"/>
  <c r="D52"/>
  <c r="F52"/>
  <c r="H52"/>
  <c r="J52"/>
  <c r="F12" i="1113"/>
  <c r="F14"/>
  <c r="E20"/>
  <c r="G20"/>
  <c r="E38"/>
  <c r="G38"/>
  <c r="I38"/>
  <c r="H42"/>
  <c r="J42"/>
  <c r="J43"/>
  <c r="I44"/>
  <c r="K44"/>
  <c r="F45"/>
  <c r="H45"/>
  <c r="F39"/>
  <c r="F49"/>
  <c r="H49"/>
  <c r="J49"/>
  <c r="D52"/>
  <c r="F52"/>
  <c r="H52"/>
  <c r="J52"/>
  <c r="E12" i="1116"/>
  <c r="G12"/>
  <c r="E17"/>
  <c r="G17"/>
  <c r="E13"/>
  <c r="F20"/>
  <c r="K22"/>
  <c r="D40"/>
  <c r="K46"/>
  <c r="E49"/>
  <c r="G49"/>
  <c r="I49"/>
  <c r="E52"/>
  <c r="G52"/>
  <c r="I52"/>
  <c r="K52"/>
  <c r="K60" i="1113"/>
  <c r="K59" i="1116"/>
  <c r="E24" i="286" s="1"/>
  <c r="F47" i="1119"/>
  <c r="E47"/>
  <c r="J47"/>
  <c r="I47"/>
  <c r="I46"/>
  <c r="G28"/>
  <c r="AB18" i="1121"/>
  <c r="K28" i="1119"/>
  <c r="AF18" i="1121"/>
  <c r="G47" i="1122"/>
  <c r="F47"/>
  <c r="K47"/>
  <c r="J47"/>
  <c r="J46"/>
  <c r="D28"/>
  <c r="Y18" i="1124"/>
  <c r="H28" i="1122"/>
  <c r="AC18" i="1124"/>
  <c r="H47" i="1125"/>
  <c r="H46"/>
  <c r="I47"/>
  <c r="AA18" i="1127"/>
  <c r="F28" i="1125"/>
  <c r="AE18" i="1127"/>
  <c r="J28" i="1125"/>
  <c r="J47" i="1128"/>
  <c r="K47"/>
  <c r="Z18" i="1130"/>
  <c r="E28" i="1128"/>
  <c r="AD18" i="1130"/>
  <c r="I28" i="1128"/>
  <c r="H47" i="1131"/>
  <c r="G47"/>
  <c r="K46"/>
  <c r="AB18" i="1133"/>
  <c r="G28" i="1131"/>
  <c r="AF18" i="1133"/>
  <c r="K28" i="1131"/>
  <c r="F18" i="1134"/>
  <c r="E18"/>
  <c r="H47"/>
  <c r="G47"/>
  <c r="K46"/>
  <c r="Z18" i="1136"/>
  <c r="E28" i="1134"/>
  <c r="AD18" i="1136"/>
  <c r="I28" i="1134"/>
  <c r="H47" i="1137"/>
  <c r="G47"/>
  <c r="K46"/>
  <c r="AB18" i="1139"/>
  <c r="G28" i="1137"/>
  <c r="AF18" i="1139"/>
  <c r="K28" i="1137"/>
  <c r="F47" i="1140"/>
  <c r="E47"/>
  <c r="I47"/>
  <c r="I46"/>
  <c r="J47"/>
  <c r="AB18" i="1142"/>
  <c r="G28" i="1140"/>
  <c r="AF18" i="1142"/>
  <c r="K28" i="1140"/>
  <c r="F12" i="1122"/>
  <c r="F16"/>
  <c r="E38"/>
  <c r="G38"/>
  <c r="H42"/>
  <c r="J42"/>
  <c r="J43"/>
  <c r="F49"/>
  <c r="D52"/>
  <c r="F52"/>
  <c r="H52"/>
  <c r="F20" i="1131"/>
  <c r="E52"/>
  <c r="G52"/>
  <c r="I52"/>
  <c r="F20" i="1134"/>
  <c r="E52"/>
  <c r="G52"/>
  <c r="E12" i="1137"/>
  <c r="G12"/>
  <c r="E17"/>
  <c r="G17"/>
  <c r="E13"/>
  <c r="F20"/>
  <c r="H42"/>
  <c r="J42"/>
  <c r="J43"/>
  <c r="D14" i="1143"/>
  <c r="F21"/>
  <c r="F20"/>
  <c r="D23"/>
  <c r="K42"/>
  <c r="K22"/>
  <c r="G47"/>
  <c r="H47"/>
  <c r="F47" i="1146"/>
  <c r="E47"/>
  <c r="I47"/>
  <c r="I46"/>
  <c r="J47"/>
  <c r="F16"/>
  <c r="E16"/>
  <c r="E11"/>
  <c r="AB18" i="1148"/>
  <c r="G28" i="1146"/>
  <c r="AF18" i="1148"/>
  <c r="K28" i="1146"/>
  <c r="F47" i="1149"/>
  <c r="E47"/>
  <c r="I47"/>
  <c r="I46"/>
  <c r="J47"/>
  <c r="F16"/>
  <c r="E16"/>
  <c r="E11"/>
  <c r="E23"/>
  <c r="E14"/>
  <c r="E24"/>
  <c r="E20"/>
  <c r="G23"/>
  <c r="G14"/>
  <c r="G24"/>
  <c r="G20"/>
  <c r="AB18" i="1151"/>
  <c r="G28" i="1149"/>
  <c r="AF18" i="1151"/>
  <c r="K28" i="1149"/>
  <c r="F47" i="1152"/>
  <c r="E47"/>
  <c r="I47"/>
  <c r="I46"/>
  <c r="J47"/>
  <c r="Y18" i="1154"/>
  <c r="D28" i="1152"/>
  <c r="AC18" i="1154"/>
  <c r="H28" i="1152"/>
  <c r="K47" i="1155"/>
  <c r="J47"/>
  <c r="F21"/>
  <c r="F20"/>
  <c r="G17"/>
  <c r="F13"/>
  <c r="F18" s="1"/>
  <c r="F17"/>
  <c r="F12"/>
  <c r="Y18" i="1157"/>
  <c r="D28" i="1155"/>
  <c r="AC18" i="1157"/>
  <c r="H28" i="1155"/>
  <c r="F47" i="1158"/>
  <c r="E47"/>
  <c r="I47"/>
  <c r="I46"/>
  <c r="J47"/>
  <c r="Z18" i="1160"/>
  <c r="E28" i="1158"/>
  <c r="AD18" i="1160"/>
  <c r="I28" i="1158"/>
  <c r="F16" i="1119"/>
  <c r="F12" i="1125"/>
  <c r="F14"/>
  <c r="F16"/>
  <c r="E20"/>
  <c r="G20"/>
  <c r="E38"/>
  <c r="G38"/>
  <c r="I38"/>
  <c r="H42"/>
  <c r="J42"/>
  <c r="J43"/>
  <c r="I44"/>
  <c r="K44"/>
  <c r="F45"/>
  <c r="H45"/>
  <c r="F39"/>
  <c r="J46" s="1"/>
  <c r="F49"/>
  <c r="H49"/>
  <c r="J49"/>
  <c r="D52"/>
  <c r="F52"/>
  <c r="H52"/>
  <c r="J52"/>
  <c r="F12" i="1128"/>
  <c r="F14"/>
  <c r="F16"/>
  <c r="E20"/>
  <c r="G20"/>
  <c r="E38"/>
  <c r="G38"/>
  <c r="I38"/>
  <c r="H42"/>
  <c r="J42"/>
  <c r="J43"/>
  <c r="I44"/>
  <c r="K44"/>
  <c r="F45"/>
  <c r="H45"/>
  <c r="F39"/>
  <c r="F49"/>
  <c r="H49"/>
  <c r="J49"/>
  <c r="D52"/>
  <c r="F52"/>
  <c r="H52"/>
  <c r="J52"/>
  <c r="E12" i="1140"/>
  <c r="G12"/>
  <c r="E17"/>
  <c r="G17"/>
  <c r="E13"/>
  <c r="F20"/>
  <c r="K22"/>
  <c r="D40"/>
  <c r="K46"/>
  <c r="E49"/>
  <c r="G49"/>
  <c r="I49"/>
  <c r="K49"/>
  <c r="E52"/>
  <c r="G52"/>
  <c r="I52"/>
  <c r="K52"/>
  <c r="G18" i="1143"/>
  <c r="E21"/>
  <c r="E13"/>
  <c r="E17"/>
  <c r="E12"/>
  <c r="G21"/>
  <c r="G17"/>
  <c r="G12"/>
  <c r="D39"/>
  <c r="H46" s="1"/>
  <c r="D40"/>
  <c r="I47"/>
  <c r="I46"/>
  <c r="J47"/>
  <c r="G47" i="1146"/>
  <c r="H47"/>
  <c r="Z18" i="1148"/>
  <c r="E28" i="1146"/>
  <c r="AD18" i="1148"/>
  <c r="I28" i="1146"/>
  <c r="G47" i="1149"/>
  <c r="H47"/>
  <c r="Z18" i="1151"/>
  <c r="E28" i="1149"/>
  <c r="AD18" i="1151"/>
  <c r="I28" i="1149"/>
  <c r="G47" i="1152"/>
  <c r="H47"/>
  <c r="AA18" i="1154"/>
  <c r="F28" i="1152"/>
  <c r="AE18" i="1154"/>
  <c r="J28" i="1152"/>
  <c r="G18" i="1155"/>
  <c r="I47"/>
  <c r="H47"/>
  <c r="H46"/>
  <c r="AA18" i="1157"/>
  <c r="F28" i="1155"/>
  <c r="AE18" i="1157"/>
  <c r="J28" i="1155"/>
  <c r="F18" i="1158"/>
  <c r="E18"/>
  <c r="G47"/>
  <c r="K46"/>
  <c r="H47"/>
  <c r="AB18" i="1160"/>
  <c r="G28" i="1158"/>
  <c r="AF18" i="1160"/>
  <c r="K28" i="1158"/>
  <c r="F16" i="1155"/>
  <c r="E20"/>
  <c r="G20"/>
  <c r="E38"/>
  <c r="G38"/>
  <c r="I38"/>
  <c r="H42"/>
  <c r="J42"/>
  <c r="J43"/>
  <c r="I44"/>
  <c r="K44"/>
  <c r="F45"/>
  <c r="H45"/>
  <c r="F39"/>
  <c r="F49"/>
  <c r="H49"/>
  <c r="J49"/>
  <c r="D52"/>
  <c r="F52"/>
  <c r="H52"/>
  <c r="J52"/>
  <c r="F12" i="1161"/>
  <c r="F16"/>
  <c r="E18"/>
  <c r="E24"/>
  <c r="E20"/>
  <c r="I47"/>
  <c r="H47"/>
  <c r="H46"/>
  <c r="AA18" i="1163"/>
  <c r="F28" i="1161"/>
  <c r="AE18" i="1163"/>
  <c r="J28" i="1161"/>
  <c r="K46" i="1143"/>
  <c r="E49"/>
  <c r="G49"/>
  <c r="I49"/>
  <c r="K49"/>
  <c r="E52"/>
  <c r="G52"/>
  <c r="I52"/>
  <c r="K52"/>
  <c r="E12" i="1146"/>
  <c r="G12"/>
  <c r="E17"/>
  <c r="G17"/>
  <c r="E13"/>
  <c r="F20"/>
  <c r="K22"/>
  <c r="D40"/>
  <c r="K46"/>
  <c r="E49"/>
  <c r="G49"/>
  <c r="I49"/>
  <c r="K49"/>
  <c r="E52"/>
  <c r="G52"/>
  <c r="I52"/>
  <c r="K52"/>
  <c r="E12" i="1149"/>
  <c r="G12"/>
  <c r="E17"/>
  <c r="G17"/>
  <c r="E13"/>
  <c r="F20"/>
  <c r="K22"/>
  <c r="D40"/>
  <c r="K46"/>
  <c r="E49"/>
  <c r="G49"/>
  <c r="I49"/>
  <c r="K49"/>
  <c r="E52"/>
  <c r="G52"/>
  <c r="I52"/>
  <c r="K52"/>
  <c r="E12" i="1152"/>
  <c r="G12"/>
  <c r="E17"/>
  <c r="G17"/>
  <c r="E13"/>
  <c r="F20"/>
  <c r="K46"/>
  <c r="E52"/>
  <c r="E52" i="1158"/>
  <c r="G24" i="1161"/>
  <c r="G20"/>
  <c r="K47"/>
  <c r="J47"/>
  <c r="Y18" i="1163"/>
  <c r="D28" i="1161"/>
  <c r="AC18" i="1163"/>
  <c r="H28" i="1161"/>
  <c r="E38"/>
  <c r="G38"/>
  <c r="I38"/>
  <c r="H42"/>
  <c r="J42"/>
  <c r="J43"/>
  <c r="I44"/>
  <c r="K44"/>
  <c r="F45"/>
  <c r="H45"/>
  <c r="F39"/>
  <c r="J46" s="1"/>
  <c r="F49"/>
  <c r="H49"/>
  <c r="J49"/>
  <c r="D52"/>
  <c r="F52"/>
  <c r="H52"/>
  <c r="J52"/>
  <c r="F12" i="1164"/>
  <c r="D14"/>
  <c r="F16"/>
  <c r="F21"/>
  <c r="F20"/>
  <c r="E24"/>
  <c r="E23"/>
  <c r="H47"/>
  <c r="H46"/>
  <c r="I47"/>
  <c r="G47" i="1167"/>
  <c r="H47"/>
  <c r="AA18" i="1169"/>
  <c r="F28" i="1167"/>
  <c r="AE18" i="1169"/>
  <c r="J28" i="1167"/>
  <c r="G18" i="1164"/>
  <c r="E21"/>
  <c r="E13"/>
  <c r="E17"/>
  <c r="G21"/>
  <c r="G17"/>
  <c r="G24"/>
  <c r="G23"/>
  <c r="J47"/>
  <c r="K47"/>
  <c r="F47" i="1167"/>
  <c r="E47"/>
  <c r="I47"/>
  <c r="I46"/>
  <c r="J47"/>
  <c r="F16"/>
  <c r="E16"/>
  <c r="E11"/>
  <c r="Y18" i="1169"/>
  <c r="D28" i="1167"/>
  <c r="AC18" i="1169"/>
  <c r="H28" i="1167"/>
  <c r="E16" i="1170"/>
  <c r="D12"/>
  <c r="G16"/>
  <c r="F16"/>
  <c r="D11"/>
  <c r="F11"/>
  <c r="F20"/>
  <c r="F21"/>
  <c r="F12"/>
  <c r="F17"/>
  <c r="F13"/>
  <c r="G17"/>
  <c r="K37"/>
  <c r="K23"/>
  <c r="K50"/>
  <c r="G53"/>
  <c r="G52"/>
  <c r="F26"/>
  <c r="F25"/>
  <c r="H43"/>
  <c r="I42"/>
  <c r="G37"/>
  <c r="I37"/>
  <c r="D40"/>
  <c r="E38" i="1164"/>
  <c r="G38"/>
  <c r="I38"/>
  <c r="H42"/>
  <c r="J42"/>
  <c r="J43"/>
  <c r="I44"/>
  <c r="K44"/>
  <c r="F45"/>
  <c r="H45"/>
  <c r="F39"/>
  <c r="J46" s="1"/>
  <c r="F49"/>
  <c r="H49"/>
  <c r="J49"/>
  <c r="D52"/>
  <c r="F52"/>
  <c r="H52"/>
  <c r="J52"/>
  <c r="E12" i="1167"/>
  <c r="G12"/>
  <c r="E14"/>
  <c r="G14"/>
  <c r="E17"/>
  <c r="G17"/>
  <c r="E13"/>
  <c r="F20"/>
  <c r="E38"/>
  <c r="G38"/>
  <c r="I38"/>
  <c r="E40"/>
  <c r="G40"/>
  <c r="I40"/>
  <c r="H42"/>
  <c r="J42"/>
  <c r="J43"/>
  <c r="K46"/>
  <c r="E49"/>
  <c r="G49"/>
  <c r="I49"/>
  <c r="K49"/>
  <c r="E52"/>
  <c r="G52"/>
  <c r="I52"/>
  <c r="K52"/>
  <c r="K49" i="1170"/>
  <c r="K39"/>
  <c r="K38"/>
  <c r="E21"/>
  <c r="J49"/>
  <c r="J42"/>
  <c r="F37"/>
  <c r="G50"/>
  <c r="E50"/>
  <c r="E39"/>
  <c r="F45"/>
  <c r="F49"/>
  <c r="I39"/>
  <c r="I50"/>
  <c r="I44"/>
  <c r="I55"/>
  <c r="H55"/>
  <c r="I53"/>
  <c r="I52"/>
  <c r="E47" l="1"/>
  <c r="F47"/>
  <c r="K47"/>
  <c r="K46"/>
  <c r="F18"/>
  <c r="G18"/>
  <c r="F18" i="1149"/>
  <c r="E18"/>
  <c r="G47" i="1155"/>
  <c r="F47"/>
  <c r="F18" i="1140"/>
  <c r="E18"/>
  <c r="F47" i="1128"/>
  <c r="G47"/>
  <c r="F18" i="1137"/>
  <c r="E18"/>
  <c r="J46" i="1128"/>
  <c r="F18" i="1116"/>
  <c r="E18"/>
  <c r="F47" i="1113"/>
  <c r="G47"/>
  <c r="F47" i="1110"/>
  <c r="G47"/>
  <c r="G47" i="1107"/>
  <c r="F47"/>
  <c r="J47" i="1098"/>
  <c r="I47"/>
  <c r="I46"/>
  <c r="J47" i="1086"/>
  <c r="J46"/>
  <c r="K47" i="1080"/>
  <c r="K46"/>
  <c r="H47"/>
  <c r="H46"/>
  <c r="K47" i="1077"/>
  <c r="K46"/>
  <c r="H47"/>
  <c r="H46"/>
  <c r="K47" i="1071"/>
  <c r="K46"/>
  <c r="H47"/>
  <c r="H46"/>
  <c r="K47" i="1068"/>
  <c r="K46"/>
  <c r="F47" i="1059"/>
  <c r="G47"/>
  <c r="I47" i="1086"/>
  <c r="I46"/>
  <c r="F47"/>
  <c r="E47"/>
  <c r="I47" i="1068"/>
  <c r="I46"/>
  <c r="J47"/>
  <c r="E18" i="1080"/>
  <c r="F18"/>
  <c r="K47" i="1062"/>
  <c r="K46"/>
  <c r="H47" i="1056"/>
  <c r="H46"/>
  <c r="J47"/>
  <c r="J46"/>
  <c r="I47" i="1047"/>
  <c r="I46"/>
  <c r="J47"/>
  <c r="E47"/>
  <c r="F47"/>
  <c r="G47" i="1044"/>
  <c r="H47"/>
  <c r="F18" i="1038"/>
  <c r="G18"/>
  <c r="F47"/>
  <c r="G47"/>
  <c r="I47" i="1032"/>
  <c r="I46"/>
  <c r="J47"/>
  <c r="E47"/>
  <c r="F47"/>
  <c r="I47" i="1026"/>
  <c r="I46"/>
  <c r="F47"/>
  <c r="E47"/>
  <c r="E18" i="1086"/>
  <c r="F18"/>
  <c r="E18" i="1071"/>
  <c r="F18"/>
  <c r="G18" i="1062"/>
  <c r="K47" i="1059"/>
  <c r="K46"/>
  <c r="K47" i="1056"/>
  <c r="K46"/>
  <c r="K46" i="1044"/>
  <c r="H47" i="1026"/>
  <c r="H46"/>
  <c r="J47"/>
  <c r="G47" i="1020"/>
  <c r="H47"/>
  <c r="I47" i="1017"/>
  <c r="I46"/>
  <c r="J47"/>
  <c r="E47"/>
  <c r="F47"/>
  <c r="K46" i="710"/>
  <c r="K47"/>
  <c r="H47" i="1023"/>
  <c r="H46"/>
  <c r="I47"/>
  <c r="I46"/>
  <c r="J47"/>
  <c r="J46"/>
  <c r="F47"/>
  <c r="G47"/>
  <c r="K46" i="1020"/>
  <c r="F18" i="1017"/>
  <c r="E18"/>
  <c r="F18" i="1026"/>
  <c r="I46" i="1170"/>
  <c r="I47"/>
  <c r="J47"/>
  <c r="F18" i="1167"/>
  <c r="E18"/>
  <c r="F47" i="1164"/>
  <c r="G47"/>
  <c r="F18"/>
  <c r="E18"/>
  <c r="G47" i="1161"/>
  <c r="F47"/>
  <c r="F18" i="1152"/>
  <c r="E18"/>
  <c r="F18" i="1146"/>
  <c r="E18"/>
  <c r="F18" i="1143"/>
  <c r="E18"/>
  <c r="F47" i="1125"/>
  <c r="G47"/>
  <c r="J46" i="1155"/>
  <c r="E47" i="1143"/>
  <c r="H47" i="1107"/>
  <c r="H46"/>
  <c r="K47"/>
  <c r="J47"/>
  <c r="J46"/>
  <c r="J46" i="1110"/>
  <c r="I47" i="1107"/>
  <c r="I46"/>
  <c r="J46" i="1113"/>
  <c r="H47" i="1101"/>
  <c r="H46"/>
  <c r="G18" i="1050"/>
  <c r="E18"/>
  <c r="F18"/>
  <c r="E18" i="1089"/>
  <c r="F18"/>
  <c r="K47" i="1086"/>
  <c r="K46"/>
  <c r="H47"/>
  <c r="H46"/>
  <c r="K47" i="1083"/>
  <c r="K46"/>
  <c r="J47" i="1080"/>
  <c r="J46"/>
  <c r="J47" i="1077"/>
  <c r="J46"/>
  <c r="J47" i="1071"/>
  <c r="J46"/>
  <c r="F47" i="1062"/>
  <c r="G47"/>
  <c r="F47" i="1056"/>
  <c r="G47"/>
  <c r="I47" i="1083"/>
  <c r="I46"/>
  <c r="J47"/>
  <c r="E18"/>
  <c r="I47" i="1080"/>
  <c r="I46"/>
  <c r="F47"/>
  <c r="E47"/>
  <c r="I47" i="1077"/>
  <c r="I46"/>
  <c r="F47"/>
  <c r="E47"/>
  <c r="I47" i="1071"/>
  <c r="I46"/>
  <c r="F47"/>
  <c r="E47"/>
  <c r="E18" i="1077"/>
  <c r="F18"/>
  <c r="I47" i="1062"/>
  <c r="I46"/>
  <c r="H47" i="1059"/>
  <c r="H46"/>
  <c r="J47"/>
  <c r="J46"/>
  <c r="H47" i="1050"/>
  <c r="H46"/>
  <c r="I47"/>
  <c r="J47"/>
  <c r="J46"/>
  <c r="G47" i="1047"/>
  <c r="H47"/>
  <c r="I47" i="1044"/>
  <c r="I46"/>
  <c r="J47"/>
  <c r="E47"/>
  <c r="F47"/>
  <c r="I47" i="1041"/>
  <c r="I46"/>
  <c r="E47"/>
  <c r="F47"/>
  <c r="H47" i="1038"/>
  <c r="H46"/>
  <c r="J47"/>
  <c r="J46"/>
  <c r="K46"/>
  <c r="K47"/>
  <c r="G47" i="1032"/>
  <c r="H47"/>
  <c r="H46" i="1089"/>
  <c r="H46" i="1083"/>
  <c r="F18"/>
  <c r="H46" i="1068"/>
  <c r="G18"/>
  <c r="H47" i="1062"/>
  <c r="H46"/>
  <c r="J47"/>
  <c r="J46"/>
  <c r="I47" i="1059"/>
  <c r="I46"/>
  <c r="I47" i="1056"/>
  <c r="I46"/>
  <c r="K46" i="1050"/>
  <c r="K47"/>
  <c r="F18" i="1047"/>
  <c r="E18"/>
  <c r="H46" i="1041"/>
  <c r="H47"/>
  <c r="I47" i="1038"/>
  <c r="I46"/>
  <c r="F18" i="1044"/>
  <c r="E18"/>
  <c r="K46" i="1026"/>
  <c r="I47" i="1020"/>
  <c r="I46"/>
  <c r="J47"/>
  <c r="E47"/>
  <c r="F47"/>
  <c r="G47" i="1017"/>
  <c r="H47"/>
  <c r="H46" i="710"/>
  <c r="H47"/>
  <c r="I47"/>
  <c r="F47"/>
  <c r="G47"/>
  <c r="F47" i="1050"/>
  <c r="G47"/>
  <c r="K46" i="1041"/>
  <c r="K46" i="1032"/>
  <c r="F18"/>
  <c r="E18"/>
  <c r="K47" i="1023"/>
  <c r="K46"/>
  <c r="F18"/>
  <c r="G18"/>
  <c r="F18" i="1020"/>
  <c r="E18"/>
  <c r="F18" i="710"/>
  <c r="G18"/>
  <c r="J46"/>
  <c r="I46"/>
</calcChain>
</file>

<file path=xl/connections.xml><?xml version="1.0" encoding="utf-8"?>
<connections xmlns="http://schemas.openxmlformats.org/spreadsheetml/2006/main">
  <connection id="1" name="Connection" type="4" refreshedVersion="6" background="1" saveData="1">
    <webPr sourceData="1" parsePre="1" consecutive="1" xl2000="1" url="http://www.cophieu68.vn/stockonline.php?stcid=all" htmlTables="1">
      <tables count="1">
        <s v="board_online"/>
      </tables>
    </webPr>
  </connection>
</connections>
</file>

<file path=xl/sharedStrings.xml><?xml version="1.0" encoding="utf-8"?>
<sst xmlns="http://schemas.openxmlformats.org/spreadsheetml/2006/main" count="13958" uniqueCount="1923">
  <si>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</si>
  <si>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</si>
  <si>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</si>
  <si>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</si>
  <si>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</si>
  <si>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</si>
  <si>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</si>
  <si>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</si>
  <si>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</si>
  <si>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</si>
  <si>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</si>
  <si>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</si>
  <si>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</si>
  <si>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</si>
  <si>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</si>
  <si>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</si>
  <si>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</si>
  <si>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</si>
  <si>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</si>
  <si>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</si>
  <si>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</si>
  <si>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</si>
  <si>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</si>
  <si>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</si>
  <si>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</si>
  <si>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</si>
  <si>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</si>
  <si>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</si>
  <si>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</si>
  <si>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</si>
  <si>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</si>
  <si>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</si>
  <si>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</si>
  <si>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</si>
  <si>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</si>
  <si>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</si>
  <si>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</si>
  <si>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</si>
  <si>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</si>
  <si>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</si>
  <si>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</si>
  <si>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</si>
  <si>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</si>
  <si>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</si>
  <si>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</si>
  <si>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</si>
  <si>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</si>
  <si>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</si>
  <si>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</si>
  <si>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</si>
  <si>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</si>
  <si>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</si>
  <si>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</si>
  <si>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</si>
  <si>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</si>
  <si>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</si>
  <si>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</si>
  <si>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</si>
  <si>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</si>
  <si>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</si>
  <si>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</si>
  <si>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</si>
  <si>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</si>
  <si>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</si>
  <si>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</si>
  <si>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</si>
  <si>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</si>
  <si>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</si>
  <si>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</si>
  <si>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</si>
  <si>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</si>
  <si>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</si>
  <si>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</si>
  <si>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</si>
  <si>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</si>
  <si>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</si>
  <si>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</si>
  <si>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</si>
  <si>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</si>
  <si>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</si>
  <si>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</si>
  <si>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</si>
  <si>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</si>
  <si>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</si>
  <si>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</si>
  <si>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</si>
  <si>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</si>
  <si>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</si>
  <si>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</si>
  <si>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</si>
  <si>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</si>
  <si>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</si>
  <si>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</si>
  <si>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</si>
  <si>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</si>
  <si>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</si>
  <si>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</si>
  <si>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</si>
  <si>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</si>
  <si>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</si>
  <si>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</si>
  <si>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</si>
  <si>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</si>
  <si>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</si>
  <si>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</si>
  <si>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</si>
  <si>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</si>
  <si>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</si>
  <si>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</si>
  <si>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</si>
  <si>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</si>
  <si>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</si>
  <si>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</si>
  <si>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</si>
  <si>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</si>
  <si>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</si>
  <si>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</si>
  <si>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</si>
  <si>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</si>
  <si>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</si>
  <si>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</si>
  <si>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</si>
  <si>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</si>
  <si>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</si>
  <si>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</si>
  <si>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</si>
  <si>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</si>
  <si>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</si>
  <si>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</si>
  <si>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</si>
  <si>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</si>
  <si>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</si>
  <si>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</si>
  <si>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</si>
  <si>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</si>
  <si>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</si>
  <si>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</si>
  <si>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</si>
  <si>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KSA</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</si>
  <si>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</si>
  <si>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</si>
  <si>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</si>
  <si>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</si>
  <si>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</si>
  <si>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</si>
  <si>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</si>
  <si>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</si>
  <si>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</si>
  <si>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</si>
  <si>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</si>
  <si>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</si>
  <si>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</si>
  <si>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</si>
  <si>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</si>
  <si>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</si>
  <si>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</si>
  <si>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</si>
  <si>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</si>
  <si>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</si>
  <si>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</si>
  <si>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</si>
  <si>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</si>
  <si>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</si>
  <si>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</si>
  <si>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</si>
  <si>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</si>
  <si>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</si>
  <si>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</si>
  <si>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</si>
  <si>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</si>
  <si>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</si>
  <si>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</si>
  <si>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</si>
  <si>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</si>
  <si>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</si>
  <si>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</si>
  <si>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</si>
  <si>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</si>
  <si>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</si>
  <si>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</si>
  <si>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</si>
  <si>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</si>
  <si>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</si>
  <si>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</si>
  <si>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</si>
  <si>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</si>
  <si>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</si>
  <si>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</si>
  <si>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</si>
  <si>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</si>
  <si>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</si>
  <si>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</si>
  <si>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</si>
  <si>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</si>
  <si>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</si>
  <si>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</si>
  <si>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</si>
  <si>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</si>
  <si>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</si>
  <si>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</si>
  <si>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</si>
  <si>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</si>
  <si>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</si>
  <si>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</si>
  <si>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</si>
  <si>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</si>
  <si>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</si>
  <si>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</si>
  <si>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</si>
  <si>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</si>
  <si>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</si>
  <si>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</si>
  <si>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</si>
  <si>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</si>
  <si>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</si>
  <si>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</si>
  <si>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</si>
  <si>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</si>
  <si>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</si>
  <si>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</si>
  <si>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</si>
  <si>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</si>
  <si>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</si>
  <si>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</si>
  <si>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</si>
  <si>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</si>
  <si>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</si>
  <si>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</si>
  <si>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</si>
  <si>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</si>
  <si>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</si>
  <si>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</si>
  <si>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</si>
  <si>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</si>
  <si>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</si>
  <si>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</si>
  <si>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</si>
  <si>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</si>
  <si>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</si>
  <si>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</si>
  <si>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</si>
  <si>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</si>
  <si>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</si>
  <si>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</si>
  <si>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</si>
  <si>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</si>
  <si>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</si>
  <si>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</si>
  <si>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</si>
  <si>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</si>
  <si>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</si>
  <si>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</si>
  <si>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</si>
  <si>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</si>
  <si>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</si>
  <si>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</si>
  <si>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</si>
  <si>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B82</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</si>
  <si>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</si>
  <si>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</si>
  <si>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</si>
  <si>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</si>
  <si>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</si>
  <si>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</si>
  <si>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</si>
  <si>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</si>
  <si>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</si>
  <si>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</si>
  <si>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</si>
  <si>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</si>
  <si>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</si>
  <si>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</si>
  <si>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</si>
  <si>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</si>
  <si>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</si>
  <si>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</si>
  <si>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</si>
  <si>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</si>
  <si>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</si>
  <si>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</si>
  <si>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</si>
  <si>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</si>
  <si>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</si>
  <si>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</si>
  <si>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</si>
  <si>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</si>
  <si>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</si>
  <si>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</si>
  <si>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</si>
  <si>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</si>
  <si>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</si>
  <si>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</si>
  <si>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</si>
  <si>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</si>
  <si>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</si>
  <si>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</si>
  <si>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</si>
  <si>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</si>
  <si>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</si>
  <si>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</si>
  <si>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</si>
  <si>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</si>
  <si>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</si>
  <si>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</si>
  <si>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</si>
  <si>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</si>
  <si>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</si>
  <si>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</si>
  <si>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</si>
  <si>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</si>
  <si>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</si>
  <si>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</si>
  <si>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</si>
  <si>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</si>
  <si>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</si>
  <si>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</si>
  <si>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</si>
  <si>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</si>
  <si>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</si>
  <si>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</si>
  <si>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</si>
  <si>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</si>
  <si>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</si>
  <si>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</si>
  <si>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</si>
  <si>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</si>
  <si>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</si>
  <si>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</si>
  <si>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</si>
  <si>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</si>
  <si>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</si>
  <si>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</si>
  <si>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</si>
  <si>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</si>
  <si>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</si>
  <si>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</si>
  <si>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</si>
  <si>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</si>
  <si>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</si>
  <si>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</si>
  <si>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</si>
  <si>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</si>
  <si>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</si>
  <si>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</si>
  <si>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</si>
  <si>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</si>
  <si>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</si>
  <si>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</si>
  <si>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</si>
  <si>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</si>
  <si>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</si>
  <si>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</si>
  <si>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</si>
  <si>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</si>
  <si>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</si>
  <si>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</si>
  <si>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</si>
  <si>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</si>
  <si>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</si>
  <si>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</si>
  <si>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</si>
  <si>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</si>
  <si>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</si>
  <si>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</si>
  <si>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</si>
  <si>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</si>
  <si>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</si>
  <si>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</si>
  <si>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</si>
  <si>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</si>
  <si>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</si>
  <si>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</si>
  <si>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</si>
  <si>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</si>
  <si>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</si>
  <si>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</si>
  <si>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</si>
  <si>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</si>
  <si>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</si>
  <si>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</si>
  <si>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</si>
  <si>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</si>
  <si>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NAG</t>
  </si>
  <si>
    <t>NBC</t>
  </si>
  <si>
    <t>NBP</t>
  </si>
  <si>
    <t>NDN</t>
  </si>
  <si>
    <t>NDX</t>
  </si>
  <si>
    <t>NET</t>
  </si>
  <si>
    <t>NGC</t>
  </si>
  <si>
    <t>NHA</t>
  </si>
  <si>
    <t>NHC</t>
  </si>
  <si>
    <t>NPS</t>
  </si>
  <si>
    <t>NST</t>
  </si>
  <si>
    <t>NTP</t>
  </si>
  <si>
    <t>NVB</t>
  </si>
  <si>
    <t>ONE</t>
  </si>
  <si>
    <t>PCG</t>
  </si>
  <si>
    <t>PCT</t>
  </si>
  <si>
    <t>PDC</t>
  </si>
  <si>
    <t>PGT</t>
  </si>
  <si>
    <t>PHC</t>
  </si>
  <si>
    <t>PHH</t>
  </si>
  <si>
    <t>PID</t>
  </si>
  <si>
    <t>PIV</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</si>
  <si>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</si>
  <si>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</si>
  <si>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</si>
  <si>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</si>
  <si>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</si>
  <si>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</si>
  <si>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</si>
  <si>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</si>
  <si>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</si>
  <si>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</si>
  <si>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</si>
  <si>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</si>
  <si>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</si>
  <si>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</si>
  <si>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</si>
  <si>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</si>
  <si>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</si>
  <si>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</si>
  <si>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</si>
  <si>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</si>
  <si>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</si>
  <si>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</si>
  <si>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</si>
  <si>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</si>
  <si>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</si>
  <si>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</si>
  <si>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</si>
  <si>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</si>
  <si>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</si>
  <si>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</si>
  <si>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</si>
  <si>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</si>
  <si>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</si>
  <si>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</si>
  <si>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</si>
  <si>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</si>
  <si>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</si>
  <si>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</si>
  <si>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</si>
  <si>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</si>
  <si>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</si>
  <si>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</si>
  <si>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</si>
  <si>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</si>
  <si>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</si>
  <si>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</si>
  <si>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</si>
  <si>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</si>
  <si>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</si>
  <si>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</si>
  <si>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</si>
  <si>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</si>
  <si>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</si>
  <si>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</si>
  <si>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</si>
  <si>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</si>
  <si>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</si>
  <si>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</si>
  <si>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</si>
  <si>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</si>
  <si>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</si>
  <si>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</si>
  <si>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</si>
  <si>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</si>
  <si>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</si>
  <si>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</si>
  <si>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</si>
  <si>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</si>
  <si>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</si>
  <si>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</si>
  <si>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</si>
  <si>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</si>
  <si>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</si>
  <si>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</si>
  <si>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</si>
  <si>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</si>
  <si>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</si>
  <si>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</si>
  <si>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</si>
  <si>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</si>
  <si>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</si>
  <si>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</si>
  <si>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</si>
  <si>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</si>
  <si>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</si>
  <si>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</si>
  <si>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</si>
  <si>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</si>
  <si>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</si>
  <si>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</si>
  <si>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</si>
  <si>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</si>
  <si>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</si>
  <si>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</si>
  <si>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</si>
  <si>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</si>
  <si>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</si>
  <si>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</si>
  <si>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</si>
  <si>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</si>
  <si>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</si>
  <si>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</si>
  <si>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</si>
  <si>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</si>
  <si>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</si>
  <si>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</si>
  <si>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</si>
  <si>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</si>
  <si>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</si>
  <si>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</si>
  <si>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</si>
  <si>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</si>
  <si>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</si>
  <si>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</si>
  <si>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</si>
  <si>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</si>
  <si>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</si>
  <si>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</si>
  <si>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</si>
  <si>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</si>
  <si>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</si>
  <si>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</si>
  <si>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</si>
  <si>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</si>
  <si>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</si>
  <si>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</si>
  <si>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VNN</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</si>
  <si>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</si>
  <si>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</si>
  <si>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</si>
  <si>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</si>
  <si>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</si>
  <si>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</si>
  <si>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</si>
  <si>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</si>
  <si>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</si>
  <si>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</si>
  <si>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</si>
  <si>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</si>
  <si>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</si>
  <si>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</si>
  <si>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</si>
  <si>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</si>
  <si>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</si>
  <si>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</si>
  <si>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</si>
  <si>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</si>
  <si>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</si>
  <si>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</si>
  <si>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</si>
  <si>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</si>
  <si>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</si>
  <si>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</si>
  <si>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</si>
  <si>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</si>
  <si>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</si>
  <si>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</si>
  <si>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</si>
  <si>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</si>
  <si>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</si>
  <si>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</si>
  <si>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</si>
  <si>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</si>
  <si>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</si>
  <si>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</si>
  <si>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</si>
  <si>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</si>
  <si>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</si>
  <si>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</si>
  <si>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</si>
  <si>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</si>
  <si>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</si>
  <si>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Cổ tức</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</si>
  <si>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</si>
  <si>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</si>
  <si>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</si>
  <si>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</si>
  <si>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</si>
  <si>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</si>
  <si>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</si>
  <si>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</si>
  <si>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</si>
  <si>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</si>
  <si>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</si>
  <si>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</si>
  <si>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</si>
  <si>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</si>
  <si>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</si>
  <si>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</si>
  <si>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</si>
  <si>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</si>
  <si>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</si>
  <si>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</si>
  <si>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</si>
  <si>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</si>
  <si>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</si>
  <si>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</si>
  <si>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</si>
  <si>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</si>
  <si>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</si>
  <si>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</si>
  <si>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</si>
  <si>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</si>
  <si>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</si>
  <si>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</si>
  <si>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</si>
  <si>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</si>
  <si>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</si>
  <si>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</si>
  <si>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</si>
  <si>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</si>
  <si>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</si>
  <si>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</si>
  <si>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</si>
  <si>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</si>
  <si>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</si>
  <si>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</si>
  <si>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</si>
  <si>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</si>
  <si>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</si>
  <si>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</si>
  <si>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</si>
  <si>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</si>
  <si>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</si>
  <si>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</si>
  <si>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</si>
  <si>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</si>
  <si>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</si>
  <si>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</si>
  <si>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</si>
  <si>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</si>
  <si>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</si>
  <si>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</si>
  <si>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</si>
  <si>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</si>
  <si>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</si>
  <si>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</si>
  <si>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</si>
  <si>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</si>
  <si>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</si>
  <si>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</si>
  <si>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</si>
  <si>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</si>
  <si>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</si>
  <si>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</si>
  <si>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</si>
  <si>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</si>
  <si>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</si>
  <si>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</si>
  <si>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</si>
  <si>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</si>
  <si>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</si>
  <si>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</si>
  <si>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</si>
  <si>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</si>
  <si>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</si>
  <si>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</si>
  <si>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</si>
  <si>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</si>
  <si>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</si>
  <si>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</si>
  <si>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</si>
  <si>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</si>
  <si>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</si>
  <si>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</si>
  <si>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</si>
  <si>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</si>
  <si>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</si>
  <si>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</si>
  <si>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</si>
  <si>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</si>
  <si>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</si>
  <si>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</si>
  <si>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</si>
  <si>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</si>
  <si>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</si>
  <si>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</si>
  <si>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</si>
  <si>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</si>
  <si>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</si>
  <si>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</si>
  <si>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</si>
  <si>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</si>
  <si>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</si>
  <si>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</si>
  <si>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</si>
  <si>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</si>
  <si>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</si>
  <si>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</si>
  <si>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</si>
  <si>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</si>
  <si>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</si>
  <si>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</si>
  <si>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</si>
  <si>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</si>
  <si>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</si>
  <si>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</si>
  <si>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</si>
  <si>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</si>
  <si>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</si>
  <si>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</si>
  <si>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</si>
  <si>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</si>
  <si>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</si>
  <si>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</si>
  <si>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</si>
  <si>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</si>
  <si>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</si>
  <si>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</si>
  <si>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</si>
  <si>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</si>
  <si>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</si>
  <si>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</si>
  <si>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</si>
  <si>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</si>
  <si>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</si>
  <si>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</si>
  <si>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</si>
  <si>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</si>
  <si>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</si>
  <si>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</si>
  <si>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</si>
  <si>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</si>
  <si>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</si>
  <si>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</si>
  <si>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</si>
  <si>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</si>
  <si>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</si>
  <si>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</si>
  <si>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</si>
  <si>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</si>
  <si>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</si>
  <si>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</si>
  <si>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</si>
  <si>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</si>
  <si>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</si>
  <si>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</si>
  <si>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</si>
  <si>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</si>
  <si>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</si>
  <si>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</si>
  <si>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</si>
  <si>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CDO</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</si>
  <si>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</si>
  <si>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</si>
  <si>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</si>
  <si>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</si>
  <si>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</si>
  <si>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</si>
  <si>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</si>
  <si>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</si>
  <si>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</si>
  <si>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</si>
  <si>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</si>
  <si>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</si>
  <si>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</si>
  <si>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</si>
  <si>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</si>
  <si>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</si>
  <si>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</si>
  <si>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</si>
  <si>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</si>
  <si>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</si>
  <si>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</si>
  <si>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</si>
  <si>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</si>
  <si>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</si>
  <si>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</si>
  <si>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</si>
  <si>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</si>
  <si>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</si>
  <si>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</si>
  <si>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</si>
  <si>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</si>
  <si>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</si>
  <si>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</si>
  <si>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</si>
  <si>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</si>
  <si>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</si>
  <si>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</si>
  <si>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</si>
  <si>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</si>
  <si>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</si>
  <si>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</si>
  <si>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</si>
  <si>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</si>
  <si>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</si>
  <si>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</si>
  <si>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</si>
  <si>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</si>
  <si>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</si>
  <si>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</si>
  <si>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</si>
  <si>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</si>
  <si>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</si>
  <si>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</si>
  <si>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</si>
  <si>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</si>
  <si>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DGL</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</si>
  <si>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</si>
  <si>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</si>
  <si>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</si>
  <si>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</si>
  <si>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</si>
  <si>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</si>
  <si>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</si>
  <si>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</si>
  <si>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</si>
  <si>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</si>
  <si>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</si>
  <si>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</si>
  <si>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</si>
  <si>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</si>
  <si>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</si>
  <si>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</si>
  <si>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</si>
  <si>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</si>
  <si>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</si>
  <si>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</si>
  <si>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</si>
  <si>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</si>
  <si>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</si>
  <si>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</si>
  <si>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</si>
  <si>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</si>
  <si>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</si>
  <si>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</si>
  <si>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</si>
  <si>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</si>
  <si>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</si>
  <si>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</si>
  <si>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</si>
  <si>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</si>
  <si>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</si>
  <si>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</si>
  <si>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</si>
  <si>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</si>
  <si>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</si>
  <si>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</si>
  <si>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</si>
  <si>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</si>
  <si>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</si>
  <si>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</si>
  <si>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</si>
  <si>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</si>
  <si>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</si>
  <si>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</si>
  <si>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</si>
  <si>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</si>
  <si>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</si>
  <si>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</si>
  <si>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</si>
  <si>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</si>
  <si>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</si>
  <si>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</si>
  <si>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</si>
  <si>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</si>
  <si>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</si>
  <si>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</si>
  <si>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</si>
  <si>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</si>
  <si>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</si>
  <si>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</si>
  <si>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</si>
  <si>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</si>
  <si>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</si>
  <si>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</si>
  <si>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</si>
  <si>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</si>
  <si>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</si>
  <si>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</si>
  <si>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</si>
  <si>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</si>
  <si>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</si>
  <si>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</si>
  <si>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</si>
  <si>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</si>
  <si>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</si>
  <si>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</si>
  <si>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</si>
  <si>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</si>
  <si>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NCS</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</si>
  <si>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</si>
  <si>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</si>
  <si>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</si>
  <si>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</si>
  <si>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</si>
  <si>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</si>
  <si>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</si>
  <si>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</si>
  <si>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</si>
  <si>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</si>
  <si>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</si>
  <si>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</si>
  <si>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</si>
  <si>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</si>
  <si>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</si>
  <si>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</si>
  <si>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</si>
  <si>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</si>
  <si>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</si>
  <si>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</si>
  <si>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</si>
  <si>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</si>
  <si>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</si>
  <si>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</si>
  <si>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</si>
  <si>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</si>
  <si>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</si>
  <si>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</si>
  <si>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</si>
  <si>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</si>
  <si>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</si>
  <si>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</si>
  <si>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</si>
  <si>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</si>
  <si>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</si>
  <si>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</si>
  <si>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</si>
  <si>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</si>
  <si>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</si>
  <si>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</si>
  <si>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</si>
  <si>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</si>
  <si>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</si>
  <si>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</si>
  <si>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</si>
  <si>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</si>
  <si>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</si>
  <si>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</si>
  <si>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</si>
  <si>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</si>
  <si>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</si>
  <si>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</si>
  <si>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</si>
  <si>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</si>
  <si>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</si>
  <si>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</si>
  <si>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</si>
  <si>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</si>
  <si>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</si>
  <si>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</si>
  <si>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</si>
  <si>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</si>
  <si>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</si>
  <si>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</si>
  <si>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</si>
  <si>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</si>
  <si>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</si>
  <si>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</si>
  <si>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</si>
  <si>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</si>
  <si>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</si>
  <si>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</si>
  <si>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</si>
  <si>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</si>
  <si>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</si>
  <si>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</si>
  <si>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</si>
  <si>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</si>
  <si>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</si>
  <si>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</si>
  <si>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</si>
  <si>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</si>
  <si>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</si>
  <si>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</si>
  <si>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</si>
  <si>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</si>
  <si>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</si>
  <si>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</si>
  <si>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</si>
  <si>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</si>
  <si>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</si>
  <si>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</si>
  <si>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</si>
  <si>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</si>
  <si>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</si>
  <si>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</si>
  <si>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</si>
  <si>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</si>
  <si>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</si>
  <si>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</si>
  <si>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</si>
  <si>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</si>
  <si>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</si>
  <si>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</si>
  <si>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</si>
  <si>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</si>
  <si>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</si>
  <si>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</si>
  <si>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</si>
  <si>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</si>
  <si>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</si>
  <si>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</si>
  <si>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</si>
  <si>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</si>
  <si>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</si>
  <si>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</si>
  <si>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</si>
  <si>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</si>
  <si>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</si>
  <si>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</si>
  <si>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</si>
  <si>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</si>
  <si>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</si>
  <si>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</si>
  <si>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</si>
  <si>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</si>
  <si>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</si>
  <si>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</si>
  <si>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</si>
  <si>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</si>
  <si>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</si>
  <si>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</si>
  <si>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</si>
  <si>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</si>
  <si>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</si>
  <si>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</si>
  <si>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</si>
  <si>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</si>
  <si>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</si>
  <si>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</si>
  <si>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</si>
  <si>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</si>
  <si>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</si>
  <si>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</si>
  <si>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</si>
  <si>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</si>
  <si>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</si>
  <si>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</si>
  <si>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</si>
  <si>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</si>
  <si>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</si>
  <si>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</si>
  <si>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KSV</t>
  </si>
  <si>
    <t>LAI</t>
  </si>
  <si>
    <t>LAW</t>
  </si>
  <si>
    <t>LCC</t>
  </si>
  <si>
    <t>MCI</t>
  </si>
  <si>
    <t>MDF</t>
  </si>
  <si>
    <t>MEF</t>
  </si>
  <si>
    <t>MGC</t>
  </si>
  <si>
    <t>MTC</t>
  </si>
  <si>
    <t>MTL</t>
  </si>
  <si>
    <t>MTM</t>
  </si>
  <si>
    <t>MTP</t>
  </si>
  <si>
    <t>NAP</t>
  </si>
  <si>
    <t>NBR</t>
  </si>
  <si>
    <t>NBT</t>
  </si>
  <si>
    <t>NDP</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</si>
  <si>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</si>
  <si>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</si>
  <si>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</si>
  <si>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</si>
  <si>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</si>
  <si>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</si>
  <si>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</si>
  <si>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</si>
  <si>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</si>
  <si>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</si>
  <si>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</si>
  <si>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</si>
  <si>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</si>
  <si>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</si>
  <si>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</si>
  <si>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</si>
  <si>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</si>
  <si>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</si>
  <si>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</si>
  <si>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</si>
  <si>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</si>
  <si>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</si>
  <si>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</si>
  <si>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</si>
  <si>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</si>
  <si>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</si>
  <si>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</si>
  <si>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</si>
  <si>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</si>
  <si>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</si>
  <si>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</si>
  <si>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</si>
  <si>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</si>
  <si>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</si>
  <si>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</si>
  <si>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</si>
  <si>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</si>
  <si>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</si>
  <si>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SHG</t>
  </si>
  <si>
    <t>SJM</t>
  </si>
  <si>
    <t>SLC</t>
  </si>
  <si>
    <t>SNC</t>
  </si>
  <si>
    <t>SPC</t>
  </si>
  <si>
    <t>SSF</t>
  </si>
  <si>
    <t>STL</t>
  </si>
  <si>
    <t>STS</t>
  </si>
  <si>
    <t>STU</t>
  </si>
  <si>
    <t>SVG</t>
  </si>
  <si>
    <t>TAW</t>
  </si>
  <si>
    <t>TBD</t>
  </si>
  <si>
    <t>TBT</t>
  </si>
  <si>
    <t>TDS</t>
  </si>
  <si>
    <t>THW</t>
  </si>
  <si>
    <t>TNB</t>
  </si>
  <si>
    <t>TND</t>
  </si>
  <si>
    <t>TNM</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</si>
  <si>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</si>
  <si>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</si>
  <si>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</si>
  <si>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</si>
  <si>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</si>
  <si>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</si>
  <si>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</si>
  <si>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</si>
  <si>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</si>
  <si>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</si>
  <si>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</si>
  <si>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</si>
  <si>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</si>
  <si>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</si>
  <si>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</si>
  <si>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</si>
  <si>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</si>
  <si>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</si>
  <si>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</si>
  <si>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</si>
  <si>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</si>
  <si>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</si>
  <si>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</si>
  <si>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</si>
  <si>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</si>
  <si>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</si>
  <si>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</si>
  <si>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</si>
  <si>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</si>
  <si>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</si>
  <si>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</si>
  <si>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</si>
  <si>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</si>
  <si>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</si>
  <si>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</si>
  <si>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</si>
  <si>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</si>
  <si>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</si>
  <si>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</si>
  <si>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</si>
  <si>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</si>
  <si>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</si>
  <si>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</si>
  <si>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</si>
  <si>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</si>
  <si>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</si>
  <si>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</si>
  <si>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</si>
  <si>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</si>
  <si>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</si>
  <si>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</si>
  <si>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</si>
  <si>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</si>
  <si>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</si>
  <si>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</si>
  <si>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</si>
  <si>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</si>
  <si>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</si>
  <si>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</si>
  <si>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</si>
  <si>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</si>
  <si>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</si>
  <si>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</si>
  <si>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</si>
  <si>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</si>
  <si>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</si>
  <si>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</si>
  <si>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</si>
  <si>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</si>
  <si>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</si>
  <si>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</si>
  <si>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r>
      <t>Quý 3/2016</t>
    </r>
    <r>
      <rPr>
        <sz val="8"/>
        <color rgb="FF005288"/>
        <rFont val="Calibri"/>
        <family val="2"/>
        <charset val="163"/>
        <scheme val="minor"/>
      </rPr>
      <t>CKT/HN</t>
    </r>
  </si>
  <si>
    <r>
      <t>Quý 2/2016</t>
    </r>
    <r>
      <rPr>
        <sz val="8"/>
        <color rgb="FF005288"/>
        <rFont val="Calibri"/>
        <family val="2"/>
        <charset val="163"/>
        <scheme val="minor"/>
      </rPr>
      <t>CKT/HN</t>
    </r>
  </si>
  <si>
    <r>
      <t>Năm 2015</t>
    </r>
    <r>
      <rPr>
        <sz val="8"/>
        <color rgb="FF005288"/>
        <rFont val="Calibri"/>
        <family val="2"/>
        <charset val="163"/>
        <scheme val="minor"/>
      </rPr>
      <t>KT/HN</t>
    </r>
  </si>
  <si>
    <r>
      <t>Năm 2014</t>
    </r>
    <r>
      <rPr>
        <sz val="8"/>
        <color rgb="FF005288"/>
        <rFont val="Calibri"/>
        <family val="2"/>
        <charset val="163"/>
        <scheme val="minor"/>
      </rPr>
      <t>KT/HN</t>
    </r>
  </si>
  <si>
    <r>
      <t>Quý 4/2016</t>
    </r>
    <r>
      <rPr>
        <sz val="8"/>
        <color rgb="FF005288"/>
        <rFont val="Calibri"/>
        <family val="2"/>
        <charset val="163"/>
        <scheme val="minor"/>
      </rPr>
      <t>CKT/HN</t>
    </r>
  </si>
  <si>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</si>
  <si>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</si>
  <si>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</si>
  <si>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</si>
  <si>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</si>
  <si>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</si>
  <si>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</si>
  <si>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</si>
  <si>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</si>
  <si>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</si>
  <si>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</si>
  <si>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</si>
  <si>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</si>
  <si>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</si>
  <si>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</si>
  <si>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</si>
  <si>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</si>
  <si>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</si>
  <si>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</si>
  <si>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</si>
  <si>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</si>
  <si>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</si>
  <si>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</si>
  <si>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</si>
  <si>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</si>
  <si>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</si>
  <si>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</si>
  <si>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</si>
  <si>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</si>
  <si>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</si>
  <si>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</si>
  <si>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</si>
  <si>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</si>
  <si>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</si>
  <si>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</si>
  <si>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</si>
  <si>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</si>
  <si>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</si>
  <si>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</si>
  <si>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</si>
  <si>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</si>
  <si>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</si>
  <si>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</si>
  <si>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</si>
  <si>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</si>
  <si>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</si>
  <si>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</si>
  <si>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</si>
  <si>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</si>
  <si>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</si>
  <si>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</si>
  <si>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</si>
  <si>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</si>
  <si>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</si>
  <si>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</si>
  <si>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</si>
  <si>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</si>
  <si>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</si>
  <si>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</si>
  <si>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</si>
  <si>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</si>
  <si>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</si>
  <si>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</si>
  <si>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</si>
  <si>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</si>
  <si>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</si>
  <si>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</si>
  <si>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</si>
  <si>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</si>
  <si>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</si>
  <si>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</si>
  <si>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</si>
  <si>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</si>
  <si>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</si>
  <si>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</si>
  <si>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</si>
  <si>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</si>
  <si>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</si>
  <si>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</si>
  <si>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</si>
  <si>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</si>
  <si>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</si>
  <si>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</si>
  <si>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</si>
  <si>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</si>
  <si>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</si>
  <si>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</si>
  <si>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</si>
  <si>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</si>
  <si>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</si>
  <si>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</si>
  <si>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</si>
  <si>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</si>
  <si>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</si>
  <si>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</si>
  <si>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</si>
  <si>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</si>
  <si>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</si>
  <si>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</si>
  <si>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</si>
  <si>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</si>
  <si>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</si>
  <si>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</si>
  <si>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</si>
  <si>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</si>
  <si>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</si>
  <si>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</si>
  <si>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</si>
  <si>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</si>
  <si>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</si>
  <si>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</si>
  <si>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</si>
  <si>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</si>
  <si>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</si>
  <si>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</si>
  <si>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</si>
  <si>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</si>
  <si>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</si>
  <si>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</si>
  <si>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</si>
  <si>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</si>
  <si>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</si>
  <si>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</si>
  <si>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</si>
  <si>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</si>
  <si>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</si>
  <si>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</si>
  <si>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</si>
  <si>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</si>
  <si>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</si>
  <si>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</si>
  <si>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</si>
  <si>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</si>
  <si>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</si>
  <si>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</si>
  <si>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</si>
  <si>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</si>
  <si>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</si>
  <si>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</si>
  <si>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</si>
  <si>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SEP</t>
  </si>
  <si>
    <t>SPV</t>
  </si>
  <si>
    <t>SSU</t>
  </si>
  <si>
    <t>TB8</t>
  </si>
  <si>
    <t>TMG</t>
  </si>
  <si>
    <t>TNP</t>
  </si>
  <si>
    <t>TNS</t>
  </si>
  <si>
    <t>TQN</t>
  </si>
  <si>
    <t>TRT</t>
  </si>
  <si>
    <t>TVU</t>
  </si>
  <si>
    <t>UCT</t>
  </si>
  <si>
    <t>USC</t>
  </si>
  <si>
    <t>VCE</t>
  </si>
  <si>
    <t>VCW</t>
  </si>
  <si>
    <t>VEE</t>
  </si>
  <si>
    <t>VIM</t>
  </si>
  <si>
    <t>VPR</t>
  </si>
  <si>
    <t>VWS</t>
  </si>
  <si>
    <t>X77</t>
  </si>
  <si>
    <r>
      <t>Năm 2016</t>
    </r>
    <r>
      <rPr>
        <sz val="8"/>
        <color rgb="FF005288"/>
        <rFont val="Calibri"/>
        <family val="2"/>
        <charset val="163"/>
        <scheme val="minor"/>
      </rPr>
      <t>KT/HN</t>
    </r>
  </si>
  <si>
    <r>
      <t>Quý 1/2017</t>
    </r>
    <r>
      <rPr>
        <sz val="8"/>
        <color rgb="FF005288"/>
        <rFont val="Calibri"/>
        <family val="2"/>
        <charset val="163"/>
        <scheme val="minor"/>
      </rPr>
      <t>CKT/HN</t>
    </r>
  </si>
  <si>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</si>
  <si>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</si>
  <si>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</si>
  <si>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</si>
  <si>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</si>
  <si>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</si>
  <si>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</si>
  <si>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</si>
  <si>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</si>
  <si>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</si>
  <si>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</si>
  <si>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</si>
  <si>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</si>
  <si>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</si>
  <si>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</si>
  <si>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</si>
  <si>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</si>
  <si>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</si>
  <si>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</si>
  <si>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</si>
  <si>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</si>
  <si>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</si>
  <si>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</si>
  <si>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</si>
  <si>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</si>
  <si>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</si>
  <si>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</si>
  <si>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</si>
  <si>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</si>
  <si>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</si>
  <si>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r>
      <t>Quý 2/2016</t>
    </r>
    <r>
      <rPr>
        <sz val="8"/>
        <color rgb="FF005288"/>
        <rFont val="Calibri"/>
        <family val="2"/>
        <charset val="163"/>
        <scheme val="minor"/>
      </rPr>
      <t>CKT/ĐL</t>
    </r>
  </si>
  <si>
    <r>
      <t>Quý 3/2016</t>
    </r>
    <r>
      <rPr>
        <sz val="8"/>
        <color rgb="FF005288"/>
        <rFont val="Calibri"/>
        <family val="2"/>
        <charset val="163"/>
        <scheme val="minor"/>
      </rPr>
      <t>CKT/ĐL</t>
    </r>
  </si>
  <si>
    <r>
      <t>Quý 4/2016</t>
    </r>
    <r>
      <rPr>
        <sz val="8"/>
        <color rgb="FF005288"/>
        <rFont val="Calibri"/>
        <family val="2"/>
        <charset val="163"/>
        <scheme val="minor"/>
      </rPr>
      <t>CKT/ĐL</t>
    </r>
  </si>
  <si>
    <r>
      <t>Năm 2014</t>
    </r>
    <r>
      <rPr>
        <sz val="8"/>
        <color rgb="FF005288"/>
        <rFont val="Calibri"/>
        <family val="2"/>
        <charset val="163"/>
        <scheme val="minor"/>
      </rPr>
      <t>KT/ĐL</t>
    </r>
  </si>
  <si>
    <r>
      <t>Năm 2015</t>
    </r>
    <r>
      <rPr>
        <sz val="8"/>
        <color rgb="FF005288"/>
        <rFont val="Calibri"/>
        <family val="2"/>
        <charset val="163"/>
        <scheme val="minor"/>
      </rPr>
      <t>KT/ĐL</t>
    </r>
  </si>
  <si>
    <r>
      <t>Quý 1/2017</t>
    </r>
    <r>
      <rPr>
        <sz val="8"/>
        <color rgb="FF005288"/>
        <rFont val="Calibri"/>
        <family val="2"/>
        <charset val="163"/>
        <scheme val="minor"/>
      </rPr>
      <t>CKT/ĐL</t>
    </r>
  </si>
  <si>
    <r>
      <t>Năm 2016</t>
    </r>
    <r>
      <rPr>
        <sz val="8"/>
        <color rgb="FF005288"/>
        <rFont val="Calibri"/>
        <family val="2"/>
        <charset val="163"/>
        <scheme val="minor"/>
      </rPr>
      <t>KT/ĐL</t>
    </r>
  </si>
  <si>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</si>
  <si>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</si>
  <si>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</si>
  <si>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</si>
  <si>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</si>
  <si>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</si>
  <si>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</si>
  <si>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</si>
  <si>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</si>
  <si>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</si>
  <si>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</si>
  <si>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</si>
  <si>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</si>
  <si>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</si>
  <si>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</si>
  <si>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</si>
  <si>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</si>
  <si>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</si>
  <si>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</si>
  <si>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</si>
  <si>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</si>
  <si>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</si>
  <si>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</si>
  <si>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</si>
  <si>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</si>
  <si>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</si>
  <si>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</si>
  <si>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</si>
  <si>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</si>
  <si>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</si>
  <si>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</si>
  <si>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</si>
  <si>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</si>
  <si>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</si>
  <si>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</si>
  <si>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</si>
  <si>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</si>
  <si>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</si>
  <si>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</si>
  <si>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</si>
  <si>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</si>
  <si>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</si>
  <si>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</si>
  <si>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</si>
  <si>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</si>
  <si>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</si>
  <si>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</si>
  <si>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</si>
  <si>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</si>
  <si>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</si>
  <si>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</si>
  <si>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</si>
  <si>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</si>
  <si>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</si>
  <si>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r>
      <t>01/10-31/12</t>
    </r>
    <r>
      <rPr>
        <sz val="8"/>
        <color rgb="FF005288"/>
        <rFont val="Calibri"/>
        <family val="2"/>
        <charset val="163"/>
        <scheme val="minor"/>
      </rPr>
      <t>CKT/HN</t>
    </r>
  </si>
  <si>
    <t>Quý 1/2017</t>
  </si>
  <si>
    <r>
      <t>01/01-31/03</t>
    </r>
    <r>
      <rPr>
        <sz val="8"/>
        <color rgb="FF005288"/>
        <rFont val="Calibri"/>
        <family val="2"/>
        <charset val="163"/>
        <scheme val="minor"/>
      </rPr>
      <t>CKT/HN</t>
    </r>
  </si>
  <si>
    <t>Quý 2/2017</t>
  </si>
  <si>
    <r>
      <t>01/04-30/06</t>
    </r>
    <r>
      <rPr>
        <sz val="8"/>
        <color rgb="FF005288"/>
        <rFont val="Calibri"/>
        <family val="2"/>
        <charset val="163"/>
        <scheme val="minor"/>
      </rPr>
      <t>CKT/HN</t>
    </r>
  </si>
  <si>
    <t>Quý 3/2017</t>
  </si>
  <si>
    <r>
      <t>01/07-30/09</t>
    </r>
    <r>
      <rPr>
        <sz val="8"/>
        <color rgb="FF005288"/>
        <rFont val="Calibri"/>
        <family val="2"/>
        <charset val="163"/>
        <scheme val="minor"/>
      </rPr>
      <t>CKT/HN</t>
    </r>
  </si>
  <si>
    <r>
      <t>Quý 2/2017</t>
    </r>
    <r>
      <rPr>
        <sz val="8"/>
        <color rgb="FF005288"/>
        <rFont val="Calibri"/>
        <family val="2"/>
        <charset val="163"/>
        <scheme val="minor"/>
      </rPr>
      <t>CKT/HN</t>
    </r>
  </si>
  <si>
    <r>
      <t>Quý 3/2017</t>
    </r>
    <r>
      <rPr>
        <sz val="8"/>
        <color rgb="FF005288"/>
        <rFont val="Calibri"/>
        <family val="2"/>
        <charset val="163"/>
        <scheme val="minor"/>
      </rPr>
      <t>CKT/HN</t>
    </r>
  </si>
  <si>
    <t>Quý 2/2016</t>
  </si>
  <si>
    <t>Quý 3/2016</t>
  </si>
  <si>
    <r>
      <t>01/10-31/12</t>
    </r>
    <r>
      <rPr>
        <sz val="8"/>
        <color rgb="FF005288"/>
        <rFont val="Calibri"/>
        <family val="2"/>
        <charset val="163"/>
        <scheme val="minor"/>
      </rPr>
      <t>CKT/ĐL</t>
    </r>
  </si>
  <si>
    <r>
      <t>01/01-31/03</t>
    </r>
    <r>
      <rPr>
        <sz val="8"/>
        <color rgb="FF005288"/>
        <rFont val="Calibri"/>
        <family val="2"/>
        <charset val="163"/>
        <scheme val="minor"/>
      </rPr>
      <t>CKT/ĐL</t>
    </r>
  </si>
  <si>
    <r>
      <t>01/04-30/06</t>
    </r>
    <r>
      <rPr>
        <sz val="8"/>
        <color rgb="FF005288"/>
        <rFont val="Calibri"/>
        <family val="2"/>
        <charset val="163"/>
        <scheme val="minor"/>
      </rPr>
      <t>CKT/ĐL</t>
    </r>
  </si>
  <si>
    <r>
      <t>01/07-30/09</t>
    </r>
    <r>
      <rPr>
        <sz val="8"/>
        <color rgb="FF005288"/>
        <rFont val="Calibri"/>
        <family val="2"/>
        <charset val="163"/>
        <scheme val="minor"/>
      </rPr>
      <t>CKT/ĐL</t>
    </r>
  </si>
  <si>
    <r>
      <t>Quý 2/2017</t>
    </r>
    <r>
      <rPr>
        <sz val="8"/>
        <color rgb="FF005288"/>
        <rFont val="Calibri"/>
        <family val="2"/>
        <charset val="163"/>
        <scheme val="minor"/>
      </rPr>
      <t>CKT/ĐL</t>
    </r>
  </si>
  <si>
    <r>
      <t>Quý 3/2017</t>
    </r>
    <r>
      <rPr>
        <sz val="8"/>
        <color rgb="FF005288"/>
        <rFont val="Calibri"/>
        <family val="2"/>
        <charset val="163"/>
        <scheme val="minor"/>
      </rPr>
      <t>CKT/ĐL</t>
    </r>
  </si>
  <si>
    <t>LPB</t>
  </si>
  <si>
    <t>VPB</t>
  </si>
  <si>
    <t>BWE</t>
  </si>
  <si>
    <t>HTT</t>
  </si>
  <si>
    <t>ART</t>
  </si>
  <si>
    <t>VDP</t>
  </si>
  <si>
    <t>SJF</t>
  </si>
  <si>
    <t>ATB</t>
  </si>
  <si>
    <t>PLP</t>
  </si>
  <si>
    <t>NSH</t>
  </si>
  <si>
    <t>DS3</t>
  </si>
  <si>
    <t>VCI</t>
  </si>
  <si>
    <t>CET</t>
  </si>
  <si>
    <t>TEL</t>
  </si>
  <si>
    <t>FUES</t>
  </si>
  <si>
    <t>GKM</t>
  </si>
  <si>
    <t>EME</t>
  </si>
  <si>
    <t>NBE</t>
  </si>
  <si>
    <t>KDF</t>
  </si>
  <si>
    <t>SCS</t>
  </si>
  <si>
    <t>TVT</t>
  </si>
  <si>
    <t>HC3</t>
  </si>
  <si>
    <t>MEL</t>
  </si>
  <si>
    <t>VMG</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</si>
  <si>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</si>
  <si>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</si>
  <si>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</si>
  <si>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</si>
  <si>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</si>
  <si>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</si>
  <si>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</si>
  <si>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</si>
  <si>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</si>
  <si>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</si>
  <si>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</si>
  <si>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</si>
  <si>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</si>
  <si>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</si>
  <si>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</si>
  <si>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</si>
  <si>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</si>
  <si>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</si>
  <si>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</si>
  <si>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</si>
  <si>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</si>
  <si>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</si>
  <si>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</si>
  <si>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</si>
  <si>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</si>
  <si>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</si>
  <si>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</si>
  <si>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</si>
  <si>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</si>
  <si>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</si>
  <si>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</si>
  <si>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</si>
  <si>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</si>
  <si>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</si>
  <si>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</si>
  <si>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</si>
  <si>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</si>
  <si>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</si>
  <si>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</si>
  <si>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</si>
  <si>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</si>
  <si>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</si>
  <si>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</si>
  <si>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</si>
  <si>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</si>
  <si>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</si>
  <si>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</si>
  <si>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</si>
  <si>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</si>
  <si>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</si>
  <si>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</si>
  <si>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</si>
  <si>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</si>
  <si>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</si>
  <si>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</si>
  <si>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</si>
  <si>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</si>
  <si>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</si>
  <si>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</si>
  <si>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</si>
  <si>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</si>
  <si>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</si>
  <si>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</si>
  <si>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</si>
  <si>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</si>
  <si>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r>
      <t>01/01-31/12</t>
    </r>
    <r>
      <rPr>
        <sz val="8"/>
        <color rgb="FF005288"/>
        <rFont val="Calibri"/>
        <family val="2"/>
        <charset val="163"/>
        <scheme val="minor"/>
      </rPr>
      <t>KT/HN</t>
    </r>
  </si>
  <si>
    <t>Năm 2016</t>
  </si>
  <si>
    <r>
      <t>01/01-31/12</t>
    </r>
    <r>
      <rPr>
        <sz val="8"/>
        <color rgb="FF005288"/>
        <rFont val="Calibri"/>
        <family val="2"/>
        <charset val="163"/>
        <scheme val="minor"/>
      </rPr>
      <t>KT/ĐL</t>
    </r>
  </si>
  <si>
    <t>SKH</t>
  </si>
  <si>
    <t>FTI</t>
  </si>
  <si>
    <t>SCY</t>
  </si>
  <si>
    <t>TCK</t>
  </si>
  <si>
    <t>%Tăng/Giảm</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</si>
  <si>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</si>
  <si>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</si>
  <si>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</si>
  <si>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</si>
  <si>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</si>
  <si>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</si>
  <si>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</si>
  <si>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</si>
  <si>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</si>
  <si>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</si>
  <si>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</si>
  <si>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</si>
  <si>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</si>
  <si>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</si>
  <si>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</si>
  <si>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</si>
  <si>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</si>
  <si>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</si>
  <si>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</si>
  <si>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</si>
  <si>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</si>
  <si>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</si>
  <si>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</si>
  <si>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</si>
  <si>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</si>
  <si>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</si>
  <si>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</si>
  <si>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</si>
  <si>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</si>
  <si>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</si>
  <si>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</si>
  <si>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</si>
  <si>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</si>
  <si>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</si>
  <si>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</si>
  <si>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</si>
  <si>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</si>
  <si>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</si>
  <si>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</si>
  <si>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</si>
  <si>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</si>
  <si>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</si>
  <si>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</si>
  <si>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</si>
  <si>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</si>
  <si>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</si>
  <si>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</si>
  <si>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</si>
  <si>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</si>
  <si>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</si>
  <si>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</si>
  <si>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</si>
  <si>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</si>
  <si>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</si>
  <si>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r>
      <t>Quý 4/2017</t>
    </r>
    <r>
      <rPr>
        <sz val="8"/>
        <color rgb="FF005288"/>
        <rFont val="Calibri"/>
        <family val="2"/>
        <charset val="163"/>
        <scheme val="minor"/>
      </rPr>
      <t>CKT/ĐL</t>
    </r>
  </si>
  <si>
    <t>Năm 2017</t>
  </si>
  <si>
    <r>
      <t>Quý 4/2017</t>
    </r>
    <r>
      <rPr>
        <sz val="8"/>
        <color rgb="FF005288"/>
        <rFont val="Calibri"/>
        <family val="2"/>
        <charset val="163"/>
        <scheme val="minor"/>
      </rPr>
      <t>CKT/HN</t>
    </r>
  </si>
  <si>
    <r>
      <t>Năm 2017</t>
    </r>
    <r>
      <rPr>
        <sz val="8"/>
        <color rgb="FF005288"/>
        <rFont val="Calibri"/>
        <family val="2"/>
        <charset val="163"/>
        <scheme val="minor"/>
      </rPr>
      <t>KT/HN</t>
    </r>
  </si>
  <si>
    <r>
      <t>Năm 2017</t>
    </r>
    <r>
      <rPr>
        <sz val="8"/>
        <color rgb="FF005288"/>
        <rFont val="Calibri"/>
        <family val="2"/>
        <charset val="163"/>
        <scheme val="minor"/>
      </rPr>
      <t>KT/ĐL</t>
    </r>
  </si>
  <si>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</si>
  <si>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</si>
  <si>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</si>
  <si>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</si>
  <si>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</si>
  <si>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</si>
  <si>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</si>
  <si>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</si>
  <si>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</si>
  <si>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</si>
  <si>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</si>
  <si>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</si>
  <si>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</si>
  <si>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</si>
  <si>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</si>
  <si>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</si>
  <si>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</si>
  <si>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</si>
  <si>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</si>
  <si>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</si>
  <si>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</si>
  <si>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</si>
  <si>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</si>
  <si>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</si>
  <si>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</si>
  <si>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</si>
  <si>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</si>
  <si>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</si>
  <si>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</si>
  <si>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</si>
  <si>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</si>
  <si>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</si>
  <si>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</si>
  <si>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</si>
  <si>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</si>
  <si>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</si>
  <si>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</si>
  <si>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r>
      <t>Quý 1/2018</t>
    </r>
    <r>
      <rPr>
        <sz val="8"/>
        <color rgb="FF005288"/>
        <rFont val="Calibri"/>
        <family val="2"/>
        <charset val="163"/>
        <scheme val="minor"/>
      </rPr>
      <t>CKT/HN</t>
    </r>
  </si>
  <si>
    <t>Tiền</t>
  </si>
  <si>
    <t>Quý 2/2018</t>
  </si>
  <si>
    <r>
      <t>Quý 1/2018</t>
    </r>
    <r>
      <rPr>
        <sz val="8"/>
        <color rgb="FF005288"/>
        <rFont val="Calibri"/>
        <family val="2"/>
        <charset val="163"/>
        <scheme val="minor"/>
      </rPr>
      <t>CKT/ĐL</t>
    </r>
  </si>
  <si>
    <r>
      <t>Quý 2/2018</t>
    </r>
    <r>
      <rPr>
        <sz val="8"/>
        <color rgb="FF005288"/>
        <rFont val="Calibri"/>
        <family val="2"/>
        <charset val="163"/>
        <scheme val="minor"/>
      </rPr>
      <t>CKT/ĐL</t>
    </r>
  </si>
  <si>
    <t>Năm 2013</t>
  </si>
  <si>
    <r>
      <t>Năm 2013</t>
    </r>
    <r>
      <rPr>
        <sz val="8"/>
        <color rgb="FF005288"/>
        <rFont val="Calibri"/>
        <family val="2"/>
        <charset val="163"/>
        <scheme val="minor"/>
      </rPr>
      <t>KT/ĐL</t>
    </r>
  </si>
  <si>
    <t>POW</t>
  </si>
  <si>
    <t>BSR</t>
  </si>
  <si>
    <t>OIL</t>
  </si>
  <si>
    <t>GVR</t>
  </si>
  <si>
    <t>PGV</t>
  </si>
  <si>
    <t>ILS</t>
  </si>
  <si>
    <t>LDW</t>
  </si>
  <si>
    <t>27,14626,06728,216Các khoản đầu tư tài chính dài hạn18,615Tổng cộng tài sản551,210559,732546,763568,992Nợ phải trả273,784</t>
  </si>
  <si>
    <t>Tăng Trưởng</t>
  </si>
  <si>
    <t>NRC</t>
  </si>
  <si>
    <t>VN30</t>
  </si>
  <si>
    <t>BUD</t>
  </si>
  <si>
    <t>BHK</t>
  </si>
  <si>
    <t>CAT</t>
  </si>
  <si>
    <t>Ghi chú</t>
  </si>
  <si>
    <t>Giá Mở Cửa Ngày 01.12.2017</t>
  </si>
  <si>
    <t>Quý 4 2017</t>
  </si>
  <si>
    <t>Quý 3 2017</t>
  </si>
  <si>
    <t>Quý 1 2018</t>
  </si>
  <si>
    <t>Các khoản đầu tư tài chính dài hạn2,498,7742,664,6712,690,5152,767,099Tổng cộng tài sản47,501,90449,624,29549,161,46150,742,423Nợ phải trả</t>
  </si>
  <si>
    <t>&lt;32,244Các khoản đầu tư tài chính dài hạn732,607721,8931,120,4502,562,138Tổng cộng tài sản46,156,00845,676,31745,744,67444,842,295Nợ phải trả</t>
  </si>
  <si>
    <t>32,244Các khoản đầu tư tài chính dài hạn294,647642,3821,240,3392,695,062Tổng cộng tài sản43,692,21144,851,70647,336,71449,162,925Nợ phải trả</t>
  </si>
  <si>
    <t>&lt; padding: 3px 8px 3px 48px; text-align: right;"&gt;Các khoản đầu tư tài chính dài hạn151,115245,115477,906769,306Tổng cộng tài sản2,706,1622,561,1822,690,7343,020,243Nợ phải trả1,4</t>
  </si>
  <si>
    <t>&lt; padding: 3px 8px 3px 48px; text-align: right;"&gt;Các khoản đầu tư tài chính dài hạn591,150158,200155,190155,190Tổng cộng tài sản3,172,5712,994,6743,017,4062,820,025Nợ phải trả</t>
  </si>
  <si>
    <t>Các khoản đầu tư tài chính dài hạn725,243754,880155,190477,906Tổng cộng tài sản3,326,8653,274,0723,017,8262,702,315Nợ phải trả</t>
  </si>
  <si>
    <t>146,579138,759247,212Các khoản đầu tư tài chính dài hạn921,932973,564900,7071,123,225Tổng cộng tài sản5,262,0095,656,8685,586,78011,436,581Nợ phải trả</t>
  </si>
  <si>
    <t>47,884125,031138,759Các khoản đầu tư tài chính dài hạn272,877310,885888,176900,734Tổng cộng tài sản2,481,2443,908,5024,880,5225,610,793Nợ phải trả</t>
  </si>
  <si>
    <t>20-30%</t>
  </si>
  <si>
    <t>Các khoản nợ khác</t>
  </si>
  <si>
    <t>Vốn và các quỹ</t>
  </si>
  <si>
    <t>Tổng nợ phải trả và vốn chủ sở hữu</t>
  </si>
  <si>
    <t>84,225,12585,856,02791,782,33887,154,013Nợ phải trả và vốn chủ sở hữuCác khoản nợ Chính phủ và NHNN119,144107,516105,970108,232Tiền gửi và vay các TCTD khác11,547,92212,909,42418,837,37412,569,272Tiền gửi của khách hàng63,109,56063,208,91463,415,09964,673,931Các công cụ tài chính phái sinh và các khoản nợ tài chính khác</t>
  </si>
  <si>
    <t>&lt; style="border-bottom: 1px solid rgb(234, 234, 234); border-right: 1px solid rgb(234, 234, 234); text-align: center;"&gt;57,181,95763,460,12675,938,14891,782,201Nợ phải trả và vốn chủ sở hữuCác khoản nợ Chính phủ và NHNN37,443976,331428,139105,970Tiền gửi và vay các TCTD khác5,041,3012,507,3727,138,42618,837,374Tiền gửi của khách hàng46,312,47452,895,60259,156,70363,415,099Các công cụ tài chính phái sinh và các khoản nợ tài chính khác</t>
  </si>
  <si>
    <t>28,15228,21627,913Các khoản đầu tư tài chính dài hạn18,000Tổng cộng tài sản550,053564,273569,574653,943Nợ phải trả172,157</t>
  </si>
  <si>
    <t>26,33726,06725,797Các khoản đầu tư tài chính dài hạnTổng cộng tài sản561,379552,831547,139548,652Nợ phải trả188,028</t>
  </si>
  <si>
    <t>&lt;-bottom: 1px solid rgb(234, 234, 234); border-right: 1px solid rgb(234, 234, 234); padding: 3px 8px 3px 48px; text-align: right;"&gt;Các khoản đầu tư tài chính dài hạnTổng cộng tài sản995,8711,024,8531,087,3031,126,615Nợ phải trả281,185</t>
  </si>
  <si>
    <t>Các khoản đầu tư tài chính dài hạnTổng cộng tài sản1,031,8181,053,1791,006,9771,016,266Nợ phải trả361,324</t>
  </si>
  <si>
    <t>Các khoản đầu tư tài chính dài hạn5,0005,0005,0005,000Tổng cộng tài sản2,037,6222,049,0762,041,6601,953,206Nợ phải trả1,093,006</t>
  </si>
  <si>
    <t>Các khoản đầu tư tài chính dài hạn5,0005,0005,0005,000Tổng cộng tài sản2,979,6463,032,4272,165,1032,050,306Nợ phải trả2,109,0</t>
  </si>
  <si>
    <t>118,935118,213117,491Các khoản đầu tư tài chính dài hạn919,982555,628555,200571,740Tổng cộng tài sản6,085,1756,133,0626,119,0016,251,599Nợ phải trả</t>
  </si>
  <si>
    <t>121,824121,102120,380Các khoản đầu tư tài chính dài hạn1,042,9101,042,597919,298898,797Tổng cộng tài sản5,410,6195,428,8475,900,6796,107,415Nợ phải trả</t>
  </si>
  <si>
    <t>123,991121,102118,213Các khoản đầu tư tài chính dài hạn1,129,9991,065,569894,838533,887Tổng cộng tài sản5,034,8205,089,3105,875,8066,083,230Nợ phải trả</t>
  </si>
  <si>
    <t>10-15%</t>
  </si>
  <si>
    <t>22,56437,83828,646Các khoản đầu tư tài chính dài hạn364,848392,681580,053962,083Tổng cộng tài sản2,160,4533,573,3475,562,79110,264,403Nợ phải trả</t>
  </si>
  <si>
    <r>
      <t>01/10-30/09</t>
    </r>
    <r>
      <rPr>
        <sz val="8"/>
        <color rgb="FF005288"/>
        <rFont val="Calibri"/>
        <family val="2"/>
        <charset val="163"/>
        <scheme val="minor"/>
      </rPr>
      <t>KT/ĐL</t>
    </r>
  </si>
  <si>
    <t>Bất động sản đầu tư24,44724,24023,72124,636Các khoản đầu tư tài chính dài hạn141,807141,67892,63392,422Tổng cộng tài sản60,337,11660,579,56661,786,99466,149,716Nợ phải trả18,999,89519,208,54618,626,76820,371,490Nợ ngắn hạn</t>
  </si>
  <si>
    <t>&lt; border-right: 1px solid rgb(234, 234, 234); text-align: left; padding: 3px 4px;"&gt;Bất động sản đầu tư70,77624,365Các khoản đầu tư tài chính dài hạn143,969143,852144,206143,587Tổng cộng tài sản59,552,04658,106,82456,897,27161,013,023Nợ phải trả18,269,67815,902,92316,039,76418,529,035Nợ ngắn hạn</t>
  </si>
  <si>
    <t>Bất động sản đầu tư24,51524,843Các khoản đầu tư tài chính dài hạn87,20185,742144,20692,633Tổng cộng tài sản53,791,40756,714,60656,753,85461,889,343Nợ phải trả16,112,05913,825,54315,910,00618,617,835Nợ ngắn hạn</t>
  </si>
  <si>
    <t>&lt; solid rgb(234, 234, 234); padding: 3px 8px 3px 48px; text-align: right;"&gt;Các khoản đầu tư tài chính dài hạn193,823193,823193,823193,823Tổng cộng tài sản1,150,3461,279,2441,485,0021,647,757Nợ phải trả</t>
  </si>
  <si>
    <t>Các khoản đầu tư tài chính dài hạn195,104195,104193,823193,823Tổng cộng tài sản983,3961,043,9851,089,7851,131,760Nợ phải trả519,869</t>
  </si>
  <si>
    <t>Các khoản đầu tư tài chính dài hạn13,1788,456193,823193,823Tổng cộng tài sản931,463927,4381,089,9981,487,143Nợ phải trả</t>
  </si>
  <si>
    <t>&lt;="2" class="BR_tBody_colName Normal Padding1" style="border-bottom: 1px solid rgb(234, 234, 234); border-left: 1px solid rgb(234, 234, 234); border-right: 1px solid rgb(234, 234, 234); text-align: left; padding: 3px 4px;"&gt;Bất động sản đầu tưCác khoản đầu tư tài chính dài hạn2,5002,5002,5002,500Tổng cộng tài sản769,306732,313686,287673,877Nợ phải trả328,053272,268220,854204,954Nợ ngắn hạn220,295</t>
  </si>
  <si>
    <t>Bất động sản đầu tư118,371Các khoản đầu tư tài chính dài hạn2,5002,5002,5002,500Tổng cộng tài sản709,933737,010700,244833,276Nợ phải trả271,465283,457227,245336,000Nợ ngắn hạn251,898</t>
  </si>
  <si>
    <t>&lt;-right: 1px solid rgb(234, 234, 234); text-align: left; padding: 3px 4px;"&gt;Bất động sản đầu tư193,611204,871202,757199,738Các khoản đầu tư tài chính dài hạn110,269104,67778,86448,753Tổng cộng tài sản27,675,37028,468,56133,226,55636,945,826Nợ phải trả10,149,61910,400,94713,372,60015,542,328Nợ ngắn hạn</t>
  </si>
  <si>
    <t>Các khoản đầu tư tài chính dài hạn2,053,3581,965,6162,066,2942,114,548Tổng cộng tài sản72,207,98089,181,67496,480,32888,550,486Nợ phải trả</t>
  </si>
  <si>
    <t>111,971110,735109,498Các khoản đầu tư tài chính dài hạn289,700350,700415,0001,093,950Tổng cộng tài sản5,371,9735,483,2975,673,2975,866,284Nợ phải trả</t>
  </si>
  <si>
    <t>&lt; 8px 3px 48px; text-align: right;"&gt;115,680110,735Các khoản đầu tư tài chính dài hạn127,97571,27967,9501,090,000Tổng cộng tài sản1,950,6523,480,2095,080,5835,736,895Nợ phải trả</t>
  </si>
  <si>
    <t>124,539123,754122,970Các khoản đầu tư tài chính dài hạn66,75366,06965,83965,156Tổng cộng tài sản321,985315,956321,882313,706Nợ phải trả49,900</t>
  </si>
  <si>
    <t>153,239143,112142,227Các khoản đầu tư tài chính dài hạn68,81666,09665,59966,883Tổng cộng tài sản289,489284,660275,058357,666Nợ phải trả15,711</t>
  </si>
  <si>
    <t>&lt;121,501134,884Các khoản đầu tư tài chính dài hạn902,747901,941911,875919,438Tổng cộng tài sản14,365,36215,187,99715,779,76816,109,980Nợ phải trả</t>
  </si>
  <si>
    <t>&lt;986,625128,456Các khoản đầu tư tài chính dài hạn896,263887,063893,138903,154Tổng cộng tài sản14,714,77714,678,69914,657,54814,512,340Nợ phải trả</t>
  </si>
  <si>
    <t>&lt; class="BR_tBody_colValue_mVND Normal" align="right" style="border-bottom: 1px solid rgb(234, 234, 234); border-right: 1px solid rgb(234, 234, 234); padding: 3px 8px 3px 48px; text-align: right;"&gt;86,625134,884Các khoản đầu tư tài chính dài hạn1,517,792892,603893,138911,875Tổng cộng tài sản13,048,82213,653,70714,657,54815,779,768Nợ phải trả</t>
  </si>
  <si>
    <t>Các khoản đầu tư tài chính dài hạn5,900Tổng cộng tài sản26,635,56926,648,26727,144,21126,898,605Nợ phải trả</t>
  </si>
  <si>
    <t>&lt;; text-align: right;"&gt;Các khoản đầu tư tài chính dài hạnTổng cộng tài sản26,551,35526,363,29926,535,49826,457,653Nợ phải trả</t>
  </si>
  <si>
    <t>Các khoản đầu tư tài chính dài hạnTổng cộng tài sản25,106,29426,607,70726,535,49827,144,211Nợ phải trả</t>
  </si>
  <si>
    <t>&lt; solid rgb(234, 234, 234); padding: 3px 8px 3px 48px; text-align: right;"&gt;Các khoản đầu tư tài chính dài hạn2,6942,6944,0002,694Tổng cộng tài sản2,351,4902,587,7402,714,6162,909,188Nợ phải trả1,941,953</t>
  </si>
  <si>
    <t>Các khoản đầu tư tài chính dài hạn3,1833,1833,0062,694Tổng cộng tài sản1,730,1951,736,0531,897,9642,104,517Nợ phải trả1,329,995</t>
  </si>
  <si>
    <t>TPB</t>
  </si>
  <si>
    <t>HTM</t>
  </si>
  <si>
    <t>FRT</t>
  </si>
  <si>
    <t>PRT</t>
  </si>
  <si>
    <t>DHN</t>
  </si>
  <si>
    <t>VGR</t>
  </si>
  <si>
    <t>HSL</t>
  </si>
  <si>
    <t>BMF</t>
  </si>
  <si>
    <t>DCH</t>
  </si>
  <si>
    <t>HSM</t>
  </si>
  <si>
    <t>MNB</t>
  </si>
  <si>
    <t>VDM</t>
  </si>
  <si>
    <t>VSF</t>
  </si>
  <si>
    <t>Ngày</t>
  </si>
  <si>
    <t>VỊ THẾ MUA</t>
  </si>
  <si>
    <t>ĐÓNG VỊ THẾ</t>
  </si>
  <si>
    <t>LỜI/LỖ</t>
  </si>
  <si>
    <t>TÌNH TRẠNG</t>
  </si>
  <si>
    <t>Đã đóng</t>
  </si>
  <si>
    <t>Tổng</t>
  </si>
  <si>
    <t>Chưa đóng</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</si>
  <si>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</si>
  <si>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</si>
  <si>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</si>
  <si>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</si>
  <si>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</si>
  <si>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</si>
  <si>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t>Các khoản đầu tư tài chính dài hạn12,833Tổng cộng tài sản527,202490,330445,242299,384Nợ phải trả476,213</t>
  </si>
  <si>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</si>
  <si>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</si>
  <si>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</si>
  <si>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</si>
  <si>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</si>
  <si>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</si>
  <si>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</si>
  <si>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</si>
  <si>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2/2016</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</si>
  <si>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</si>
  <si>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</si>
  <si>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</si>
  <si>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t>&lt;="right" style="border-bottom: 1px solid rgb(234, 234, 234); border-right: 1px solid rgb(234, 234, 234); padding: 3px 8px 3px 48px; text-align: right;"&gt;-Các khoản đầu tư tài chính dài hạn(375)(3,175)Tổng cộng tài sản415,238388,273349,138299,384Nợ phải trả315,682</t>
  </si>
  <si>
    <t>Bất động sản đầu tưCác khoản đầu tư tài chính dài hạnTổng cộng tài sản489,105470,206464,360461,672Nợ phải trả422,649400,589389,694380,491Nợ ngắn hạn422,649</t>
  </si>
  <si>
    <t>5% bằng tiền</t>
  </si>
  <si>
    <t>10% bằng cổ phiếu</t>
  </si>
  <si>
    <t>56,82339,33632,840Các khoản đầu tư tài chính dài hạn289,98229,68130,520755,472Tổng cộng tài sản3,929,4215,022,0186,208,8097,905,948Nợ phải trả</t>
  </si>
  <si>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</si>
  <si>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</si>
  <si>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</si>
  <si>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</si>
  <si>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</si>
  <si>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</si>
  <si>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</si>
  <si>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</si>
  <si>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2/2016</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</si>
  <si>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</si>
  <si>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</si>
  <si>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</si>
  <si>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</si>
  <si>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</si>
  <si>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</si>
  <si>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</si>
  <si>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</si>
  <si>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01/04-30/06CKT/HN</t>
  </si>
  <si>
    <t>01/07-30/09CKT/HN</t>
  </si>
  <si>
    <t>01/10-31/12CKT/HN</t>
  </si>
  <si>
    <t>01/01-31/03CKT/HN</t>
  </si>
  <si>
    <t>Quý 2/2017CKT/HN</t>
  </si>
  <si>
    <t>Quý 3/2017CKT/HN</t>
  </si>
  <si>
    <t>Quý 4/2017CKT/HN</t>
  </si>
  <si>
    <t>Quý 1/2018CKT/HN</t>
  </si>
  <si>
    <t>&lt;"border-bottom: 1px solid rgb(234, 234, 234); border-right: 1px solid rgb(234, 234, 234); padding: 3px 8px 3px 48px; text-align: right;"&gt;Các khoản đầu tư tài chính dài hạnTổng cộng tài sản1,068,221699,629443,862438,148Nợ phải trả671,210</t>
  </si>
  <si>
    <t>18% tiền</t>
  </si>
  <si>
    <t>12% tiền</t>
  </si>
  <si>
    <t>01/01-31/12KT/HN</t>
  </si>
  <si>
    <t>Năm 2014KT/HN</t>
  </si>
  <si>
    <t>Năm 2015KT/HN</t>
  </si>
  <si>
    <t>Năm 2016KT/HN</t>
  </si>
  <si>
    <t>Năm 2017KT/HN</t>
  </si>
  <si>
    <t>Quý 2/2015</t>
  </si>
  <si>
    <t>Quý 3/2015</t>
  </si>
  <si>
    <t>Quý 4/2015</t>
  </si>
  <si>
    <t>Quý 1/2016</t>
  </si>
  <si>
    <t>Quý 2/2015CKT/HN</t>
  </si>
  <si>
    <t>Quý 3/2015CKT/HN</t>
  </si>
  <si>
    <t>Quý 4/2015CKT/HN</t>
  </si>
  <si>
    <t>Quý 1/2016CKT/HN</t>
  </si>
  <si>
    <t>01/01-31/12KT/ĐL</t>
  </si>
  <si>
    <t>01/04-30/06CKT/ĐL</t>
  </si>
  <si>
    <t>01/07-30/09CKT/ĐL</t>
  </si>
  <si>
    <t>01/10-31/12CKT/ĐL</t>
  </si>
  <si>
    <t>01/01-31/03CKT/ĐL</t>
  </si>
  <si>
    <t>Quý 2/2017CKT/ĐL</t>
  </si>
  <si>
    <t>Quý 3/2017CKT/ĐL</t>
  </si>
  <si>
    <t>Quý 4/2017CKT/ĐL</t>
  </si>
  <si>
    <t>Quý 1/2018CKT/ĐL</t>
  </si>
  <si>
    <t>Quý 2/2016CKT/ĐL</t>
  </si>
  <si>
    <t>Quý 3/2016CKT/ĐL</t>
  </si>
  <si>
    <t>Quý 4/2016CKT/ĐL</t>
  </si>
  <si>
    <t>Quý 1/2017CKT/ĐL</t>
  </si>
  <si>
    <r>
      <t>01/01-31/12</t>
    </r>
    <r>
      <rPr>
        <sz val="8"/>
        <color rgb="FF005288"/>
        <rFont val="Calibri"/>
        <family val="2"/>
        <charset val="163"/>
        <scheme val="minor"/>
      </rPr>
      <t>CKT/HN</t>
    </r>
  </si>
  <si>
    <r>
      <t>Năm 2017</t>
    </r>
    <r>
      <rPr>
        <sz val="8"/>
        <color rgb="FF005288"/>
        <rFont val="Calibri"/>
        <family val="2"/>
        <charset val="163"/>
        <scheme val="minor"/>
      </rPr>
      <t>CKT/HN</t>
    </r>
  </si>
  <si>
    <t>113,74295,128134,756Các khoản đầu tư tài chính dài hạn975,660611,466655,612888,056Tổng cộng tài sản5,404,2295,006,7527,498,4029,554,061Nợ phải trả</t>
  </si>
  <si>
    <t>Quý 2/2016CKT/HN</t>
  </si>
  <si>
    <t>Quý 3/2016CKT/HN</t>
  </si>
  <si>
    <t>Quý 4/2016CKT/HN</t>
  </si>
  <si>
    <t>Quý 1/2017CKT/HN</t>
  </si>
  <si>
    <t>&lt;-align: right;"&gt;93,893176,022134,756Các khoản đầu tư tài chính dài hạn488,532453,546958,212888,056Tổng cộng tài sản8,058,1738,545,6118,826,4739,554,061Nợ phải trả</t>
  </si>
  <si>
    <t>115,403110,47195,128Các khoản đầu tư tài chính dài hạn614,057648,437640,730655,612Tổng cộng tài sản5,766,8286,659,9396,798,7057,498,402Nợ phải trả</t>
  </si>
  <si>
    <t>---Tổng cộng tài sản6,511,5636,462,8816,533,2856,350,350Nợ phải trả</t>
  </si>
  <si>
    <t>Các khoản đầu tư tài chính dài hạn2,04612,64417,2751,298Tổng cộng tài sản4,491,9644,356,9634,450,8735,030,368Nợ phải trả</t>
  </si>
  <si>
    <t>Các khoản đầu tư tài chính dài hạn17,2751,2981,298318,845Tổng cộng tài sản5,316,5874,842,9495,030,3684,951,515Nợ phải trả</t>
  </si>
  <si>
    <t>Các khoản đầu tư tài chính dài hạn17,27517,27517,27517,275Tổng cộng tài sản5,108,1274,770,6044,453,9464,904,331Nợ phải trả</t>
  </si>
  <si>
    <t>&lt;" style="border-bottom: 1px solid rgb(234, 234, 234); border-right: 1px solid rgb(234, 234, 234); padding: 3px 8px 3px 48px; text-align: right;"&gt;17,362,12717,372,962Các khoản đầu tư tài chính dài hạn4,949,1449,597,5583,347,5456,528,162Tổng cộng tài sản90,485,307145,494,673180,450,850214,855,098Nợ phải trả</t>
  </si>
  <si>
    <t>17,372,96220,431,219Các khoản đầu tư tài chính dài hạn5,255,8495,743,3486,528,1625,823,369Tổng cộng tài sản192,790,339204,937,940214,855,098223,849,596Nợ phải trả</t>
  </si>
  <si>
    <t>18,342,38617,594,839Các khoản đầu tư tài chính dài hạn12,713,7597,158,8223,343,6764,133,828Tổng cộng tài sản159,332,652173,233,961179,805,584187,255,713Nợ phải trả</t>
  </si>
  <si>
    <t>Bất động sản đầu tư165,524164,891Các khoản đầu tư tài chính dài hạn68,65267,02363,92854,448Tổng cộng tài sản1,617,1921,871,4811,531,8731,558,529Nợ phải trả809,011850,858553,911621,661Nợ ngắn hạn</t>
  </si>
  <si>
    <t>Các khoản đầu tư tài chính dài hạn58,20355,23654,32649,109Tổng cộng tài sản1,721,6341,614,1521,557,7851,682,335Nợ phải trả676,404</t>
  </si>
  <si>
    <t>Các khoản đầu tư tài chính dài hạn68,33583,96867,27859,920Tổng cộng tài sản1,684,7841,641,6881,535,7801,628,910Nợ phải trả711,451</t>
  </si>
  <si>
    <t>16,47613,07312,912Các khoản đầu tư tài chính dài hạnTổng cộng tài sản200,050202,266235,638258,723Nợ phải trả28,144</t>
  </si>
  <si>
    <t>Bất động sản đầu tưCác khoản đầu tư tài chính dài hạn531,864166,666Tổng cộng tài sản2,828,6722,975,2893,587,9874,492,246Nợ phải trả1,532,1491,580,9402,087,6601,542,697Nợ ngắn hạn</t>
  </si>
  <si>
    <t>8,511Các khoản đầu tư tài chính dài hạn378,303370,122234,886239,624Tổng cộng tài sản9,349,8799,656,1649,070,3529,203,542Nợ phải trả</t>
  </si>
  <si>
    <t>Doanh thu thuần năm 2017 giảm 19%</t>
  </si>
  <si>
    <t>Doanh thu quý 1 giảm 35% so với cùng kì</t>
  </si>
  <si>
    <t>EPS năm 2017 giảm 24%</t>
  </si>
  <si>
    <t>Doanh thu năm 2017 giảm 7%</t>
  </si>
  <si>
    <t>EPS quý 1 giảm 22% so với cùng kì</t>
  </si>
  <si>
    <t>Doanh thu năm 2017 giảm 9%</t>
  </si>
  <si>
    <t>EPS 2017 giảm 29%</t>
  </si>
  <si>
    <t>TCB</t>
  </si>
  <si>
    <t>TGG</t>
  </si>
  <si>
    <t>VHM</t>
  </si>
  <si>
    <t>AAV</t>
  </si>
  <si>
    <t>TDT</t>
  </si>
  <si>
    <t>BBT</t>
  </si>
  <si>
    <t>DP1</t>
  </si>
  <si>
    <t>VEA</t>
  </si>
  <si>
    <t>MQN</t>
  </si>
  <si>
    <t>YEG</t>
  </si>
  <si>
    <t>CDP</t>
  </si>
  <si>
    <t>CEN</t>
  </si>
  <si>
    <t>HBW</t>
  </si>
  <si>
    <t>VTE</t>
  </si>
  <si>
    <t>ABR</t>
  </si>
  <si>
    <t>BSH</t>
  </si>
  <si>
    <t>C22</t>
  </si>
  <si>
    <t>DVW</t>
  </si>
  <si>
    <t>DX2</t>
  </si>
  <si>
    <t>HNR</t>
  </si>
  <si>
    <t>KTC</t>
  </si>
  <si>
    <t>NAU</t>
  </si>
  <si>
    <t>NQN</t>
  </si>
  <si>
    <t>S72</t>
  </si>
  <si>
    <t>SBH</t>
  </si>
  <si>
    <t>STW</t>
  </si>
  <si>
    <t>X26</t>
  </si>
  <si>
    <t>XLV</t>
  </si>
  <si>
    <t>TỔNG CÔNG TY KHÍ VIỆT NAM - CTCP (HOSE)</t>
  </si>
  <si>
    <t>CÔNG TY CỔ PHẦN VẬN TẢI XĂNG DẦU VITACO (HOSE)</t>
  </si>
  <si>
    <t>CÔNG TY CỔ PHẦN THÉP VICASA - VNSTEEL (UPCOM)</t>
  </si>
  <si>
    <t>CÔNG TY CỔ PHẦN VÀNG BẠC ĐÁ QUÝ PHÚ NHUẬN (HOSE)</t>
  </si>
  <si>
    <t>TỔNG CÔNG TY CỔ PHẦN VẬN TẢI DẦU KHÍ (HOSE)</t>
  </si>
  <si>
    <t>CÔNG TY CỔ PHẦN TẬP ĐOÀN TIẾN BỘ (HNX)</t>
  </si>
  <si>
    <t>CÔNG TY CỔ PHẦN SAM HOLDINGS (HOSE)</t>
  </si>
  <si>
    <t>CÔNG TY CỔ PHẦN TẬP ĐOÀN THÀNH NAM (HOSE)</t>
  </si>
  <si>
    <t>CÔNG TY CỔ PHẦN ĐẦU TƯ VÀ THƯƠNG MẠI TNG (HNX)</t>
  </si>
  <si>
    <t>CÔNG TY CỔ PHẦN KINH DOANH VÀ PHÁT TRIỂN BÌNH DƯƠNG (HOSE)</t>
  </si>
  <si>
    <t>CÔNG TY CỔ PHẦN PHÂN BÓN MIỀN NAM (HOSE)</t>
  </si>
  <si>
    <t>CÔNG TY CỔ PHẦN ĐỊA ỐC SÀI GÒN THƯƠNG TÍN (HOSE)</t>
  </si>
  <si>
    <t>CÔNG TY CỔ PHẦN VĨNH HOÀN (HOSE)</t>
  </si>
  <si>
    <t>TẬP ĐOÀN VINGROUP - CTCP (HOSE)</t>
  </si>
  <si>
    <t>TỔNG CÔNG TY CỔ PHẦN XÂY DỰNG ĐIỆN VIỆT NAM (HOSE)</t>
  </si>
  <si>
    <t>CÔNG TY CỔ PHẦN DU LỊCH THÀNH THÀNH CÔNG (HOSE)</t>
  </si>
  <si>
    <t>CÔNG TY CỔ PHẦN VẠN PHÁT HƯNG (HOSE)</t>
  </si>
  <si>
    <t>CÔNG TY CỔ PHẦN THỦY ĐIỆN VĨNH SƠN - SÔNG HINH (HOSE)</t>
  </si>
  <si>
    <t>CÔNG TY CỔ PHẦN BẤT ĐỘNG SẢN VÀ ĐẦU TƯ VRC (HOSE)</t>
  </si>
  <si>
    <t>CÔNG TY CỔ PHẦN PHÁT TRIỂN ĐÔ THỊ TỪ LIÊM (HOSE)</t>
  </si>
  <si>
    <t>CÔNG TY CỔ PHẦN CAO SU PHƯỚC HÒA (HOSE)</t>
  </si>
  <si>
    <t>CÔNG TY CỔ PHẦN XÂY DỰNG PHỤC HƯNG HOLDINGS (HNX)</t>
  </si>
  <si>
    <t>CÔNG TY CỔ PHẦN TẬP ĐOÀN PAN (HOSE)</t>
  </si>
  <si>
    <t>CÔNG TY CỔ PHẦN ĐẦU TƯ NAM LONG (HOSE)</t>
  </si>
  <si>
    <t>CÔNG TY CỔ PHẦN XÂY LẮP PHÁT TRIỂN NHÀ ĐÀ NẴNG (HNX)</t>
  </si>
  <si>
    <t>TỔNG CÔNG TY CẢNG HÀNG KHÔNG VIỆT NAM - CTCP (UPCOM)</t>
  </si>
  <si>
    <t>CÔNG TY CỔ PHẦN NAM VIỆT (HOSE)</t>
  </si>
  <si>
    <t>CÔNG TY CỔ PHẦN TẬP ĐOÀN SAO MAI (HOSE)</t>
  </si>
  <si>
    <t>CÔNG TY CỔ PHẦN DÂY CÁP ĐIỆN VIỆT NAM (HOSE)</t>
  </si>
  <si>
    <t>CÔNG TY CỔ PHẦN ĐẦU TƯ VÀ PHÁT TRIỂN ĐÔ THỊ DẦU KHÍ CỬU LONG (HOSE)</t>
  </si>
  <si>
    <t>CÔNG TY CỔ PHẦN HÓA CHẤT CƠ BẢN MIỀN NAM (HOSE)</t>
  </si>
  <si>
    <t>CÔNG TY CỔ PHẦN DAP - VINACHEM (UPCOM)</t>
  </si>
  <si>
    <t>CÔNG TY CỔ PHẦN PHÁT TRIỂN NHÀ BÀ RỊA - VŨNG TÀU (HOSE)</t>
  </si>
  <si>
    <t>TỔNG CÔNG TY CỔ PHẦN ĐẦU TƯ PHÁT TRIỂN XÂY DỰNG (HOSE)</t>
  </si>
  <si>
    <t>CÔNG TY CỔ PHẦN TẬP ĐOÀN ĐẤT XANH (HOSE)</t>
  </si>
  <si>
    <t>CÔNG TY CỔ PHẦN THỰC PHẨM SAO TA (HOSE)</t>
  </si>
  <si>
    <t>CÔNG TY CỔ PHẦN SXKD XUẤT NHẬP KHẨU BÌNH THẠNH (HOSE)</t>
  </si>
  <si>
    <t>CÔNG TY CỔ PHẦN ĐẦU TƯ VÀ PHÁT TRIỂN BẤT ĐỘNG SẢN HUDLAND (HNX)</t>
  </si>
  <si>
    <t>TỔNG CÔNG TY HÀNG KHÔNG VIỆT NAM - CTCP (UPCOM)</t>
  </si>
  <si>
    <t>CÔNG TY CỔ PHẦN ĐẦU TƯ VÀ PHÁT TRIỂN ĐA QUỐC GIA I.D.I (HOSE)</t>
  </si>
  <si>
    <t>CÔNG TY CỔ PHẦN PHÁT TRIỂN HẠ TẦNG KỸ THUẬT (HOSE)</t>
  </si>
  <si>
    <t>TỔNG CÔNG TY PHÁT TRIỂN ĐÔ THỊ KINH BẮC - CTCP (HOSE)</t>
  </si>
  <si>
    <t>CÔNG TY CỔ PHẦN LICOGI 16 (HOSE)</t>
  </si>
  <si>
    <t>CÔNG TY CỔ PHẦN LONG HẬU (HOSE)</t>
  </si>
  <si>
    <t>CÔNG TY CỔ PHẦN TÀI NGUYÊN MASAN (UPCOM)</t>
  </si>
</sst>
</file>

<file path=xl/styles.xml><?xml version="1.0" encoding="utf-8"?>
<styleSheet xmlns="http://schemas.openxmlformats.org/spreadsheetml/2006/main">
  <numFmts count="3">
    <numFmt numFmtId="43" formatCode="_(* #,##0.00_);_(* \(#,##0.00\);_(* &quot;-&quot;??_);_(@_)"/>
    <numFmt numFmtId="164" formatCode="_(* #,##0_);_(* \(#,##0\);_(* &quot;-&quot;??_);_(@_)"/>
    <numFmt numFmtId="165" formatCode="0.0%"/>
  </numFmts>
  <fonts count="52">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sz val="9"/>
      <color rgb="FF005288"/>
      <name val="Calibri"/>
      <family val="2"/>
      <charset val="163"/>
      <scheme val="minor"/>
    </font>
    <font>
      <sz val="8"/>
      <color rgb="FF005288"/>
      <name val="Calibri"/>
      <family val="2"/>
      <charset val="163"/>
      <scheme val="minor"/>
    </font>
    <font>
      <b/>
      <sz val="9"/>
      <color rgb="FF000000"/>
      <name val="Calibri"/>
      <family val="2"/>
      <charset val="163"/>
      <scheme val="minor"/>
    </font>
    <font>
      <sz val="9"/>
      <color rgb="FF000000"/>
      <name val="Calibri"/>
      <family val="2"/>
      <charset val="163"/>
      <scheme val="minor"/>
    </font>
    <font>
      <b/>
      <sz val="10"/>
      <color rgb="FF005288"/>
      <name val="Calibri"/>
      <family val="2"/>
      <charset val="163"/>
      <scheme val="minor"/>
    </font>
    <font>
      <sz val="9"/>
      <color theme="1"/>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10.5"/>
      <color theme="1"/>
      <name val="Tahoma"/>
      <family val="2"/>
      <charset val="163"/>
    </font>
    <font>
      <b/>
      <sz val="10.5"/>
      <color rgb="FF00B050"/>
      <name val="Tahoma"/>
      <family val="2"/>
      <charset val="163"/>
    </font>
    <font>
      <b/>
      <sz val="10.5"/>
      <color rgb="FFFF0000"/>
      <name val="Tahoma"/>
      <family val="2"/>
      <charset val="163"/>
    </font>
    <font>
      <b/>
      <sz val="10.5"/>
      <color theme="1"/>
      <name val="Tahoma"/>
      <family val="2"/>
      <charset val="163"/>
    </font>
    <font>
      <sz val="10.5"/>
      <color theme="0"/>
      <name val="Tahoma"/>
      <family val="2"/>
      <charset val="163"/>
    </font>
    <font>
      <sz val="10.5"/>
      <name val="Tahoma"/>
      <family val="2"/>
      <charset val="163"/>
    </font>
    <font>
      <sz val="10.5"/>
      <color rgb="FFFF0000"/>
      <name val="Tahoma"/>
      <family val="2"/>
      <charset val="163"/>
    </font>
    <font>
      <sz val="10.5"/>
      <color rgb="FF00B050"/>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79998168889431442"/>
        <bgColor indexed="64"/>
      </patternFill>
    </fill>
    <fill>
      <patternFill patternType="solid">
        <fgColor rgb="FF942092"/>
        <bgColor indexed="64"/>
      </patternFill>
    </fill>
  </fills>
  <borders count="56">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right/>
      <top style="thin">
        <color auto="1"/>
      </top>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right/>
      <top style="medium">
        <color rgb="FFEAEAEA"/>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s>
  <cellStyleXfs count="47">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2" borderId="22" applyNumberFormat="0" applyFont="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3" fillId="7" borderId="0" applyNumberFormat="0" applyBorder="0" applyAlignment="0" applyProtection="0"/>
    <xf numFmtId="0" fontId="24" fillId="10" borderId="18" applyNumberFormat="0" applyAlignment="0" applyProtection="0"/>
    <xf numFmtId="0" fontId="25" fillId="11" borderId="21" applyNumberFormat="0" applyAlignment="0" applyProtection="0"/>
    <xf numFmtId="0" fontId="26" fillId="0" borderId="0" applyNumberFormat="0" applyFill="0" applyBorder="0" applyAlignment="0" applyProtection="0"/>
    <xf numFmtId="0" fontId="27" fillId="6" borderId="0" applyNumberFormat="0" applyBorder="0" applyAlignment="0" applyProtection="0"/>
    <xf numFmtId="0" fontId="28" fillId="0" borderId="15" applyNumberFormat="0" applyFill="0" applyAlignment="0" applyProtection="0"/>
    <xf numFmtId="0" fontId="29" fillId="0" borderId="16" applyNumberFormat="0" applyFill="0" applyAlignment="0" applyProtection="0"/>
    <xf numFmtId="0" fontId="30" fillId="0" borderId="17" applyNumberFormat="0" applyFill="0" applyAlignment="0" applyProtection="0"/>
    <xf numFmtId="0" fontId="30" fillId="0" borderId="0" applyNumberFormat="0" applyFill="0" applyBorder="0" applyAlignment="0" applyProtection="0"/>
    <xf numFmtId="0" fontId="31" fillId="9" borderId="18" applyNumberFormat="0" applyAlignment="0" applyProtection="0"/>
    <xf numFmtId="0" fontId="32" fillId="0" borderId="20" applyNumberFormat="0" applyFill="0" applyAlignment="0" applyProtection="0"/>
    <xf numFmtId="0" fontId="33" fillId="8" borderId="0" applyNumberFormat="0" applyBorder="0" applyAlignment="0" applyProtection="0"/>
    <xf numFmtId="0" fontId="34" fillId="10" borderId="19" applyNumberFormat="0" applyAlignment="0" applyProtection="0"/>
    <xf numFmtId="0" fontId="35" fillId="0" borderId="0" applyNumberFormat="0" applyFill="0" applyBorder="0" applyAlignment="0" applyProtection="0"/>
    <xf numFmtId="0" fontId="5" fillId="0" borderId="23" applyNumberFormat="0" applyFill="0" applyAlignment="0" applyProtection="0"/>
    <xf numFmtId="0" fontId="21" fillId="0" borderId="0" applyNumberFormat="0" applyFill="0" applyBorder="0" applyAlignment="0" applyProtection="0"/>
    <xf numFmtId="0" fontId="1" fillId="0" borderId="0"/>
  </cellStyleXfs>
  <cellXfs count="275">
    <xf numFmtId="0" fontId="0" fillId="0" borderId="0" xfId="0"/>
    <xf numFmtId="43" fontId="0" fillId="0" borderId="0" xfId="1" applyFont="1"/>
    <xf numFmtId="164" fontId="0" fillId="0" borderId="0" xfId="1" applyNumberFormat="1" applyFont="1"/>
    <xf numFmtId="43" fontId="0" fillId="0" borderId="0" xfId="0" applyNumberFormat="1"/>
    <xf numFmtId="0" fontId="5" fillId="0" borderId="0" xfId="0" applyFont="1"/>
    <xf numFmtId="0" fontId="6" fillId="0" borderId="0" xfId="0" applyFont="1"/>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9" fontId="6" fillId="0" borderId="0" xfId="2" applyFont="1"/>
    <xf numFmtId="165" fontId="6" fillId="0" borderId="0" xfId="0" applyNumberFormat="1" applyFont="1"/>
    <xf numFmtId="0" fontId="6" fillId="0" borderId="0" xfId="0" applyFont="1" applyFill="1"/>
    <xf numFmtId="0" fontId="8" fillId="0" borderId="0" xfId="0" applyFont="1" applyFill="1" applyBorder="1"/>
    <xf numFmtId="0" fontId="8" fillId="0" borderId="0" xfId="0" applyFont="1" applyFill="1"/>
    <xf numFmtId="0" fontId="16" fillId="2" borderId="2" xfId="0" applyFont="1" applyFill="1" applyBorder="1" applyAlignment="1">
      <alignment horizontal="center" vertical="center" wrapText="1"/>
    </xf>
    <xf numFmtId="3" fontId="15" fillId="2" borderId="2" xfId="0" applyNumberFormat="1" applyFont="1" applyFill="1" applyBorder="1" applyAlignment="1">
      <alignment horizontal="right" vertical="center" wrapText="1" indent="4"/>
    </xf>
    <xf numFmtId="3" fontId="16" fillId="2" borderId="2" xfId="0" applyNumberFormat="1" applyFont="1" applyFill="1" applyBorder="1" applyAlignment="1">
      <alignment horizontal="right" vertical="center" wrapText="1" indent="4"/>
    </xf>
    <xf numFmtId="0" fontId="16" fillId="2" borderId="2" xfId="0" applyFont="1" applyFill="1" applyBorder="1" applyAlignment="1">
      <alignment horizontal="right" vertical="center" wrapText="1" indent="4"/>
    </xf>
    <xf numFmtId="0" fontId="15" fillId="2" borderId="2" xfId="0" applyFont="1" applyFill="1" applyBorder="1" applyAlignment="1">
      <alignment horizontal="right" vertical="center" wrapText="1" indent="4"/>
    </xf>
    <xf numFmtId="0" fontId="17" fillId="3" borderId="1" xfId="0" applyFont="1" applyFill="1" applyBorder="1" applyAlignment="1">
      <alignment horizontal="center" vertical="center" wrapText="1"/>
    </xf>
    <xf numFmtId="0" fontId="0" fillId="0" borderId="0" xfId="0"/>
    <xf numFmtId="3" fontId="0" fillId="0" borderId="0" xfId="0" applyNumberFormat="1"/>
    <xf numFmtId="0" fontId="13" fillId="3" borderId="26" xfId="0" applyFont="1" applyFill="1" applyBorder="1" applyAlignment="1">
      <alignment horizontal="center" vertical="center" wrapText="1"/>
    </xf>
    <xf numFmtId="0" fontId="13" fillId="3" borderId="29" xfId="0" applyFont="1" applyFill="1" applyBorder="1" applyAlignment="1">
      <alignment horizontal="center" vertical="center" wrapText="1"/>
    </xf>
    <xf numFmtId="0" fontId="36" fillId="0" borderId="0" xfId="0" applyFont="1"/>
    <xf numFmtId="3" fontId="15" fillId="2" borderId="2" xfId="0" applyNumberFormat="1" applyFont="1" applyFill="1" applyBorder="1" applyAlignment="1">
      <alignment horizontal="right" vertical="center" wrapText="1"/>
    </xf>
    <xf numFmtId="3" fontId="16" fillId="2" borderId="2" xfId="0" applyNumberFormat="1" applyFont="1" applyFill="1" applyBorder="1" applyAlignment="1">
      <alignment horizontal="right" vertical="center" wrapText="1"/>
    </xf>
    <xf numFmtId="0" fontId="16" fillId="2" borderId="2" xfId="0" applyFont="1" applyFill="1" applyBorder="1" applyAlignment="1">
      <alignment horizontal="right" vertical="center" wrapText="1"/>
    </xf>
    <xf numFmtId="0" fontId="15" fillId="2" borderId="2" xfId="0" applyFont="1" applyFill="1" applyBorder="1" applyAlignment="1">
      <alignment horizontal="right" vertical="center" wrapText="1"/>
    </xf>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37" borderId="4" xfId="0" applyFont="1" applyFill="1" applyBorder="1" applyAlignment="1">
      <alignment horizontal="center" vertical="center"/>
    </xf>
    <xf numFmtId="164" fontId="6" fillId="37" borderId="4" xfId="1" applyNumberFormat="1" applyFont="1" applyFill="1" applyBorder="1" applyAlignment="1">
      <alignment horizontal="center" vertical="center"/>
    </xf>
    <xf numFmtId="2" fontId="6" fillId="37" borderId="4" xfId="0" applyNumberFormat="1" applyFont="1" applyFill="1" applyBorder="1" applyAlignment="1">
      <alignment horizontal="center" vertical="center"/>
    </xf>
    <xf numFmtId="0" fontId="36" fillId="37" borderId="4" xfId="0" applyFont="1" applyFill="1" applyBorder="1" applyAlignment="1">
      <alignment horizontal="center" vertical="center"/>
    </xf>
    <xf numFmtId="0" fontId="6" fillId="37" borderId="0" xfId="0" applyFont="1" applyFill="1"/>
    <xf numFmtId="0" fontId="37" fillId="37" borderId="4" xfId="0" applyFont="1" applyFill="1" applyBorder="1" applyAlignment="1">
      <alignment horizontal="center" vertical="center"/>
    </xf>
    <xf numFmtId="0" fontId="36" fillId="37" borderId="0" xfId="0" applyFont="1" applyFill="1"/>
    <xf numFmtId="4" fontId="16" fillId="2" borderId="2" xfId="0" applyNumberFormat="1" applyFont="1" applyFill="1" applyBorder="1" applyAlignment="1">
      <alignment horizontal="right" vertical="center" wrapText="1" indent="4"/>
    </xf>
    <xf numFmtId="2" fontId="6" fillId="37" borderId="4" xfId="0" applyNumberFormat="1" applyFont="1" applyFill="1" applyBorder="1" applyAlignment="1">
      <alignment horizontal="left" vertical="center"/>
    </xf>
    <xf numFmtId="0" fontId="6" fillId="0" borderId="0" xfId="0" applyFont="1" applyAlignment="1">
      <alignment horizontal="left" vertical="center"/>
    </xf>
    <xf numFmtId="4" fontId="0" fillId="0" borderId="0" xfId="0" applyNumberFormat="1"/>
    <xf numFmtId="0" fontId="12" fillId="4" borderId="4" xfId="0" applyFont="1" applyFill="1" applyBorder="1" applyAlignment="1">
      <alignment horizontal="center"/>
    </xf>
    <xf numFmtId="0" fontId="6" fillId="4" borderId="4" xfId="0" applyFont="1" applyFill="1" applyBorder="1" applyAlignment="1">
      <alignment horizontal="center"/>
    </xf>
    <xf numFmtId="2" fontId="6" fillId="38" borderId="4" xfId="0" applyNumberFormat="1" applyFont="1" applyFill="1" applyBorder="1" applyAlignment="1">
      <alignment horizontal="center" vertical="center"/>
    </xf>
    <xf numFmtId="10" fontId="6" fillId="37" borderId="4" xfId="2" applyNumberFormat="1" applyFont="1" applyFill="1" applyBorder="1" applyAlignment="1">
      <alignment horizontal="right"/>
    </xf>
    <xf numFmtId="0" fontId="38" fillId="0" borderId="0" xfId="0" applyFont="1"/>
    <xf numFmtId="0" fontId="38" fillId="0" borderId="13" xfId="0" applyFont="1" applyBorder="1"/>
    <xf numFmtId="0" fontId="41" fillId="4" borderId="4" xfId="0" applyFont="1" applyFill="1" applyBorder="1"/>
    <xf numFmtId="0" fontId="42" fillId="5" borderId="4" xfId="0" applyFont="1" applyFill="1" applyBorder="1" applyAlignment="1">
      <alignment horizontal="center" vertical="center"/>
    </xf>
    <xf numFmtId="0" fontId="42" fillId="5" borderId="32" xfId="0" applyFont="1" applyFill="1" applyBorder="1" applyAlignment="1">
      <alignment horizontal="center" vertical="center"/>
    </xf>
    <xf numFmtId="0" fontId="43" fillId="37" borderId="4" xfId="0" applyFont="1" applyFill="1" applyBorder="1" applyAlignment="1">
      <alignment horizontal="center" vertical="center"/>
    </xf>
    <xf numFmtId="0" fontId="38" fillId="0" borderId="0" xfId="0" applyFont="1" applyBorder="1"/>
    <xf numFmtId="0" fontId="43" fillId="37" borderId="0" xfId="0" applyFont="1" applyFill="1" applyBorder="1" applyAlignment="1">
      <alignment horizontal="center" vertical="center"/>
    </xf>
    <xf numFmtId="0" fontId="38" fillId="0" borderId="4" xfId="0" applyFont="1" applyBorder="1"/>
    <xf numFmtId="0" fontId="38" fillId="0" borderId="4" xfId="0" applyFont="1" applyBorder="1" applyAlignment="1">
      <alignment horizontal="center" vertical="center"/>
    </xf>
    <xf numFmtId="0" fontId="38" fillId="4" borderId="4" xfId="0" applyFont="1" applyFill="1" applyBorder="1" applyAlignment="1">
      <alignment horizontal="center"/>
    </xf>
    <xf numFmtId="164" fontId="38" fillId="37" borderId="32" xfId="1" applyNumberFormat="1" applyFont="1" applyFill="1" applyBorder="1" applyAlignment="1">
      <alignment horizontal="center" vertical="center"/>
    </xf>
    <xf numFmtId="14" fontId="38" fillId="0" borderId="4" xfId="0" quotePrefix="1" applyNumberFormat="1" applyFont="1" applyBorder="1"/>
    <xf numFmtId="164" fontId="38" fillId="37" borderId="4" xfId="1" applyNumberFormat="1" applyFont="1" applyFill="1" applyBorder="1" applyAlignment="1">
      <alignment horizontal="center" vertical="center"/>
    </xf>
    <xf numFmtId="164" fontId="38" fillId="37" borderId="0" xfId="1" applyNumberFormat="1" applyFont="1" applyFill="1" applyBorder="1" applyAlignment="1">
      <alignment horizontal="center" vertical="center"/>
    </xf>
    <xf numFmtId="10" fontId="44" fillId="37" borderId="4" xfId="2" applyNumberFormat="1" applyFont="1" applyFill="1" applyBorder="1" applyAlignment="1">
      <alignment horizontal="center" vertical="center"/>
    </xf>
    <xf numFmtId="164" fontId="44" fillId="37" borderId="4" xfId="0" applyNumberFormat="1" applyFont="1" applyFill="1" applyBorder="1" applyAlignment="1">
      <alignment horizontal="center" vertical="center"/>
    </xf>
    <xf numFmtId="14" fontId="38" fillId="0" borderId="4" xfId="0" applyNumberFormat="1" applyFont="1" applyBorder="1"/>
    <xf numFmtId="0" fontId="38" fillId="0" borderId="14" xfId="0" applyFont="1" applyBorder="1"/>
    <xf numFmtId="10" fontId="45" fillId="37" borderId="4" xfId="2" applyNumberFormat="1" applyFont="1" applyFill="1" applyBorder="1" applyAlignment="1">
      <alignment horizontal="center" vertical="center"/>
    </xf>
    <xf numFmtId="0" fontId="38" fillId="0" borderId="4" xfId="0" applyFont="1" applyBorder="1" applyAlignment="1">
      <alignment horizontal="center"/>
    </xf>
    <xf numFmtId="164" fontId="45" fillId="37" borderId="4" xfId="0" applyNumberFormat="1" applyFont="1" applyFill="1" applyBorder="1" applyAlignment="1">
      <alignment horizontal="right" vertical="center"/>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4" xfId="0" applyFont="1" applyFill="1" applyBorder="1" applyAlignment="1">
      <alignment horizontal="left" vertical="center" wrapText="1"/>
    </xf>
    <xf numFmtId="0" fontId="13" fillId="3" borderId="25" xfId="0" applyFont="1" applyFill="1" applyBorder="1" applyAlignment="1">
      <alignment horizontal="left" vertical="center" wrapText="1"/>
    </xf>
    <xf numFmtId="0" fontId="13" fillId="3" borderId="26" xfId="0" applyFont="1" applyFill="1" applyBorder="1" applyAlignment="1">
      <alignment horizontal="left" vertical="center" wrapText="1"/>
    </xf>
    <xf numFmtId="0" fontId="13" fillId="3" borderId="27" xfId="0" applyFont="1" applyFill="1" applyBorder="1" applyAlignment="1">
      <alignment horizontal="left" vertical="center" wrapText="1"/>
    </xf>
    <xf numFmtId="0" fontId="13" fillId="3" borderId="28"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6" fillId="2" borderId="35" xfId="0" applyFont="1" applyFill="1" applyBorder="1" applyAlignment="1">
      <alignment vertical="center" wrapText="1"/>
    </xf>
    <xf numFmtId="0" fontId="16" fillId="2" borderId="36" xfId="0" applyFont="1" applyFill="1" applyBorder="1" applyAlignment="1">
      <alignment vertical="center" wrapText="1"/>
    </xf>
    <xf numFmtId="0" fontId="46" fillId="3" borderId="26" xfId="0" applyFont="1" applyFill="1" applyBorder="1" applyAlignment="1">
      <alignment horizontal="center" vertical="center" wrapText="1"/>
    </xf>
    <xf numFmtId="0" fontId="46" fillId="3" borderId="29" xfId="0" applyFont="1" applyFill="1" applyBorder="1" applyAlignment="1">
      <alignment horizontal="center" vertical="center" wrapText="1"/>
    </xf>
    <xf numFmtId="0" fontId="49" fillId="2" borderId="2" xfId="0" applyFont="1" applyFill="1" applyBorder="1" applyAlignment="1">
      <alignment horizontal="center" vertical="center" wrapText="1"/>
    </xf>
    <xf numFmtId="3" fontId="48" fillId="2" borderId="2" xfId="0" applyNumberFormat="1" applyFont="1" applyFill="1" applyBorder="1" applyAlignment="1">
      <alignment horizontal="right" vertical="center" wrapText="1" indent="5"/>
    </xf>
    <xf numFmtId="3" fontId="49" fillId="2" borderId="2" xfId="0" applyNumberFormat="1" applyFont="1" applyFill="1" applyBorder="1" applyAlignment="1">
      <alignment horizontal="right" vertical="center" wrapText="1" indent="5"/>
    </xf>
    <xf numFmtId="0" fontId="49" fillId="2" borderId="2" xfId="0" applyFont="1" applyFill="1" applyBorder="1" applyAlignment="1">
      <alignment horizontal="right" vertical="center" wrapText="1" indent="5"/>
    </xf>
    <xf numFmtId="0" fontId="50" fillId="3" borderId="1" xfId="0" applyFont="1" applyFill="1" applyBorder="1" applyAlignment="1">
      <alignment horizontal="center" vertical="center" wrapText="1"/>
    </xf>
    <xf numFmtId="0" fontId="48" fillId="2" borderId="2" xfId="0" applyFont="1" applyFill="1" applyBorder="1" applyAlignment="1">
      <alignment horizontal="right" vertical="center" wrapText="1" indent="5"/>
    </xf>
    <xf numFmtId="3" fontId="48" fillId="2" borderId="2" xfId="0" applyNumberFormat="1" applyFont="1" applyFill="1" applyBorder="1" applyAlignment="1">
      <alignment horizontal="right" vertical="center" wrapText="1"/>
    </xf>
    <xf numFmtId="3" fontId="49" fillId="2" borderId="2" xfId="0" applyNumberFormat="1" applyFont="1" applyFill="1" applyBorder="1" applyAlignment="1">
      <alignment horizontal="right" vertical="center" wrapText="1"/>
    </xf>
    <xf numFmtId="0" fontId="49" fillId="2" borderId="2" xfId="0" applyFont="1" applyFill="1" applyBorder="1" applyAlignment="1">
      <alignment horizontal="right" vertical="center" wrapText="1"/>
    </xf>
    <xf numFmtId="0" fontId="48" fillId="2" borderId="2" xfId="0" applyFont="1" applyFill="1" applyBorder="1" applyAlignment="1">
      <alignment horizontal="right" vertical="center" wrapText="1"/>
    </xf>
    <xf numFmtId="0" fontId="46" fillId="3" borderId="24" xfId="0" applyFont="1" applyFill="1" applyBorder="1" applyAlignment="1">
      <alignment horizontal="left" vertical="center" wrapText="1"/>
    </xf>
    <xf numFmtId="0" fontId="46" fillId="3" borderId="25" xfId="0" applyFont="1" applyFill="1" applyBorder="1" applyAlignment="1">
      <alignment horizontal="left" vertical="center" wrapText="1"/>
    </xf>
    <xf numFmtId="0" fontId="46" fillId="3" borderId="26" xfId="0" applyFont="1" applyFill="1" applyBorder="1" applyAlignment="1">
      <alignment horizontal="left" vertical="center" wrapText="1"/>
    </xf>
    <xf numFmtId="0" fontId="46" fillId="3" borderId="27" xfId="0" applyFont="1" applyFill="1" applyBorder="1" applyAlignment="1">
      <alignment horizontal="left" vertical="center" wrapText="1"/>
    </xf>
    <xf numFmtId="0" fontId="46" fillId="3" borderId="28" xfId="0" applyFont="1" applyFill="1" applyBorder="1" applyAlignment="1">
      <alignment horizontal="left" vertical="center" wrapText="1"/>
    </xf>
    <xf numFmtId="0" fontId="46" fillId="3" borderId="29" xfId="0" applyFont="1" applyFill="1" applyBorder="1" applyAlignment="1">
      <alignment horizontal="left" vertical="center" wrapText="1"/>
    </xf>
    <xf numFmtId="0" fontId="48" fillId="2" borderId="7" xfId="0" applyFont="1" applyFill="1" applyBorder="1" applyAlignment="1">
      <alignment horizontal="left" vertical="center" wrapText="1"/>
    </xf>
    <xf numFmtId="0" fontId="48" fillId="2" borderId="8"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48" fillId="2" borderId="9" xfId="0" applyFont="1" applyFill="1" applyBorder="1" applyAlignment="1">
      <alignment horizontal="left" vertical="center" wrapText="1"/>
    </xf>
    <xf numFmtId="0" fontId="48" fillId="2" borderId="10" xfId="0" applyFont="1" applyFill="1" applyBorder="1" applyAlignment="1">
      <alignment horizontal="left" vertical="center" wrapText="1"/>
    </xf>
    <xf numFmtId="0" fontId="49" fillId="2" borderId="11" xfId="0" applyFont="1" applyFill="1" applyBorder="1" applyAlignment="1">
      <alignment vertical="center" wrapText="1"/>
    </xf>
    <xf numFmtId="0" fontId="50" fillId="3" borderId="5" xfId="0" applyFont="1" applyFill="1" applyBorder="1" applyAlignment="1">
      <alignment horizontal="left" vertical="center" wrapText="1"/>
    </xf>
    <xf numFmtId="0" fontId="50" fillId="3" borderId="6" xfId="0" applyFont="1" applyFill="1" applyBorder="1" applyAlignment="1">
      <alignment horizontal="left" vertical="center" wrapText="1"/>
    </xf>
    <xf numFmtId="0" fontId="50" fillId="3" borderId="1" xfId="0" applyFont="1" applyFill="1" applyBorder="1" applyAlignment="1">
      <alignment horizontal="left" vertical="center" wrapText="1"/>
    </xf>
    <xf numFmtId="43" fontId="6" fillId="0" borderId="0" xfId="1" applyFont="1"/>
    <xf numFmtId="4" fontId="49" fillId="2" borderId="2" xfId="0" applyNumberFormat="1" applyFont="1" applyFill="1" applyBorder="1" applyAlignment="1">
      <alignment horizontal="right" vertical="center" wrapText="1"/>
    </xf>
    <xf numFmtId="0" fontId="46" fillId="3" borderId="30" xfId="0" applyFont="1" applyFill="1" applyBorder="1" applyAlignment="1">
      <alignment horizontal="left" vertical="center" wrapText="1"/>
    </xf>
    <xf numFmtId="0" fontId="46" fillId="3" borderId="31" xfId="0" applyFont="1" applyFill="1" applyBorder="1" applyAlignment="1">
      <alignment horizontal="left" vertical="center" wrapText="1"/>
    </xf>
    <xf numFmtId="0" fontId="50" fillId="3" borderId="12" xfId="0" applyFont="1" applyFill="1" applyBorder="1" applyAlignment="1">
      <alignment horizontal="left" vertical="center" wrapText="1"/>
    </xf>
    <xf numFmtId="2" fontId="6" fillId="37" borderId="4" xfId="0" applyNumberFormat="1" applyFont="1" applyFill="1" applyBorder="1" applyAlignment="1">
      <alignment horizontal="left" vertical="center" wrapText="1"/>
    </xf>
    <xf numFmtId="0" fontId="9" fillId="39" borderId="38" xfId="0" applyFont="1" applyFill="1" applyBorder="1" applyAlignment="1">
      <alignment wrapText="1"/>
    </xf>
    <xf numFmtId="0" fontId="10" fillId="39" borderId="38" xfId="0" applyFont="1" applyFill="1" applyBorder="1"/>
    <xf numFmtId="0" fontId="10" fillId="39" borderId="38" xfId="0" applyFont="1" applyFill="1" applyBorder="1" applyAlignment="1">
      <alignment horizontal="center"/>
    </xf>
    <xf numFmtId="0" fontId="6" fillId="0" borderId="38" xfId="0" applyFont="1" applyFill="1" applyBorder="1"/>
    <xf numFmtId="0" fontId="6" fillId="0" borderId="38" xfId="0" applyFont="1" applyBorder="1"/>
    <xf numFmtId="164" fontId="6" fillId="0" borderId="38" xfId="1" applyNumberFormat="1" applyFont="1" applyBorder="1"/>
    <xf numFmtId="164" fontId="6" fillId="0" borderId="38" xfId="1" applyNumberFormat="1" applyFont="1" applyFill="1" applyBorder="1"/>
    <xf numFmtId="9" fontId="6" fillId="0" borderId="38" xfId="2" applyFont="1" applyFill="1" applyBorder="1"/>
    <xf numFmtId="9" fontId="6" fillId="0" borderId="38" xfId="2" applyFont="1" applyBorder="1"/>
    <xf numFmtId="0" fontId="11" fillId="0" borderId="38" xfId="0" applyFont="1" applyBorder="1" applyAlignment="1">
      <alignment wrapText="1"/>
    </xf>
    <xf numFmtId="0" fontId="18" fillId="0" borderId="38" xfId="0" applyFont="1" applyBorder="1" applyAlignment="1">
      <alignment wrapText="1"/>
    </xf>
    <xf numFmtId="0" fontId="8" fillId="0" borderId="38" xfId="0" applyFont="1" applyFill="1" applyBorder="1" applyAlignment="1">
      <alignment horizontal="left"/>
    </xf>
    <xf numFmtId="0" fontId="8" fillId="0" borderId="38" xfId="0" applyFont="1" applyFill="1" applyBorder="1"/>
    <xf numFmtId="9" fontId="6" fillId="4" borderId="38" xfId="2" applyFont="1" applyFill="1" applyBorder="1"/>
    <xf numFmtId="0" fontId="6" fillId="0" borderId="38" xfId="0" applyFont="1" applyFill="1" applyBorder="1" applyAlignment="1">
      <alignment horizontal="left"/>
    </xf>
    <xf numFmtId="0" fontId="11" fillId="0" borderId="38" xfId="0" applyFont="1" applyFill="1" applyBorder="1" applyAlignment="1">
      <alignment wrapText="1"/>
    </xf>
    <xf numFmtId="0" fontId="6" fillId="0" borderId="38" xfId="0" applyFont="1" applyBorder="1" applyAlignment="1">
      <alignment horizontal="left"/>
    </xf>
    <xf numFmtId="0" fontId="19" fillId="0" borderId="38" xfId="0" applyFont="1" applyBorder="1" applyAlignment="1">
      <alignment horizontal="center" vertical="center"/>
    </xf>
    <xf numFmtId="10" fontId="6" fillId="0" borderId="38" xfId="2" applyNumberFormat="1" applyFont="1" applyBorder="1"/>
    <xf numFmtId="2" fontId="6" fillId="0" borderId="38" xfId="0" applyNumberFormat="1" applyFont="1" applyBorder="1"/>
    <xf numFmtId="9" fontId="6" fillId="0" borderId="38" xfId="0" applyNumberFormat="1" applyFont="1" applyBorder="1" applyAlignment="1">
      <alignment horizontal="center"/>
    </xf>
    <xf numFmtId="0" fontId="6" fillId="0" borderId="38" xfId="0" applyFont="1" applyBorder="1" applyAlignment="1">
      <alignment horizontal="center"/>
    </xf>
    <xf numFmtId="164" fontId="6" fillId="0" borderId="38" xfId="0" applyNumberFormat="1" applyFont="1" applyBorder="1"/>
    <xf numFmtId="164" fontId="6" fillId="0" borderId="38" xfId="0" applyNumberFormat="1" applyFont="1" applyFill="1" applyBorder="1"/>
    <xf numFmtId="165" fontId="6" fillId="0" borderId="38" xfId="2" applyNumberFormat="1" applyFont="1" applyBorder="1"/>
    <xf numFmtId="9" fontId="8" fillId="0" borderId="38" xfId="2" applyFont="1" applyFill="1" applyBorder="1"/>
    <xf numFmtId="43" fontId="6" fillId="0" borderId="38" xfId="0" applyNumberFormat="1" applyFont="1" applyBorder="1"/>
    <xf numFmtId="0" fontId="11" fillId="0" borderId="38" xfId="0" applyFont="1" applyBorder="1"/>
    <xf numFmtId="43" fontId="6" fillId="4" borderId="38" xfId="1" applyNumberFormat="1" applyFont="1" applyFill="1" applyBorder="1"/>
    <xf numFmtId="43" fontId="6" fillId="0" borderId="38" xfId="1" applyNumberFormat="1" applyFont="1" applyBorder="1"/>
    <xf numFmtId="0" fontId="8" fillId="0" borderId="0" xfId="0" applyFont="1" applyBorder="1"/>
    <xf numFmtId="0" fontId="9" fillId="39" borderId="38" xfId="0" applyFont="1" applyFill="1" applyBorder="1" applyAlignment="1">
      <alignment horizontal="center" wrapText="1"/>
    </xf>
    <xf numFmtId="0" fontId="7" fillId="39" borderId="38" xfId="0" applyFont="1" applyFill="1" applyBorder="1" applyAlignment="1">
      <alignment horizontal="center"/>
    </xf>
    <xf numFmtId="0" fontId="6" fillId="0" borderId="0" xfId="0" applyFont="1" applyFill="1" applyBorder="1" applyAlignment="1">
      <alignment horizontal="center"/>
    </xf>
    <xf numFmtId="0" fontId="9" fillId="39" borderId="38" xfId="0" applyFont="1" applyFill="1" applyBorder="1" applyAlignment="1">
      <alignment horizontal="center" vertical="center" wrapText="1"/>
    </xf>
    <xf numFmtId="0" fontId="10" fillId="39" borderId="38" xfId="0" applyFont="1" applyFill="1" applyBorder="1" applyAlignment="1">
      <alignment horizontal="center" vertical="center"/>
    </xf>
    <xf numFmtId="0" fontId="7" fillId="39" borderId="38" xfId="0" applyFont="1" applyFill="1" applyBorder="1" applyAlignment="1">
      <alignment horizontal="center" vertical="center"/>
    </xf>
    <xf numFmtId="0" fontId="10" fillId="39" borderId="38" xfId="0" applyFont="1" applyFill="1" applyBorder="1" applyAlignment="1">
      <alignment horizontal="center" wrapText="1"/>
    </xf>
    <xf numFmtId="3" fontId="51" fillId="0" borderId="38" xfId="0" applyNumberFormat="1" applyFont="1" applyBorder="1"/>
    <xf numFmtId="10" fontId="6" fillId="4" borderId="38" xfId="2" applyNumberFormat="1" applyFont="1" applyFill="1" applyBorder="1"/>
    <xf numFmtId="0" fontId="8" fillId="0" borderId="38" xfId="0" applyFont="1" applyBorder="1"/>
    <xf numFmtId="0" fontId="9" fillId="39" borderId="47" xfId="0" applyFont="1" applyFill="1" applyBorder="1" applyAlignment="1">
      <alignment horizontal="center" vertical="center" wrapText="1"/>
    </xf>
    <xf numFmtId="0" fontId="10" fillId="39" borderId="47" xfId="0" applyFont="1" applyFill="1" applyBorder="1" applyAlignment="1">
      <alignment horizontal="center" vertical="center"/>
    </xf>
    <xf numFmtId="0" fontId="7" fillId="39" borderId="47" xfId="0" applyFont="1" applyFill="1" applyBorder="1" applyAlignment="1">
      <alignment horizontal="center" vertical="center"/>
    </xf>
    <xf numFmtId="0" fontId="10" fillId="39" borderId="47" xfId="0" applyFont="1" applyFill="1" applyBorder="1" applyAlignment="1">
      <alignment horizontal="center" vertical="center"/>
    </xf>
    <xf numFmtId="0" fontId="6" fillId="0" borderId="47" xfId="0" applyFont="1" applyFill="1" applyBorder="1"/>
    <xf numFmtId="0" fontId="6" fillId="0" borderId="47" xfId="0" applyFont="1" applyBorder="1"/>
    <xf numFmtId="164" fontId="6" fillId="0" borderId="47" xfId="1" applyNumberFormat="1" applyFont="1" applyBorder="1"/>
    <xf numFmtId="164" fontId="6" fillId="0" borderId="47" xfId="1" applyNumberFormat="1" applyFont="1" applyFill="1" applyBorder="1"/>
    <xf numFmtId="9" fontId="6" fillId="0" borderId="47" xfId="2" applyFont="1" applyFill="1" applyBorder="1"/>
    <xf numFmtId="9" fontId="6" fillId="0" borderId="47" xfId="2" applyFont="1" applyBorder="1"/>
    <xf numFmtId="0" fontId="11" fillId="0" borderId="47" xfId="0" applyFont="1" applyBorder="1" applyAlignment="1">
      <alignment wrapText="1"/>
    </xf>
    <xf numFmtId="0" fontId="8" fillId="0" borderId="47" xfId="0" applyFont="1" applyFill="1" applyBorder="1" applyAlignment="1">
      <alignment horizontal="left"/>
    </xf>
    <xf numFmtId="0" fontId="8" fillId="0" borderId="47" xfId="0" applyFont="1" applyFill="1" applyBorder="1"/>
    <xf numFmtId="9" fontId="6" fillId="4" borderId="47" xfId="2" applyFont="1" applyFill="1" applyBorder="1"/>
    <xf numFmtId="0" fontId="6" fillId="0" borderId="47" xfId="0" applyFont="1" applyFill="1" applyBorder="1" applyAlignment="1">
      <alignment horizontal="left"/>
    </xf>
    <xf numFmtId="0" fontId="11" fillId="0" borderId="47" xfId="0" applyFont="1" applyFill="1" applyBorder="1" applyAlignment="1">
      <alignment wrapText="1"/>
    </xf>
    <xf numFmtId="0" fontId="6" fillId="0" borderId="47" xfId="0" applyFont="1" applyBorder="1" applyAlignment="1">
      <alignment horizontal="left"/>
    </xf>
    <xf numFmtId="0" fontId="19" fillId="0" borderId="47" xfId="0" applyFont="1" applyBorder="1" applyAlignment="1">
      <alignment horizontal="center" vertical="center"/>
    </xf>
    <xf numFmtId="3" fontId="51" fillId="0" borderId="47" xfId="0" applyNumberFormat="1" applyFont="1" applyBorder="1"/>
    <xf numFmtId="10" fontId="6" fillId="0" borderId="47" xfId="2" applyNumberFormat="1" applyFont="1" applyBorder="1"/>
    <xf numFmtId="2" fontId="6" fillId="0" borderId="47" xfId="0" applyNumberFormat="1" applyFont="1" applyBorder="1"/>
    <xf numFmtId="9" fontId="6" fillId="0" borderId="47" xfId="0" applyNumberFormat="1" applyFont="1" applyBorder="1" applyAlignment="1">
      <alignment horizontal="center"/>
    </xf>
    <xf numFmtId="164" fontId="6" fillId="0" borderId="47" xfId="0" applyNumberFormat="1" applyFont="1" applyBorder="1"/>
    <xf numFmtId="164" fontId="6" fillId="0" borderId="47" xfId="0" applyNumberFormat="1" applyFont="1" applyFill="1" applyBorder="1"/>
    <xf numFmtId="165" fontId="6" fillId="0" borderId="47" xfId="2" applyNumberFormat="1" applyFont="1" applyBorder="1"/>
    <xf numFmtId="9" fontId="8" fillId="0" borderId="47" xfId="2" applyFont="1" applyFill="1" applyBorder="1"/>
    <xf numFmtId="43" fontId="6" fillId="0" borderId="47" xfId="0" applyNumberFormat="1" applyFont="1" applyBorder="1"/>
    <xf numFmtId="0" fontId="11" fillId="0" borderId="47" xfId="0" applyFont="1" applyBorder="1"/>
    <xf numFmtId="43" fontId="6" fillId="4" borderId="47" xfId="1" applyNumberFormat="1" applyFont="1" applyFill="1" applyBorder="1"/>
    <xf numFmtId="43" fontId="6" fillId="0" borderId="47" xfId="1" applyNumberFormat="1" applyFont="1" applyBorder="1"/>
    <xf numFmtId="0" fontId="7" fillId="39" borderId="38" xfId="0" applyFont="1" applyFill="1" applyBorder="1"/>
    <xf numFmtId="0" fontId="6" fillId="0" borderId="47" xfId="0" applyFont="1" applyBorder="1" applyAlignment="1">
      <alignment horizontal="center"/>
    </xf>
    <xf numFmtId="0" fontId="9" fillId="39" borderId="47" xfId="0" applyFont="1" applyFill="1" applyBorder="1" applyAlignment="1">
      <alignment wrapText="1"/>
    </xf>
    <xf numFmtId="0" fontId="10" fillId="39" borderId="47" xfId="0" applyFont="1" applyFill="1" applyBorder="1"/>
    <xf numFmtId="0" fontId="7" fillId="39" borderId="47" xfId="0" applyFont="1" applyFill="1" applyBorder="1"/>
    <xf numFmtId="0" fontId="7" fillId="39" borderId="4" xfId="0" applyFont="1" applyFill="1" applyBorder="1" applyAlignment="1">
      <alignment horizontal="center" vertical="center"/>
    </xf>
    <xf numFmtId="10" fontId="45" fillId="0" borderId="32" xfId="0" applyNumberFormat="1" applyFont="1" applyBorder="1" applyAlignment="1">
      <alignment horizontal="center" vertical="center"/>
    </xf>
    <xf numFmtId="10" fontId="45" fillId="0" borderId="33" xfId="0" applyNumberFormat="1" applyFont="1" applyBorder="1" applyAlignment="1">
      <alignment horizontal="center" vertical="center"/>
    </xf>
    <xf numFmtId="10" fontId="45" fillId="0" borderId="34" xfId="0" applyNumberFormat="1" applyFont="1" applyBorder="1" applyAlignment="1">
      <alignment horizontal="center" vertical="center"/>
    </xf>
    <xf numFmtId="0" fontId="39" fillId="4" borderId="4" xfId="0" applyFont="1" applyFill="1" applyBorder="1" applyAlignment="1">
      <alignment horizontal="center"/>
    </xf>
    <xf numFmtId="0" fontId="40" fillId="4" borderId="4" xfId="0" applyFont="1" applyFill="1" applyBorder="1" applyAlignment="1">
      <alignment horizontal="center"/>
    </xf>
    <xf numFmtId="0" fontId="41" fillId="4" borderId="4" xfId="0" applyFont="1" applyFill="1" applyBorder="1" applyAlignment="1">
      <alignment horizontal="center"/>
    </xf>
    <xf numFmtId="0" fontId="38" fillId="0" borderId="4" xfId="0" applyFont="1" applyBorder="1" applyAlignment="1">
      <alignment horizontal="center" vertical="center"/>
    </xf>
    <xf numFmtId="0" fontId="7" fillId="39" borderId="32" xfId="0" applyFont="1" applyFill="1" applyBorder="1" applyAlignment="1">
      <alignment horizontal="center" vertical="center"/>
    </xf>
    <xf numFmtId="0" fontId="7" fillId="39" borderId="33" xfId="0" applyFont="1" applyFill="1" applyBorder="1" applyAlignment="1">
      <alignment horizontal="center" vertical="center"/>
    </xf>
    <xf numFmtId="0" fontId="7" fillId="39" borderId="34" xfId="0" applyFont="1" applyFill="1" applyBorder="1" applyAlignment="1">
      <alignment horizontal="center" vertical="center"/>
    </xf>
    <xf numFmtId="0" fontId="10" fillId="39" borderId="38" xfId="0" applyFont="1" applyFill="1" applyBorder="1" applyAlignment="1">
      <alignment horizontal="center"/>
    </xf>
    <xf numFmtId="0" fontId="20" fillId="2" borderId="38" xfId="0" applyFont="1" applyFill="1" applyBorder="1" applyAlignment="1">
      <alignment horizontal="center"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46" fillId="3" borderId="24" xfId="0" applyFont="1" applyFill="1" applyBorder="1" applyAlignment="1">
      <alignment horizontal="left" vertical="center" wrapText="1"/>
    </xf>
    <xf numFmtId="0" fontId="46" fillId="3" borderId="25" xfId="0" applyFont="1" applyFill="1" applyBorder="1" applyAlignment="1">
      <alignment horizontal="left" vertical="center" wrapText="1"/>
    </xf>
    <xf numFmtId="0" fontId="46" fillId="3" borderId="26" xfId="0" applyFont="1" applyFill="1" applyBorder="1" applyAlignment="1">
      <alignment horizontal="left" vertical="center" wrapText="1"/>
    </xf>
    <xf numFmtId="0" fontId="46" fillId="3" borderId="27" xfId="0" applyFont="1" applyFill="1" applyBorder="1" applyAlignment="1">
      <alignment horizontal="left" vertical="center" wrapText="1"/>
    </xf>
    <xf numFmtId="0" fontId="46" fillId="3" borderId="28" xfId="0" applyFont="1" applyFill="1" applyBorder="1" applyAlignment="1">
      <alignment horizontal="left" vertical="center" wrapText="1"/>
    </xf>
    <xf numFmtId="0" fontId="46" fillId="3" borderId="29" xfId="0" applyFont="1" applyFill="1" applyBorder="1" applyAlignment="1">
      <alignment horizontal="left" vertical="center" wrapText="1"/>
    </xf>
    <xf numFmtId="0" fontId="48" fillId="2" borderId="7" xfId="0" applyFont="1" applyFill="1" applyBorder="1" applyAlignment="1">
      <alignment horizontal="left" vertical="center" wrapText="1"/>
    </xf>
    <xf numFmtId="0" fontId="48" fillId="2" borderId="8" xfId="0" applyFont="1" applyFill="1" applyBorder="1" applyAlignment="1">
      <alignment horizontal="left" vertical="center" wrapText="1"/>
    </xf>
    <xf numFmtId="0" fontId="48" fillId="2" borderId="9" xfId="0" applyFont="1" applyFill="1" applyBorder="1" applyAlignment="1">
      <alignment horizontal="left" vertical="center" wrapText="1"/>
    </xf>
    <xf numFmtId="0" fontId="48" fillId="2" borderId="10" xfId="0" applyFont="1" applyFill="1" applyBorder="1" applyAlignment="1">
      <alignment horizontal="left" vertical="center" wrapText="1"/>
    </xf>
    <xf numFmtId="0" fontId="49" fillId="2" borderId="11" xfId="0" applyFont="1" applyFill="1" applyBorder="1" applyAlignment="1">
      <alignment vertical="center" wrapText="1"/>
    </xf>
    <xf numFmtId="0" fontId="50" fillId="3" borderId="5" xfId="0" applyFont="1" applyFill="1" applyBorder="1" applyAlignment="1">
      <alignment horizontal="left" vertical="center" wrapText="1"/>
    </xf>
    <xf numFmtId="0" fontId="50" fillId="3" borderId="6" xfId="0" applyFont="1" applyFill="1" applyBorder="1" applyAlignment="1">
      <alignment horizontal="left" vertical="center" wrapText="1"/>
    </xf>
    <xf numFmtId="0" fontId="50" fillId="3" borderId="1" xfId="0" applyFont="1" applyFill="1" applyBorder="1" applyAlignment="1">
      <alignment horizontal="left" vertical="center" wrapText="1"/>
    </xf>
    <xf numFmtId="0" fontId="49" fillId="2" borderId="37" xfId="0" applyFont="1" applyFill="1" applyBorder="1" applyAlignment="1">
      <alignment vertical="center" wrapText="1"/>
    </xf>
    <xf numFmtId="0" fontId="46" fillId="3" borderId="30" xfId="0" applyFont="1" applyFill="1" applyBorder="1" applyAlignment="1">
      <alignment horizontal="left" vertical="center" wrapText="1"/>
    </xf>
    <xf numFmtId="0" fontId="46" fillId="3" borderId="31" xfId="0" applyFont="1" applyFill="1" applyBorder="1" applyAlignment="1">
      <alignment horizontal="left" vertical="center" wrapText="1"/>
    </xf>
    <xf numFmtId="0" fontId="50" fillId="3" borderId="12" xfId="0" applyFont="1" applyFill="1" applyBorder="1" applyAlignment="1">
      <alignment horizontal="left" vertical="center" wrapText="1"/>
    </xf>
    <xf numFmtId="0" fontId="10" fillId="39" borderId="38" xfId="0" applyFont="1" applyFill="1" applyBorder="1" applyAlignment="1">
      <alignment horizontal="center" vertical="center"/>
    </xf>
    <xf numFmtId="0" fontId="20" fillId="2" borderId="39" xfId="0" applyFont="1" applyFill="1" applyBorder="1" applyAlignment="1">
      <alignment horizontal="center" vertical="center" wrapText="1"/>
    </xf>
    <xf numFmtId="0" fontId="20" fillId="2" borderId="40" xfId="0" applyFont="1" applyFill="1" applyBorder="1" applyAlignment="1">
      <alignment horizontal="center" vertical="center" wrapText="1"/>
    </xf>
    <xf numFmtId="0" fontId="20" fillId="2" borderId="41" xfId="0" applyFont="1" applyFill="1" applyBorder="1" applyAlignment="1">
      <alignment horizontal="center" vertical="center" wrapText="1"/>
    </xf>
    <xf numFmtId="0" fontId="20" fillId="2" borderId="42"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43" xfId="0" applyFont="1" applyFill="1" applyBorder="1" applyAlignment="1">
      <alignment horizontal="center" vertical="center" wrapText="1"/>
    </xf>
    <xf numFmtId="0" fontId="20" fillId="2" borderId="44" xfId="0" applyFont="1" applyFill="1" applyBorder="1" applyAlignment="1">
      <alignment horizontal="center" vertical="center" wrapText="1"/>
    </xf>
    <xf numFmtId="0" fontId="20" fillId="2" borderId="45" xfId="0" applyFont="1" applyFill="1" applyBorder="1" applyAlignment="1">
      <alignment horizontal="center" vertical="center" wrapText="1"/>
    </xf>
    <xf numFmtId="0" fontId="20" fillId="2" borderId="46" xfId="0" applyFont="1" applyFill="1" applyBorder="1" applyAlignment="1">
      <alignment horizontal="center"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3" fillId="3" borderId="24" xfId="0" applyFont="1" applyFill="1" applyBorder="1" applyAlignment="1">
      <alignment horizontal="left" vertical="center" wrapText="1"/>
    </xf>
    <xf numFmtId="0" fontId="13" fillId="3" borderId="25" xfId="0" applyFont="1" applyFill="1" applyBorder="1" applyAlignment="1">
      <alignment horizontal="left" vertical="center" wrapText="1"/>
    </xf>
    <xf numFmtId="0" fontId="13" fillId="3" borderId="26" xfId="0" applyFont="1" applyFill="1" applyBorder="1" applyAlignment="1">
      <alignment horizontal="left" vertical="center" wrapText="1"/>
    </xf>
    <xf numFmtId="0" fontId="13" fillId="3" borderId="27" xfId="0" applyFont="1" applyFill="1" applyBorder="1" applyAlignment="1">
      <alignment horizontal="left" vertical="center" wrapText="1"/>
    </xf>
    <xf numFmtId="0" fontId="13" fillId="3" borderId="28"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0" fillId="39" borderId="47" xfId="0" applyFont="1" applyFill="1" applyBorder="1" applyAlignment="1">
      <alignment horizontal="center" vertical="center"/>
    </xf>
    <xf numFmtId="0" fontId="10" fillId="39" borderId="47" xfId="0" applyFont="1" applyFill="1" applyBorder="1" applyAlignment="1">
      <alignment horizontal="center"/>
    </xf>
    <xf numFmtId="0" fontId="20" fillId="2" borderId="48" xfId="0" applyFont="1" applyFill="1" applyBorder="1" applyAlignment="1">
      <alignment horizontal="center" vertical="center" wrapText="1"/>
    </xf>
    <xf numFmtId="0" fontId="20" fillId="2" borderId="49" xfId="0" applyFont="1" applyFill="1" applyBorder="1" applyAlignment="1">
      <alignment horizontal="center" vertical="center" wrapText="1"/>
    </xf>
    <xf numFmtId="0" fontId="20" fillId="2" borderId="50" xfId="0" applyFont="1" applyFill="1" applyBorder="1" applyAlignment="1">
      <alignment horizontal="center" vertical="center" wrapText="1"/>
    </xf>
    <xf numFmtId="0" fontId="20" fillId="2" borderId="51" xfId="0" applyFont="1" applyFill="1" applyBorder="1" applyAlignment="1">
      <alignment horizontal="center" vertical="center" wrapText="1"/>
    </xf>
    <xf numFmtId="0" fontId="20" fillId="2" borderId="52" xfId="0" applyFont="1" applyFill="1" applyBorder="1" applyAlignment="1">
      <alignment horizontal="center" vertical="center" wrapText="1"/>
    </xf>
    <xf numFmtId="0" fontId="20" fillId="2" borderId="53" xfId="0" applyFont="1" applyFill="1" applyBorder="1" applyAlignment="1">
      <alignment horizontal="center" vertical="center" wrapText="1"/>
    </xf>
    <xf numFmtId="0" fontId="20" fillId="2" borderId="54" xfId="0" applyFont="1" applyFill="1" applyBorder="1" applyAlignment="1">
      <alignment horizontal="center" vertical="center" wrapText="1"/>
    </xf>
    <xf numFmtId="0" fontId="20" fillId="2" borderId="55" xfId="0" applyFont="1" applyFill="1" applyBorder="1" applyAlignment="1">
      <alignment horizontal="center" vertical="center" wrapText="1"/>
    </xf>
    <xf numFmtId="0" fontId="16" fillId="2" borderId="35" xfId="0" applyFont="1" applyFill="1" applyBorder="1" applyAlignment="1">
      <alignment vertical="center" wrapText="1"/>
    </xf>
    <xf numFmtId="0" fontId="16" fillId="2" borderId="36" xfId="0" applyFont="1" applyFill="1" applyBorder="1" applyAlignment="1">
      <alignment vertical="center" wrapText="1"/>
    </xf>
  </cellXfs>
  <cellStyles count="47">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190">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942092"/>
      <color rgb="FFFF33CC"/>
      <color rgb="FFFFE38B"/>
      <color rgb="FFFFC000"/>
      <color rgb="FF990099"/>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8</xdr:col>
      <xdr:colOff>63499</xdr:colOff>
      <xdr:row>2</xdr:row>
      <xdr:rowOff>84667</xdr:rowOff>
    </xdr:from>
    <xdr:to>
      <xdr:col>10</xdr:col>
      <xdr:colOff>836082</xdr:colOff>
      <xdr:row>17</xdr:row>
      <xdr:rowOff>21167</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22582" y="402167"/>
          <a:ext cx="2973917" cy="23177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42334</xdr:colOff>
      <xdr:row>2</xdr:row>
      <xdr:rowOff>74083</xdr:rowOff>
    </xdr:from>
    <xdr:to>
      <xdr:col>10</xdr:col>
      <xdr:colOff>804334</xdr:colOff>
      <xdr:row>14</xdr:row>
      <xdr:rowOff>137583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01417" y="391583"/>
          <a:ext cx="2963334" cy="19685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31749</xdr:colOff>
      <xdr:row>2</xdr:row>
      <xdr:rowOff>0</xdr:rowOff>
    </xdr:from>
    <xdr:to>
      <xdr:col>10</xdr:col>
      <xdr:colOff>868891</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154332" y="317500"/>
          <a:ext cx="3492500" cy="2582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63500</xdr:colOff>
      <xdr:row>2</xdr:row>
      <xdr:rowOff>148166</xdr:rowOff>
    </xdr:from>
    <xdr:to>
      <xdr:col>10</xdr:col>
      <xdr:colOff>890058</xdr:colOff>
      <xdr:row>14</xdr:row>
      <xdr:rowOff>110162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429500" y="465666"/>
          <a:ext cx="3091391" cy="18669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84667</xdr:colOff>
      <xdr:row>2</xdr:row>
      <xdr:rowOff>84667</xdr:rowOff>
    </xdr:from>
    <xdr:to>
      <xdr:col>10</xdr:col>
      <xdr:colOff>756710</xdr:colOff>
      <xdr:row>18</xdr:row>
      <xdr:rowOff>42333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22584" y="402167"/>
          <a:ext cx="2873376" cy="249766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63500</xdr:colOff>
      <xdr:row>2</xdr:row>
      <xdr:rowOff>148167</xdr:rowOff>
    </xdr:from>
    <xdr:to>
      <xdr:col>10</xdr:col>
      <xdr:colOff>802218</xdr:colOff>
      <xdr:row>17</xdr:row>
      <xdr:rowOff>148167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01417" y="465667"/>
          <a:ext cx="2940051" cy="2381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74083</xdr:colOff>
      <xdr:row>2</xdr:row>
      <xdr:rowOff>137584</xdr:rowOff>
    </xdr:from>
    <xdr:to>
      <xdr:col>10</xdr:col>
      <xdr:colOff>793750</xdr:colOff>
      <xdr:row>17</xdr:row>
      <xdr:rowOff>137584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43750" y="455084"/>
          <a:ext cx="3262842" cy="2381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854076</xdr:colOff>
      <xdr:row>16</xdr:row>
      <xdr:rowOff>57262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429501" y="412750"/>
          <a:ext cx="3429000" cy="218451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52915</xdr:colOff>
      <xdr:row>2</xdr:row>
      <xdr:rowOff>63499</xdr:rowOff>
    </xdr:from>
    <xdr:to>
      <xdr:col>10</xdr:col>
      <xdr:colOff>867832</xdr:colOff>
      <xdr:row>16</xdr:row>
      <xdr:rowOff>25511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334248" y="380999"/>
          <a:ext cx="3016251" cy="218451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84664</xdr:colOff>
      <xdr:row>2</xdr:row>
      <xdr:rowOff>42332</xdr:rowOff>
    </xdr:from>
    <xdr:to>
      <xdr:col>10</xdr:col>
      <xdr:colOff>880531</xdr:colOff>
      <xdr:row>16</xdr:row>
      <xdr:rowOff>105949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450664" y="359832"/>
          <a:ext cx="3460750" cy="22861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105833</xdr:colOff>
      <xdr:row>2</xdr:row>
      <xdr:rowOff>84666</xdr:rowOff>
    </xdr:from>
    <xdr:to>
      <xdr:col>10</xdr:col>
      <xdr:colOff>846666</xdr:colOff>
      <xdr:row>17</xdr:row>
      <xdr:rowOff>116417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418916" y="402166"/>
          <a:ext cx="3005667" cy="241300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439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20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152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4396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830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249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667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52916</xdr:colOff>
      <xdr:row>2</xdr:row>
      <xdr:rowOff>84666</xdr:rowOff>
    </xdr:from>
    <xdr:to>
      <xdr:col>10</xdr:col>
      <xdr:colOff>846665</xdr:colOff>
      <xdr:row>18</xdr:row>
      <xdr:rowOff>31749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48499" y="402166"/>
          <a:ext cx="2995083" cy="24870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144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4725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1443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525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222249</xdr:colOff>
      <xdr:row>2</xdr:row>
      <xdr:rowOff>21168</xdr:rowOff>
    </xdr:from>
    <xdr:to>
      <xdr:col>10</xdr:col>
      <xdr:colOff>931333</xdr:colOff>
      <xdr:row>18</xdr:row>
      <xdr:rowOff>52918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170332" y="338668"/>
          <a:ext cx="3100918" cy="25717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74084</xdr:colOff>
      <xdr:row>2</xdr:row>
      <xdr:rowOff>148167</xdr:rowOff>
    </xdr:from>
    <xdr:to>
      <xdr:col>10</xdr:col>
      <xdr:colOff>779287</xdr:colOff>
      <xdr:row>12</xdr:row>
      <xdr:rowOff>148167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69667" y="465667"/>
          <a:ext cx="2906537" cy="15875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42332</xdr:colOff>
      <xdr:row>2</xdr:row>
      <xdr:rowOff>74081</xdr:rowOff>
    </xdr:from>
    <xdr:to>
      <xdr:col>10</xdr:col>
      <xdr:colOff>814915</xdr:colOff>
      <xdr:row>11</xdr:row>
      <xdr:rowOff>63500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37915" y="391581"/>
          <a:ext cx="2973917" cy="141816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63500</xdr:colOff>
      <xdr:row>2</xdr:row>
      <xdr:rowOff>0</xdr:rowOff>
    </xdr:from>
    <xdr:to>
      <xdr:col>10</xdr:col>
      <xdr:colOff>825499</xdr:colOff>
      <xdr:row>14</xdr:row>
      <xdr:rowOff>81530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59083" y="317500"/>
          <a:ext cx="2963333" cy="198653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63502</xdr:colOff>
      <xdr:row>2</xdr:row>
      <xdr:rowOff>42333</xdr:rowOff>
    </xdr:from>
    <xdr:to>
      <xdr:col>10</xdr:col>
      <xdr:colOff>836083</xdr:colOff>
      <xdr:row>13</xdr:row>
      <xdr:rowOff>148166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59085" y="359833"/>
          <a:ext cx="2973915" cy="1852083"/>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74084</xdr:colOff>
      <xdr:row>2</xdr:row>
      <xdr:rowOff>21167</xdr:rowOff>
    </xdr:from>
    <xdr:to>
      <xdr:col>10</xdr:col>
      <xdr:colOff>889000</xdr:colOff>
      <xdr:row>18</xdr:row>
      <xdr:rowOff>19189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387167" y="338667"/>
          <a:ext cx="3079750" cy="253802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52914</xdr:colOff>
      <xdr:row>2</xdr:row>
      <xdr:rowOff>74083</xdr:rowOff>
    </xdr:from>
    <xdr:to>
      <xdr:col>10</xdr:col>
      <xdr:colOff>804332</xdr:colOff>
      <xdr:row>17</xdr:row>
      <xdr:rowOff>63500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090831" y="391583"/>
          <a:ext cx="2952751" cy="237066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52918</xdr:colOff>
      <xdr:row>2</xdr:row>
      <xdr:rowOff>21169</xdr:rowOff>
    </xdr:from>
    <xdr:to>
      <xdr:col>10</xdr:col>
      <xdr:colOff>814917</xdr:colOff>
      <xdr:row>18</xdr:row>
      <xdr:rowOff>21166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069668" y="338669"/>
          <a:ext cx="2963332" cy="253999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84665</xdr:rowOff>
    </xdr:from>
    <xdr:to>
      <xdr:col>10</xdr:col>
      <xdr:colOff>802216</xdr:colOff>
      <xdr:row>17</xdr:row>
      <xdr:rowOff>63498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048499" y="402165"/>
          <a:ext cx="3302001" cy="23600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74098</xdr:colOff>
      <xdr:row>2</xdr:row>
      <xdr:rowOff>55512</xdr:rowOff>
    </xdr:from>
    <xdr:to>
      <xdr:col>10</xdr:col>
      <xdr:colOff>846665</xdr:colOff>
      <xdr:row>18</xdr:row>
      <xdr:rowOff>52917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450681" y="373012"/>
          <a:ext cx="3037401" cy="253740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7249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7249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52916</xdr:colOff>
      <xdr:row>3</xdr:row>
      <xdr:rowOff>41275</xdr:rowOff>
    </xdr:from>
    <xdr:to>
      <xdr:col>10</xdr:col>
      <xdr:colOff>810683</xdr:colOff>
      <xdr:row>14</xdr:row>
      <xdr:rowOff>10583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48499" y="517525"/>
          <a:ext cx="2959101" cy="1715558"/>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oneCellAnchor>
    <xdr:from>
      <xdr:col>9</xdr:col>
      <xdr:colOff>0</xdr:colOff>
      <xdr:row>2</xdr:row>
      <xdr:rowOff>0</xdr:rowOff>
    </xdr:from>
    <xdr:ext cx="304800" cy="304800"/>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6</xdr:row>
      <xdr:rowOff>0</xdr:rowOff>
    </xdr:from>
    <xdr:ext cx="304800" cy="304800"/>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xdr:row>
      <xdr:rowOff>0</xdr:rowOff>
    </xdr:from>
    <xdr:ext cx="304800" cy="304800"/>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6</xdr:row>
      <xdr:rowOff>0</xdr:rowOff>
    </xdr:from>
    <xdr:ext cx="304800" cy="314325"/>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twoCellAnchor editAs="oneCell">
    <xdr:from>
      <xdr:col>8</xdr:col>
      <xdr:colOff>238125</xdr:colOff>
      <xdr:row>2</xdr:row>
      <xdr:rowOff>16827</xdr:rowOff>
    </xdr:from>
    <xdr:to>
      <xdr:col>10</xdr:col>
      <xdr:colOff>666750</xdr:colOff>
      <xdr:row>18</xdr:row>
      <xdr:rowOff>123825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6858000" y="340677"/>
          <a:ext cx="2762250" cy="269779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10</xdr:col>
      <xdr:colOff>1274234</xdr:colOff>
      <xdr:row>18</xdr:row>
      <xdr:rowOff>40741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069666" y="433917"/>
          <a:ext cx="3556001" cy="246432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116417</xdr:colOff>
      <xdr:row>3</xdr:row>
      <xdr:rowOff>21168</xdr:rowOff>
    </xdr:from>
    <xdr:to>
      <xdr:col>10</xdr:col>
      <xdr:colOff>994833</xdr:colOff>
      <xdr:row>11</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64500" y="497418"/>
          <a:ext cx="3270250" cy="1375832"/>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116416</xdr:colOff>
      <xdr:row>2</xdr:row>
      <xdr:rowOff>52917</xdr:rowOff>
    </xdr:from>
    <xdr:to>
      <xdr:col>10</xdr:col>
      <xdr:colOff>868892</xdr:colOff>
      <xdr:row>18</xdr:row>
      <xdr:rowOff>51269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175499" y="370417"/>
          <a:ext cx="3017310" cy="2538352"/>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74084</xdr:colOff>
      <xdr:row>2</xdr:row>
      <xdr:rowOff>84667</xdr:rowOff>
    </xdr:from>
    <xdr:to>
      <xdr:col>10</xdr:col>
      <xdr:colOff>882651</xdr:colOff>
      <xdr:row>17</xdr:row>
      <xdr:rowOff>153737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387167" y="402167"/>
          <a:ext cx="3073401" cy="245032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95249</xdr:colOff>
      <xdr:row>3</xdr:row>
      <xdr:rowOff>0</xdr:rowOff>
    </xdr:from>
    <xdr:to>
      <xdr:col>10</xdr:col>
      <xdr:colOff>1140207</xdr:colOff>
      <xdr:row>15</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64499" y="476250"/>
          <a:ext cx="3484416" cy="1947333"/>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13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553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52918</xdr:colOff>
      <xdr:row>2</xdr:row>
      <xdr:rowOff>42333</xdr:rowOff>
    </xdr:from>
    <xdr:to>
      <xdr:col>10</xdr:col>
      <xdr:colOff>1121835</xdr:colOff>
      <xdr:row>13</xdr:row>
      <xdr:rowOff>76165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6974418" y="359833"/>
          <a:ext cx="3153834" cy="1780082"/>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105834</xdr:colOff>
      <xdr:row>2</xdr:row>
      <xdr:rowOff>52917</xdr:rowOff>
    </xdr:from>
    <xdr:to>
      <xdr:col>10</xdr:col>
      <xdr:colOff>1121834</xdr:colOff>
      <xdr:row>14</xdr:row>
      <xdr:rowOff>125429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27334" y="370417"/>
          <a:ext cx="3100917" cy="1977512"/>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52917</xdr:colOff>
      <xdr:row>3</xdr:row>
      <xdr:rowOff>63500</xdr:rowOff>
    </xdr:from>
    <xdr:to>
      <xdr:col>10</xdr:col>
      <xdr:colOff>1122892</xdr:colOff>
      <xdr:row>12</xdr:row>
      <xdr:rowOff>56721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6974417" y="539750"/>
          <a:ext cx="3154892" cy="1421971"/>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63500</xdr:colOff>
      <xdr:row>2</xdr:row>
      <xdr:rowOff>31750</xdr:rowOff>
    </xdr:from>
    <xdr:to>
      <xdr:col>10</xdr:col>
      <xdr:colOff>867833</xdr:colOff>
      <xdr:row>18</xdr:row>
      <xdr:rowOff>3973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376583" y="349250"/>
          <a:ext cx="3069167" cy="2512223"/>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137583</xdr:colOff>
      <xdr:row>2</xdr:row>
      <xdr:rowOff>31750</xdr:rowOff>
    </xdr:from>
    <xdr:to>
      <xdr:col>11</xdr:col>
      <xdr:colOff>0</xdr:colOff>
      <xdr:row>18</xdr:row>
      <xdr:rowOff>105833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106833" y="349250"/>
          <a:ext cx="3492500" cy="261408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63500</xdr:colOff>
      <xdr:row>2</xdr:row>
      <xdr:rowOff>52918</xdr:rowOff>
    </xdr:from>
    <xdr:to>
      <xdr:col>10</xdr:col>
      <xdr:colOff>1100666</xdr:colOff>
      <xdr:row>17</xdr:row>
      <xdr:rowOff>46132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6985000" y="370418"/>
          <a:ext cx="3122083" cy="2374464"/>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105834</xdr:colOff>
      <xdr:row>2</xdr:row>
      <xdr:rowOff>42335</xdr:rowOff>
    </xdr:from>
    <xdr:to>
      <xdr:col>10</xdr:col>
      <xdr:colOff>1026583</xdr:colOff>
      <xdr:row>18</xdr:row>
      <xdr:rowOff>52919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53917" y="359835"/>
          <a:ext cx="3312583" cy="2550584"/>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11</xdr:col>
      <xdr:colOff>4233</xdr:colOff>
      <xdr:row>18</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53916" y="359833"/>
          <a:ext cx="3587750" cy="2624667"/>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63504</xdr:colOff>
      <xdr:row>2</xdr:row>
      <xdr:rowOff>74083</xdr:rowOff>
    </xdr:from>
    <xdr:to>
      <xdr:col>10</xdr:col>
      <xdr:colOff>846666</xdr:colOff>
      <xdr:row>15</xdr:row>
      <xdr:rowOff>25677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59087" y="391583"/>
          <a:ext cx="2984496" cy="2015344"/>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63499</xdr:colOff>
      <xdr:row>2</xdr:row>
      <xdr:rowOff>95252</xdr:rowOff>
    </xdr:from>
    <xdr:to>
      <xdr:col>10</xdr:col>
      <xdr:colOff>804332</xdr:colOff>
      <xdr:row>13</xdr:row>
      <xdr:rowOff>126446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59082" y="412752"/>
          <a:ext cx="2942167" cy="177744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84667</xdr:colOff>
      <xdr:row>2</xdr:row>
      <xdr:rowOff>127000</xdr:rowOff>
    </xdr:from>
    <xdr:to>
      <xdr:col>10</xdr:col>
      <xdr:colOff>1016000</xdr:colOff>
      <xdr:row>13</xdr:row>
      <xdr:rowOff>10135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32750" y="444500"/>
          <a:ext cx="3323167" cy="162938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10583</xdr:colOff>
      <xdr:row>2</xdr:row>
      <xdr:rowOff>63500</xdr:rowOff>
    </xdr:from>
    <xdr:to>
      <xdr:col>10</xdr:col>
      <xdr:colOff>1140606</xdr:colOff>
      <xdr:row>13</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979833" y="381000"/>
          <a:ext cx="3645681" cy="1799167"/>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63500</xdr:colOff>
      <xdr:row>2</xdr:row>
      <xdr:rowOff>52917</xdr:rowOff>
    </xdr:from>
    <xdr:to>
      <xdr:col>11</xdr:col>
      <xdr:colOff>0</xdr:colOff>
      <xdr:row>13</xdr:row>
      <xdr:rowOff>130887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32750" y="370417"/>
          <a:ext cx="3566583" cy="182422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42333</xdr:colOff>
      <xdr:row>3</xdr:row>
      <xdr:rowOff>52917</xdr:rowOff>
    </xdr:from>
    <xdr:to>
      <xdr:col>11</xdr:col>
      <xdr:colOff>1293</xdr:colOff>
      <xdr:row>10</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6963833" y="529167"/>
          <a:ext cx="3186877" cy="1068917"/>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8</xdr:col>
      <xdr:colOff>52918</xdr:colOff>
      <xdr:row>2</xdr:row>
      <xdr:rowOff>74084</xdr:rowOff>
    </xdr:from>
    <xdr:to>
      <xdr:col>11</xdr:col>
      <xdr:colOff>0</xdr:colOff>
      <xdr:row>15</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48501" y="391584"/>
          <a:ext cx="3079749" cy="200025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8</xdr:col>
      <xdr:colOff>31750</xdr:colOff>
      <xdr:row>2</xdr:row>
      <xdr:rowOff>0</xdr:rowOff>
    </xdr:from>
    <xdr:to>
      <xdr:col>10</xdr:col>
      <xdr:colOff>825500</xdr:colOff>
      <xdr:row>17</xdr:row>
      <xdr:rowOff>33095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27333" y="317500"/>
          <a:ext cx="2995084" cy="2414345"/>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11</xdr:col>
      <xdr:colOff>11641</xdr:colOff>
      <xdr:row>10</xdr:row>
      <xdr:rowOff>27482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365999" y="433917"/>
          <a:ext cx="3154892" cy="1181065"/>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4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queryTables/queryTable1.xml><?xml version="1.0" encoding="utf-8"?>
<queryTable xmlns="http://schemas.openxmlformats.org/spreadsheetml/2006/main" name="stockonlin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2.bin"/></Relationships>
</file>

<file path=xl/worksheets/sheet1.xml><?xml version="1.0" encoding="utf-8"?>
<worksheet xmlns="http://schemas.openxmlformats.org/spreadsheetml/2006/main" xmlns:r="http://schemas.openxmlformats.org/officeDocument/2006/relationships">
  <dimension ref="B2:N6"/>
  <sheetViews>
    <sheetView showGridLines="0" workbookViewId="0">
      <selection activeCell="N28" sqref="N28"/>
    </sheetView>
  </sheetViews>
  <sheetFormatPr defaultColWidth="9" defaultRowHeight="13.5"/>
  <cols>
    <col min="1" max="1" width="9" style="48"/>
    <col min="2" max="2" width="2.85546875" style="48" bestFit="1" customWidth="1"/>
    <col min="3" max="3" width="4.28515625" style="48" bestFit="1" customWidth="1"/>
    <col min="4" max="4" width="9.42578125" style="48" bestFit="1" customWidth="1"/>
    <col min="5" max="5" width="10.140625" style="48" bestFit="1" customWidth="1"/>
    <col min="6" max="6" width="7.42578125" style="48" bestFit="1" customWidth="1"/>
    <col min="7" max="7" width="2.85546875" style="48" customWidth="1"/>
    <col min="8" max="8" width="10.140625" style="48" bestFit="1" customWidth="1"/>
    <col min="9" max="9" width="7.42578125" style="48" bestFit="1" customWidth="1"/>
    <col min="10" max="10" width="2.7109375" style="48" customWidth="1"/>
    <col min="11" max="11" width="6.7109375" style="48" bestFit="1" customWidth="1"/>
    <col min="12" max="12" width="6.42578125" style="48" bestFit="1" customWidth="1"/>
    <col min="13" max="13" width="2.42578125" style="48" customWidth="1"/>
    <col min="14" max="14" width="12.42578125" style="48" bestFit="1" customWidth="1"/>
    <col min="15" max="16384" width="9" style="48"/>
  </cols>
  <sheetData>
    <row r="2" spans="2:14">
      <c r="E2" s="205" t="s">
        <v>1736</v>
      </c>
      <c r="F2" s="205"/>
      <c r="G2" s="49"/>
      <c r="H2" s="206" t="s">
        <v>1737</v>
      </c>
      <c r="I2" s="206"/>
      <c r="J2" s="49"/>
      <c r="K2" s="207" t="s">
        <v>1738</v>
      </c>
      <c r="L2" s="207"/>
      <c r="M2" s="49"/>
      <c r="N2" s="50" t="s">
        <v>1739</v>
      </c>
    </row>
    <row r="3" spans="2:14">
      <c r="B3" s="51" t="s">
        <v>821</v>
      </c>
      <c r="C3" s="51" t="s">
        <v>148</v>
      </c>
      <c r="D3" s="52" t="s">
        <v>822</v>
      </c>
      <c r="E3" s="53" t="s">
        <v>1735</v>
      </c>
      <c r="F3" s="53" t="s">
        <v>767</v>
      </c>
      <c r="G3" s="54"/>
      <c r="H3" s="53" t="s">
        <v>1735</v>
      </c>
      <c r="I3" s="53" t="s">
        <v>767</v>
      </c>
      <c r="J3" s="55"/>
      <c r="K3" s="53" t="s">
        <v>36</v>
      </c>
      <c r="L3" s="53" t="s">
        <v>767</v>
      </c>
      <c r="M3" s="54"/>
      <c r="N3" s="56"/>
    </row>
    <row r="4" spans="2:14">
      <c r="B4" s="57">
        <v>1</v>
      </c>
      <c r="C4" s="58" t="s">
        <v>619</v>
      </c>
      <c r="D4" s="59" t="e">
        <f>VLOOKUP(C4,#REF!,12,FALSE)*1000</f>
        <v>#REF!</v>
      </c>
      <c r="E4" s="60">
        <v>43227</v>
      </c>
      <c r="F4" s="61">
        <v>21800</v>
      </c>
      <c r="G4" s="54"/>
      <c r="H4" s="60">
        <v>43233</v>
      </c>
      <c r="I4" s="61">
        <v>21550</v>
      </c>
      <c r="J4" s="62"/>
      <c r="K4" s="63">
        <f>(I4-F4)/F4</f>
        <v>-1.1467889908256881E-2</v>
      </c>
      <c r="L4" s="64">
        <f>I4-F4</f>
        <v>-250</v>
      </c>
      <c r="M4" s="54"/>
      <c r="N4" s="57" t="s">
        <v>1740</v>
      </c>
    </row>
    <row r="5" spans="2:14">
      <c r="B5" s="208" t="s">
        <v>1741</v>
      </c>
      <c r="C5" s="208"/>
      <c r="D5" s="208"/>
      <c r="E5" s="65">
        <v>42875</v>
      </c>
      <c r="F5" s="61">
        <v>20500</v>
      </c>
      <c r="G5" s="54"/>
      <c r="H5" s="65">
        <v>43245</v>
      </c>
      <c r="I5" s="61">
        <v>22500</v>
      </c>
      <c r="J5" s="54"/>
      <c r="K5" s="67">
        <f t="shared" ref="K5:K6" si="0">(I5-F5)/F5</f>
        <v>9.7560975609756101E-2</v>
      </c>
      <c r="L5" s="69">
        <f t="shared" ref="L5:L6" si="1">I5-F5</f>
        <v>2000</v>
      </c>
      <c r="M5" s="54"/>
      <c r="N5" s="57" t="s">
        <v>1740</v>
      </c>
    </row>
    <row r="6" spans="2:14">
      <c r="B6" s="202">
        <f>SUM(K4:K6)</f>
        <v>6.4353955266716611E-2</v>
      </c>
      <c r="C6" s="203"/>
      <c r="D6" s="204"/>
      <c r="E6" s="65">
        <v>43246</v>
      </c>
      <c r="F6" s="61">
        <v>23000</v>
      </c>
      <c r="G6" s="66"/>
      <c r="H6" s="65">
        <v>42891</v>
      </c>
      <c r="I6" s="61">
        <v>22500</v>
      </c>
      <c r="J6" s="66"/>
      <c r="K6" s="63">
        <f t="shared" si="0"/>
        <v>-2.1739130434782608E-2</v>
      </c>
      <c r="L6" s="64">
        <f t="shared" si="1"/>
        <v>-500</v>
      </c>
      <c r="M6" s="66"/>
      <c r="N6" s="68" t="s">
        <v>1742</v>
      </c>
    </row>
  </sheetData>
  <mergeCells count="5">
    <mergeCell ref="B6:D6"/>
    <mergeCell ref="E2:F2"/>
    <mergeCell ref="H2:I2"/>
    <mergeCell ref="K2:L2"/>
    <mergeCell ref="B5:D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2:N49"/>
  <sheetViews>
    <sheetView showGridLines="0" tabSelected="1" topLeftCell="A25" zoomScale="90" zoomScaleNormal="90" zoomScalePageLayoutView="90" workbookViewId="0">
      <selection activeCell="E42" sqref="E42"/>
    </sheetView>
  </sheetViews>
  <sheetFormatPr defaultColWidth="8.85546875" defaultRowHeight="12.75"/>
  <cols>
    <col min="1" max="1" width="3.42578125" style="5" customWidth="1"/>
    <col min="2" max="2" width="8.7109375" style="5" bestFit="1" customWidth="1"/>
    <col min="3" max="3" width="9.85546875" style="30" bestFit="1" customWidth="1"/>
    <col min="4" max="4" width="16.28515625" style="31" bestFit="1" customWidth="1"/>
    <col min="5" max="5" width="14.7109375" style="31" bestFit="1" customWidth="1"/>
    <col min="6" max="6" width="15" style="31" bestFit="1" customWidth="1"/>
    <col min="7" max="9" width="16.42578125" style="31" bestFit="1" customWidth="1"/>
    <col min="10" max="10" width="38.5703125" style="42" bestFit="1" customWidth="1"/>
    <col min="11" max="11" width="32" style="31" bestFit="1" customWidth="1"/>
    <col min="12" max="12" width="17.42578125" style="30" bestFit="1" customWidth="1"/>
    <col min="13" max="13" width="25" style="31" bestFit="1" customWidth="1"/>
    <col min="14" max="14" width="3.140625" style="5" customWidth="1"/>
    <col min="15" max="16384" width="8.85546875" style="5"/>
  </cols>
  <sheetData>
    <row r="2" spans="2:14">
      <c r="F2" s="209" t="s">
        <v>1663</v>
      </c>
      <c r="G2" s="210"/>
      <c r="H2" s="210"/>
      <c r="I2" s="210"/>
      <c r="J2" s="211"/>
      <c r="L2" s="32">
        <f>SUM(L4:L49)/B49</f>
        <v>7.8446463774086858E-2</v>
      </c>
    </row>
    <row r="3" spans="2:14" s="37" customFormat="1">
      <c r="B3" s="201" t="s">
        <v>821</v>
      </c>
      <c r="C3" s="201" t="s">
        <v>148</v>
      </c>
      <c r="D3" s="201" t="s">
        <v>822</v>
      </c>
      <c r="E3" s="201" t="s">
        <v>823</v>
      </c>
      <c r="F3" s="201" t="s">
        <v>1607</v>
      </c>
      <c r="G3" s="201" t="s">
        <v>1672</v>
      </c>
      <c r="H3" s="201" t="s">
        <v>1671</v>
      </c>
      <c r="I3" s="201" t="s">
        <v>1673</v>
      </c>
      <c r="J3" s="201" t="s">
        <v>1669</v>
      </c>
      <c r="K3" s="201" t="s">
        <v>1670</v>
      </c>
      <c r="L3" s="201" t="s">
        <v>1551</v>
      </c>
      <c r="M3" s="201" t="s">
        <v>1555</v>
      </c>
    </row>
    <row r="4" spans="2:14">
      <c r="B4" s="33">
        <v>1</v>
      </c>
      <c r="C4" s="44" t="s">
        <v>1200</v>
      </c>
      <c r="D4" s="34">
        <f>VLOOKUP(C4,Sheet1!$A$1:$M$1526,12,FALSE)*1000</f>
        <v>80100</v>
      </c>
      <c r="E4" s="35">
        <f>ACV!K59</f>
        <v>36.483669070437386</v>
      </c>
      <c r="F4" s="46" t="s">
        <v>40</v>
      </c>
      <c r="G4" s="35"/>
      <c r="H4" s="35"/>
      <c r="I4" s="41"/>
      <c r="J4" s="41"/>
      <c r="K4" s="34">
        <v>83700</v>
      </c>
      <c r="L4" s="47">
        <f t="shared" ref="L4:L49" si="0">(D4-K4)/K4</f>
        <v>-4.3010752688172046E-2</v>
      </c>
      <c r="M4" s="36"/>
      <c r="N4" s="37"/>
    </row>
    <row r="5" spans="2:14">
      <c r="B5" s="33">
        <v>2</v>
      </c>
      <c r="C5" s="45" t="s">
        <v>53</v>
      </c>
      <c r="D5" s="34">
        <f>VLOOKUP(C5,Sheet1!$A$1:$M$1526,12,FALSE)*1000</f>
        <v>19300</v>
      </c>
      <c r="E5" s="35">
        <f>ANV!K59</f>
        <v>13.272694564673403</v>
      </c>
      <c r="F5" s="46" t="s">
        <v>40</v>
      </c>
      <c r="G5" s="35"/>
      <c r="H5" s="46" t="s">
        <v>40</v>
      </c>
      <c r="I5" s="46" t="s">
        <v>40</v>
      </c>
      <c r="J5" s="41"/>
      <c r="K5" s="34">
        <v>9752</v>
      </c>
      <c r="L5" s="47">
        <f t="shared" si="0"/>
        <v>0.97908121410992621</v>
      </c>
      <c r="M5" s="36"/>
      <c r="N5" s="37"/>
    </row>
    <row r="6" spans="2:14">
      <c r="B6" s="33">
        <v>3</v>
      </c>
      <c r="C6" s="44" t="s">
        <v>733</v>
      </c>
      <c r="D6" s="34">
        <f>VLOOKUP(C6,Sheet1!$A$1:$M$1526,12,FALSE)*1000</f>
        <v>12800</v>
      </c>
      <c r="E6" s="35">
        <f>ASM!K59</f>
        <v>4.6938293596059113</v>
      </c>
      <c r="F6" s="35"/>
      <c r="G6" s="35"/>
      <c r="H6" s="46" t="s">
        <v>40</v>
      </c>
      <c r="I6" s="46" t="s">
        <v>40</v>
      </c>
      <c r="J6" s="41"/>
      <c r="K6" s="34">
        <v>10600</v>
      </c>
      <c r="L6" s="47">
        <f t="shared" si="0"/>
        <v>0.20754716981132076</v>
      </c>
      <c r="M6" s="36"/>
      <c r="N6" s="37"/>
    </row>
    <row r="7" spans="2:14">
      <c r="B7" s="33">
        <v>4</v>
      </c>
      <c r="C7" s="44" t="s">
        <v>734</v>
      </c>
      <c r="D7" s="34">
        <f>VLOOKUP(C7,Sheet1!$A$1:$M$1526,12,FALSE)*1000</f>
        <v>54000</v>
      </c>
      <c r="E7" s="35">
        <f>CAV!K59</f>
        <v>9.2928206507125566</v>
      </c>
      <c r="F7" s="35"/>
      <c r="G7" s="35"/>
      <c r="H7" s="35"/>
      <c r="I7" s="46" t="s">
        <v>40</v>
      </c>
      <c r="J7" s="41"/>
      <c r="K7" s="34">
        <v>51082</v>
      </c>
      <c r="L7" s="47">
        <f t="shared" si="0"/>
        <v>5.7123840100230999E-2</v>
      </c>
      <c r="M7" s="38"/>
      <c r="N7" s="37"/>
    </row>
    <row r="8" spans="2:14">
      <c r="B8" s="33">
        <v>5</v>
      </c>
      <c r="C8" s="45" t="s">
        <v>71</v>
      </c>
      <c r="D8" s="34">
        <f>VLOOKUP(C8,Sheet1!$A$1:$M$1526,12,FALSE)*1000</f>
        <v>3680</v>
      </c>
      <c r="E8" s="35">
        <f>CCL!K59</f>
        <v>11.824367990259081</v>
      </c>
      <c r="F8" s="46" t="s">
        <v>40</v>
      </c>
      <c r="G8" s="35"/>
      <c r="H8" s="46" t="s">
        <v>40</v>
      </c>
      <c r="I8" s="46" t="s">
        <v>40</v>
      </c>
      <c r="J8" s="41"/>
      <c r="K8" s="34">
        <v>3880</v>
      </c>
      <c r="L8" s="47">
        <f t="shared" si="0"/>
        <v>-5.1546391752577317E-2</v>
      </c>
      <c r="M8" s="38"/>
      <c r="N8" s="37"/>
    </row>
    <row r="9" spans="2:14" s="25" customFormat="1">
      <c r="B9" s="33">
        <v>6</v>
      </c>
      <c r="C9" s="44" t="s">
        <v>758</v>
      </c>
      <c r="D9" s="34">
        <f>VLOOKUP(C9,Sheet1!$A$1:$M$1526,12,FALSE)*1000</f>
        <v>29900</v>
      </c>
      <c r="E9" s="35">
        <f>CSV!K59</f>
        <v>5.3841171030599808</v>
      </c>
      <c r="F9" s="35"/>
      <c r="G9" s="46" t="s">
        <v>40</v>
      </c>
      <c r="H9" s="46" t="s">
        <v>40</v>
      </c>
      <c r="I9" s="46" t="s">
        <v>40</v>
      </c>
      <c r="J9" s="41"/>
      <c r="K9" s="34">
        <v>33850</v>
      </c>
      <c r="L9" s="47">
        <f t="shared" si="0"/>
        <v>-0.11669128508124077</v>
      </c>
      <c r="M9" s="36"/>
      <c r="N9" s="39"/>
    </row>
    <row r="10" spans="2:14">
      <c r="B10" s="33">
        <v>7</v>
      </c>
      <c r="C10" s="45" t="s">
        <v>929</v>
      </c>
      <c r="D10" s="34">
        <f>VLOOKUP(C10,Sheet1!$A$1:$M$1526,12,FALSE)*1000</f>
        <v>7300</v>
      </c>
      <c r="E10" s="35">
        <f>DDV!K59</f>
        <v>19.550595168267467</v>
      </c>
      <c r="F10" s="46" t="s">
        <v>40</v>
      </c>
      <c r="G10" s="46" t="s">
        <v>40</v>
      </c>
      <c r="H10" s="46" t="s">
        <v>40</v>
      </c>
      <c r="I10" s="46" t="s">
        <v>40</v>
      </c>
      <c r="J10" s="41"/>
      <c r="K10" s="34">
        <v>6700</v>
      </c>
      <c r="L10" s="47">
        <f t="shared" si="0"/>
        <v>8.9552238805970144E-2</v>
      </c>
      <c r="M10" s="38"/>
      <c r="N10" s="37"/>
    </row>
    <row r="11" spans="2:14">
      <c r="B11" s="33">
        <v>8</v>
      </c>
      <c r="C11" s="45" t="s">
        <v>619</v>
      </c>
      <c r="D11" s="34">
        <f>VLOOKUP(C11,Sheet1!$A$1:$M$1526,12,FALSE)*1000</f>
        <v>15950</v>
      </c>
      <c r="E11" s="35">
        <f>DIG!K59</f>
        <v>34.051922632225221</v>
      </c>
      <c r="F11" s="46" t="s">
        <v>40</v>
      </c>
      <c r="G11" s="35"/>
      <c r="H11" s="46" t="s">
        <v>40</v>
      </c>
      <c r="I11" s="46" t="s">
        <v>40</v>
      </c>
      <c r="J11" s="41"/>
      <c r="K11" s="34">
        <v>19700</v>
      </c>
      <c r="L11" s="47">
        <f t="shared" si="0"/>
        <v>-0.19035532994923857</v>
      </c>
      <c r="M11" s="36"/>
      <c r="N11" s="37"/>
    </row>
    <row r="12" spans="2:14">
      <c r="B12" s="33">
        <v>9</v>
      </c>
      <c r="C12" s="45" t="s">
        <v>96</v>
      </c>
      <c r="D12" s="34">
        <f>VLOOKUP(C12,Sheet1!$A$1:$M$1526,12,FALSE)*1000</f>
        <v>24200</v>
      </c>
      <c r="E12" s="35">
        <f>DXG!K59</f>
        <v>7.9943336079005629</v>
      </c>
      <c r="F12" s="46" t="s">
        <v>40</v>
      </c>
      <c r="G12" s="35"/>
      <c r="H12" s="35"/>
      <c r="I12" s="46" t="s">
        <v>40</v>
      </c>
      <c r="J12" s="41"/>
      <c r="K12" s="34">
        <v>19750</v>
      </c>
      <c r="L12" s="47">
        <f t="shared" si="0"/>
        <v>0.22531645569620254</v>
      </c>
      <c r="M12" s="36"/>
      <c r="N12" s="37"/>
    </row>
    <row r="13" spans="2:14">
      <c r="B13" s="33">
        <v>10</v>
      </c>
      <c r="C13" s="45" t="s">
        <v>104</v>
      </c>
      <c r="D13" s="34">
        <f>VLOOKUP(C13,Sheet1!$A$1:$M$1526,12,FALSE)*1000</f>
        <v>21500</v>
      </c>
      <c r="E13" s="35">
        <f>FMC!K59</f>
        <v>6.4538723233940365</v>
      </c>
      <c r="F13" s="35"/>
      <c r="G13" s="35"/>
      <c r="H13" s="35"/>
      <c r="I13" s="46" t="s">
        <v>40</v>
      </c>
      <c r="J13" s="41"/>
      <c r="K13" s="34">
        <v>21823</v>
      </c>
      <c r="L13" s="47">
        <f t="shared" si="0"/>
        <v>-1.4800898134995188E-2</v>
      </c>
      <c r="M13" s="36"/>
      <c r="N13" s="37"/>
    </row>
    <row r="14" spans="2:14">
      <c r="B14" s="33">
        <v>11</v>
      </c>
      <c r="C14" s="45" t="s">
        <v>105</v>
      </c>
      <c r="D14" s="34">
        <f>VLOOKUP(C14,Sheet1!$A$1:$M$1526,12,FALSE)*1000</f>
        <v>85800</v>
      </c>
      <c r="E14" s="35">
        <f>GAS!K59</f>
        <v>16.442235573348899</v>
      </c>
      <c r="F14" s="46" t="s">
        <v>40</v>
      </c>
      <c r="G14" s="46" t="s">
        <v>40</v>
      </c>
      <c r="H14" s="46" t="s">
        <v>40</v>
      </c>
      <c r="I14" s="46" t="s">
        <v>40</v>
      </c>
      <c r="J14" s="41"/>
      <c r="K14" s="34">
        <v>81000</v>
      </c>
      <c r="L14" s="47">
        <f t="shared" si="0"/>
        <v>5.9259259259259262E-2</v>
      </c>
      <c r="M14" s="36"/>
      <c r="N14" s="37"/>
    </row>
    <row r="15" spans="2:14">
      <c r="B15" s="33">
        <v>12</v>
      </c>
      <c r="C15" s="45" t="s">
        <v>106</v>
      </c>
      <c r="D15" s="34">
        <f>VLOOKUP(C15,Sheet1!$A$1:$M$1526,12,FALSE)*1000</f>
        <v>41400</v>
      </c>
      <c r="E15" s="35">
        <f>GIL!K59</f>
        <v>3.8488602541077186</v>
      </c>
      <c r="F15" s="46" t="s">
        <v>40</v>
      </c>
      <c r="G15" s="35"/>
      <c r="H15" s="46" t="s">
        <v>40</v>
      </c>
      <c r="I15" s="46" t="s">
        <v>40</v>
      </c>
      <c r="J15" s="41"/>
      <c r="K15" s="34">
        <v>34500</v>
      </c>
      <c r="L15" s="47">
        <f t="shared" si="0"/>
        <v>0.2</v>
      </c>
      <c r="M15" s="36"/>
      <c r="N15" s="37"/>
    </row>
    <row r="16" spans="2:14">
      <c r="B16" s="33">
        <v>13</v>
      </c>
      <c r="C16" s="45" t="s">
        <v>116</v>
      </c>
      <c r="D16" s="34">
        <f>VLOOKUP(C16,Sheet1!$A$1:$M$1526,12,FALSE)*1000</f>
        <v>12800</v>
      </c>
      <c r="E16" s="35">
        <f>HDC!K59</f>
        <v>6.1392524498068886</v>
      </c>
      <c r="F16" s="35"/>
      <c r="G16" s="35"/>
      <c r="H16" s="35"/>
      <c r="I16" s="46" t="s">
        <v>40</v>
      </c>
      <c r="J16" s="41"/>
      <c r="K16" s="34">
        <v>16800</v>
      </c>
      <c r="L16" s="47">
        <f t="shared" si="0"/>
        <v>-0.23809523809523808</v>
      </c>
      <c r="M16" s="36"/>
      <c r="N16" s="37"/>
    </row>
    <row r="17" spans="2:14">
      <c r="B17" s="33">
        <v>14</v>
      </c>
      <c r="C17" s="45" t="s">
        <v>334</v>
      </c>
      <c r="D17" s="34">
        <f>VLOOKUP(C17,Sheet1!$A$1:$M$1526,12,FALSE)*1000</f>
        <v>14900</v>
      </c>
      <c r="E17" s="35">
        <f>HLD!K59</f>
        <v>4.9824444072897505</v>
      </c>
      <c r="F17" s="46" t="s">
        <v>40</v>
      </c>
      <c r="G17" s="35"/>
      <c r="H17" s="46" t="s">
        <v>40</v>
      </c>
      <c r="I17" s="46" t="s">
        <v>40</v>
      </c>
      <c r="J17" s="41"/>
      <c r="K17" s="34">
        <v>10192</v>
      </c>
      <c r="L17" s="47">
        <f t="shared" si="0"/>
        <v>0.4619309262166405</v>
      </c>
      <c r="M17" s="36"/>
      <c r="N17" s="37"/>
    </row>
    <row r="18" spans="2:14">
      <c r="B18" s="33">
        <v>15</v>
      </c>
      <c r="C18" s="45" t="s">
        <v>386</v>
      </c>
      <c r="D18" s="34">
        <f>VLOOKUP(C18,Sheet1!$A$1:$M$1526,12,FALSE)*1000</f>
        <v>13100</v>
      </c>
      <c r="E18" s="35">
        <f>NDX!K59</f>
        <v>4.4956455029851705</v>
      </c>
      <c r="F18" s="35"/>
      <c r="G18" s="35"/>
      <c r="H18" s="46" t="s">
        <v>40</v>
      </c>
      <c r="I18" s="46" t="s">
        <v>40</v>
      </c>
      <c r="J18" s="41"/>
      <c r="K18" s="34">
        <v>12100</v>
      </c>
      <c r="L18" s="47">
        <f t="shared" si="0"/>
        <v>8.2644628099173556E-2</v>
      </c>
      <c r="M18" s="36"/>
      <c r="N18" s="37"/>
    </row>
    <row r="19" spans="2:14">
      <c r="B19" s="33">
        <v>16</v>
      </c>
      <c r="C19" s="45" t="s">
        <v>155</v>
      </c>
      <c r="D19" s="34">
        <f>VLOOKUP(C19,Sheet1!$A$1:$M$1526,12,FALSE)*1000</f>
        <v>29950</v>
      </c>
      <c r="E19" s="35">
        <f>NLG!K59</f>
        <v>8.6302951461435278</v>
      </c>
      <c r="F19" s="46" t="s">
        <v>40</v>
      </c>
      <c r="G19" s="35"/>
      <c r="H19" s="35"/>
      <c r="I19" s="46" t="s">
        <v>40</v>
      </c>
      <c r="J19" s="41"/>
      <c r="K19" s="34">
        <v>27108</v>
      </c>
      <c r="L19" s="47">
        <f t="shared" si="0"/>
        <v>0.1048398996606168</v>
      </c>
      <c r="M19" s="36"/>
      <c r="N19" s="37"/>
    </row>
    <row r="20" spans="2:14">
      <c r="B20" s="33">
        <v>17</v>
      </c>
      <c r="C20" s="45" t="s">
        <v>633</v>
      </c>
      <c r="D20" s="34">
        <f>VLOOKUP(C20,Sheet1!$A$1:$M$1526,12,FALSE)*1000</f>
        <v>10000</v>
      </c>
      <c r="E20" s="35">
        <f>NTL!K59</f>
        <v>6.2373732420610795</v>
      </c>
      <c r="F20" s="46" t="s">
        <v>40</v>
      </c>
      <c r="G20" s="35"/>
      <c r="H20" s="35"/>
      <c r="I20" s="46" t="s">
        <v>40</v>
      </c>
      <c r="J20" s="124" t="s">
        <v>1843</v>
      </c>
      <c r="K20" s="34">
        <v>9495</v>
      </c>
      <c r="L20" s="47">
        <f t="shared" si="0"/>
        <v>5.3185887309110058E-2</v>
      </c>
      <c r="M20" s="36"/>
      <c r="N20" s="37"/>
    </row>
    <row r="21" spans="2:14">
      <c r="B21" s="33">
        <v>18</v>
      </c>
      <c r="C21" s="45" t="s">
        <v>165</v>
      </c>
      <c r="D21" s="34">
        <f>VLOOKUP(C21,Sheet1!$A$1:$M$1526,12,FALSE)*1000</f>
        <v>20100</v>
      </c>
      <c r="E21" s="35">
        <f>PHR!K59</f>
        <v>4.6007855061446854</v>
      </c>
      <c r="F21" s="46" t="s">
        <v>40</v>
      </c>
      <c r="G21" s="35"/>
      <c r="H21" s="35"/>
      <c r="I21" s="35"/>
      <c r="J21" s="41" t="s">
        <v>1844</v>
      </c>
      <c r="K21" s="34">
        <v>42600</v>
      </c>
      <c r="L21" s="47">
        <f t="shared" si="0"/>
        <v>-0.528169014084507</v>
      </c>
      <c r="M21" s="36"/>
      <c r="N21" s="37"/>
    </row>
    <row r="22" spans="2:14">
      <c r="B22" s="33">
        <v>19</v>
      </c>
      <c r="C22" s="45" t="s">
        <v>400</v>
      </c>
      <c r="D22" s="34">
        <f>VLOOKUP(C22,Sheet1!$A$1:$M$1526,12,FALSE)*1000</f>
        <v>16000</v>
      </c>
      <c r="E22" s="35">
        <f>PHC!K59</f>
        <v>9.5145962556194164</v>
      </c>
      <c r="F22" s="46" t="s">
        <v>40</v>
      </c>
      <c r="G22" s="35"/>
      <c r="H22" s="35"/>
      <c r="I22" s="46" t="s">
        <v>40</v>
      </c>
      <c r="J22" s="41"/>
      <c r="K22" s="34">
        <v>13900</v>
      </c>
      <c r="L22" s="47">
        <f t="shared" si="0"/>
        <v>0.15107913669064749</v>
      </c>
      <c r="M22" s="36"/>
      <c r="N22" s="37"/>
    </row>
    <row r="23" spans="2:14">
      <c r="B23" s="33">
        <v>20</v>
      </c>
      <c r="C23" s="45" t="s">
        <v>159</v>
      </c>
      <c r="D23" s="34">
        <f>VLOOKUP(C23,Sheet1!$A$1:$M$1526,12,FALSE)*1000</f>
        <v>54800</v>
      </c>
      <c r="E23" s="35">
        <f>PAN!K59</f>
        <v>15.688676415948173</v>
      </c>
      <c r="F23" s="46" t="s">
        <v>40</v>
      </c>
      <c r="G23" s="35"/>
      <c r="H23" s="35"/>
      <c r="I23" s="46" t="s">
        <v>40</v>
      </c>
      <c r="J23" s="41"/>
      <c r="K23" s="34">
        <v>36800</v>
      </c>
      <c r="L23" s="47">
        <f t="shared" si="0"/>
        <v>0.4891304347826087</v>
      </c>
      <c r="M23" s="36"/>
      <c r="N23" s="37"/>
    </row>
    <row r="24" spans="2:14">
      <c r="B24" s="33">
        <v>21</v>
      </c>
      <c r="C24" s="45" t="s">
        <v>569</v>
      </c>
      <c r="D24" s="34">
        <f>VLOOKUP(C24,Sheet1!$A$1:$M$1526,12,FALSE)*1000</f>
        <v>14500</v>
      </c>
      <c r="E24" s="35">
        <f>PVB!K59</f>
        <v>3.9712930794005019</v>
      </c>
      <c r="F24" s="46" t="s">
        <v>40</v>
      </c>
      <c r="G24" s="46" t="s">
        <v>40</v>
      </c>
      <c r="H24" s="46" t="s">
        <v>40</v>
      </c>
      <c r="I24" s="46" t="s">
        <v>40</v>
      </c>
      <c r="J24" s="41"/>
      <c r="K24" s="34">
        <v>17100</v>
      </c>
      <c r="L24" s="47">
        <f t="shared" si="0"/>
        <v>-0.15204678362573099</v>
      </c>
      <c r="M24" s="36"/>
      <c r="N24" s="37"/>
    </row>
    <row r="25" spans="2:14">
      <c r="B25" s="33">
        <v>22</v>
      </c>
      <c r="C25" s="45" t="s">
        <v>637</v>
      </c>
      <c r="D25" s="34">
        <f>VLOOKUP(C25,Sheet1!$A$1:$M$1526,12,FALSE)*1000</f>
        <v>97500</v>
      </c>
      <c r="E25" s="35">
        <f>PNJ!K59</f>
        <v>12.96207773105885</v>
      </c>
      <c r="F25" s="46" t="s">
        <v>40</v>
      </c>
      <c r="G25" s="46" t="s">
        <v>40</v>
      </c>
      <c r="H25" s="46" t="s">
        <v>40</v>
      </c>
      <c r="I25" s="46" t="s">
        <v>40</v>
      </c>
      <c r="J25" s="41"/>
      <c r="K25" s="34">
        <v>123704</v>
      </c>
      <c r="L25" s="47">
        <f t="shared" si="0"/>
        <v>-0.21182823514195176</v>
      </c>
      <c r="M25" s="36"/>
      <c r="N25" s="37"/>
    </row>
    <row r="26" spans="2:14">
      <c r="B26" s="33">
        <v>23</v>
      </c>
      <c r="C26" s="45" t="s">
        <v>641</v>
      </c>
      <c r="D26" s="34">
        <f>VLOOKUP(C26,Sheet1!$A$1:$M$1526,12,FALSE)*1000</f>
        <v>6780</v>
      </c>
      <c r="E26" s="35">
        <f>SAM!K59</f>
        <v>13.195848360688728</v>
      </c>
      <c r="F26" s="46" t="s">
        <v>40</v>
      </c>
      <c r="G26" s="46" t="s">
        <v>40</v>
      </c>
      <c r="H26" s="46" t="s">
        <v>40</v>
      </c>
      <c r="I26" s="46" t="s">
        <v>40</v>
      </c>
      <c r="J26" s="41"/>
      <c r="K26" s="34">
        <v>7510</v>
      </c>
      <c r="L26" s="47">
        <f t="shared" si="0"/>
        <v>-9.7203728362183758E-2</v>
      </c>
      <c r="M26" s="36"/>
      <c r="N26" s="37"/>
    </row>
    <row r="27" spans="2:14">
      <c r="B27" s="33">
        <v>24</v>
      </c>
      <c r="C27" s="45" t="s">
        <v>604</v>
      </c>
      <c r="D27" s="34">
        <f>VLOOKUP(C27,Sheet1!$A$1:$M$1526,12,FALSE)*1000</f>
        <v>8800</v>
      </c>
      <c r="E27" s="35">
        <f>SCR!K59</f>
        <v>10.250263268503305</v>
      </c>
      <c r="F27" s="46" t="s">
        <v>40</v>
      </c>
      <c r="G27" s="35"/>
      <c r="H27" s="46" t="s">
        <v>40</v>
      </c>
      <c r="I27" s="46" t="s">
        <v>40</v>
      </c>
      <c r="J27" s="41"/>
      <c r="K27" s="34">
        <v>9383</v>
      </c>
      <c r="L27" s="47">
        <f t="shared" si="0"/>
        <v>-6.2133645955451351E-2</v>
      </c>
      <c r="M27" s="36"/>
      <c r="N27" s="37"/>
    </row>
    <row r="28" spans="2:14" ht="14.25" customHeight="1">
      <c r="B28" s="33">
        <v>25</v>
      </c>
      <c r="C28" s="45" t="s">
        <v>738</v>
      </c>
      <c r="D28" s="34">
        <f>VLOOKUP(C28,Sheet1!$A$1:$M$1526,12,FALSE)*1000</f>
        <v>12350</v>
      </c>
      <c r="E28" s="35">
        <f>SFG!K59</f>
        <v>6.3299267522739431</v>
      </c>
      <c r="F28" s="35"/>
      <c r="G28" s="35"/>
      <c r="H28" s="35"/>
      <c r="I28" s="46" t="s">
        <v>40</v>
      </c>
      <c r="J28" s="41" t="s">
        <v>1845</v>
      </c>
      <c r="K28" s="34">
        <v>12900</v>
      </c>
      <c r="L28" s="47">
        <f t="shared" si="0"/>
        <v>-4.2635658914728682E-2</v>
      </c>
      <c r="M28" s="36"/>
      <c r="N28" s="37"/>
    </row>
    <row r="29" spans="2:14">
      <c r="B29" s="33">
        <v>26</v>
      </c>
      <c r="C29" s="45" t="s">
        <v>646</v>
      </c>
      <c r="D29" s="34">
        <f>VLOOKUP(C29,Sheet1!$A$1:$M$1526,12,FALSE)*1000</f>
        <v>8740</v>
      </c>
      <c r="E29" s="35">
        <f>TDC!K59</f>
        <v>5.7461062569443078</v>
      </c>
      <c r="F29" s="35"/>
      <c r="G29" s="35"/>
      <c r="H29" s="35"/>
      <c r="I29" s="46" t="s">
        <v>40</v>
      </c>
      <c r="J29" s="41" t="s">
        <v>1846</v>
      </c>
      <c r="K29" s="34">
        <v>6750</v>
      </c>
      <c r="L29" s="47">
        <f t="shared" si="0"/>
        <v>0.29481481481481481</v>
      </c>
      <c r="M29" s="36"/>
      <c r="N29" s="37"/>
    </row>
    <row r="30" spans="2:14">
      <c r="B30" s="33">
        <v>27</v>
      </c>
      <c r="C30" s="45" t="s">
        <v>611</v>
      </c>
      <c r="D30" s="34">
        <f>VLOOKUP(C30,Sheet1!$A$1:$M$1526,12,FALSE)*1000</f>
        <v>11700</v>
      </c>
      <c r="E30" s="35">
        <f>TNG!K59</f>
        <v>3.9095685493701748</v>
      </c>
      <c r="F30" s="46" t="s">
        <v>40</v>
      </c>
      <c r="G30" s="46" t="s">
        <v>40</v>
      </c>
      <c r="H30" s="46" t="s">
        <v>40</v>
      </c>
      <c r="I30" s="46" t="s">
        <v>40</v>
      </c>
      <c r="J30" s="41"/>
      <c r="K30" s="34">
        <v>13800</v>
      </c>
      <c r="L30" s="47">
        <f t="shared" si="0"/>
        <v>-0.15217391304347827</v>
      </c>
      <c r="M30" s="36"/>
      <c r="N30" s="37"/>
    </row>
    <row r="31" spans="2:14">
      <c r="B31" s="33">
        <v>28</v>
      </c>
      <c r="C31" s="45" t="s">
        <v>1399</v>
      </c>
      <c r="D31" s="34">
        <f>VLOOKUP(C31,Sheet1!$A$1:$M$1526,12,FALSE)*1000</f>
        <v>9130</v>
      </c>
      <c r="E31" s="35">
        <f>TNI!K59</f>
        <v>20.512902811657465</v>
      </c>
      <c r="F31" s="46" t="s">
        <v>40</v>
      </c>
      <c r="G31" s="35"/>
      <c r="H31" s="35"/>
      <c r="I31" s="35"/>
      <c r="J31" s="41" t="s">
        <v>1847</v>
      </c>
      <c r="K31" s="34">
        <v>6308</v>
      </c>
      <c r="L31" s="47">
        <f t="shared" si="0"/>
        <v>0.44736842105263158</v>
      </c>
      <c r="M31" s="36"/>
      <c r="N31" s="37"/>
    </row>
    <row r="32" spans="2:14">
      <c r="B32" s="33">
        <v>29</v>
      </c>
      <c r="C32" s="45" t="s">
        <v>757</v>
      </c>
      <c r="D32" s="34">
        <f>VLOOKUP(C32,Sheet1!$A$1:$M$1526,12,FALSE)*1000</f>
        <v>23000</v>
      </c>
      <c r="E32" s="35">
        <f>TTB!K59</f>
        <v>22.393477117306681</v>
      </c>
      <c r="F32" s="46" t="s">
        <v>40</v>
      </c>
      <c r="G32" s="35"/>
      <c r="H32" s="46" t="s">
        <v>40</v>
      </c>
      <c r="I32" s="46" t="s">
        <v>40</v>
      </c>
      <c r="J32" s="41"/>
      <c r="K32" s="34">
        <v>10900</v>
      </c>
      <c r="L32" s="47">
        <f t="shared" si="0"/>
        <v>1.1100917431192661</v>
      </c>
      <c r="M32" s="36"/>
      <c r="N32" s="37"/>
    </row>
    <row r="33" spans="2:14">
      <c r="B33" s="33">
        <v>30</v>
      </c>
      <c r="C33" s="45" t="s">
        <v>873</v>
      </c>
      <c r="D33" s="34">
        <f>VLOOKUP(C33,Sheet1!$A$1:$M$1526,12,FALSE)*1000</f>
        <v>13600</v>
      </c>
      <c r="E33" s="35">
        <f>VCA!K59</f>
        <v>3.2417371105705093</v>
      </c>
      <c r="F33" s="46" t="s">
        <v>40</v>
      </c>
      <c r="G33" s="46" t="s">
        <v>40</v>
      </c>
      <c r="H33" s="46" t="s">
        <v>40</v>
      </c>
      <c r="I33" s="46" t="s">
        <v>40</v>
      </c>
      <c r="J33" s="41"/>
      <c r="K33" s="34">
        <v>10137</v>
      </c>
      <c r="L33" s="47">
        <f t="shared" si="0"/>
        <v>0.34161980862188024</v>
      </c>
      <c r="M33" s="36"/>
      <c r="N33" s="37"/>
    </row>
    <row r="34" spans="2:14">
      <c r="B34" s="33">
        <v>31</v>
      </c>
      <c r="C34" s="45" t="s">
        <v>227</v>
      </c>
      <c r="D34" s="34">
        <f>VLOOKUP(C34,Sheet1!$A$1:$M$1526,12,FALSE)*1000</f>
        <v>64500</v>
      </c>
      <c r="E34" s="35">
        <f>VHC!K59</f>
        <v>10.124244382876585</v>
      </c>
      <c r="F34" s="46" t="s">
        <v>40</v>
      </c>
      <c r="G34" s="46" t="s">
        <v>40</v>
      </c>
      <c r="H34" s="46" t="s">
        <v>40</v>
      </c>
      <c r="I34" s="46" t="s">
        <v>40</v>
      </c>
      <c r="J34" s="41"/>
      <c r="K34" s="34">
        <v>52088</v>
      </c>
      <c r="L34" s="47">
        <f t="shared" si="0"/>
        <v>0.23828904930118261</v>
      </c>
      <c r="M34" s="36"/>
      <c r="N34" s="37"/>
    </row>
    <row r="35" spans="2:14">
      <c r="B35" s="33">
        <v>32</v>
      </c>
      <c r="C35" s="45" t="s">
        <v>715</v>
      </c>
      <c r="D35" s="34">
        <f>VLOOKUP(C35,Sheet1!$A$1:$M$1526,12,FALSE)*1000</f>
        <v>106300</v>
      </c>
      <c r="E35" s="35">
        <f>VIC!K59</f>
        <v>60.795078343044182</v>
      </c>
      <c r="F35" s="46" t="s">
        <v>40</v>
      </c>
      <c r="G35" s="46" t="s">
        <v>40</v>
      </c>
      <c r="H35" s="46" t="s">
        <v>40</v>
      </c>
      <c r="I35" s="46" t="s">
        <v>40</v>
      </c>
      <c r="J35" s="41"/>
      <c r="K35" s="34">
        <v>74500</v>
      </c>
      <c r="L35" s="47">
        <f t="shared" si="0"/>
        <v>0.4268456375838926</v>
      </c>
      <c r="M35" s="36"/>
      <c r="N35" s="37"/>
    </row>
    <row r="36" spans="2:14">
      <c r="B36" s="33">
        <v>33</v>
      </c>
      <c r="C36" s="45" t="s">
        <v>638</v>
      </c>
      <c r="D36" s="34">
        <f>VLOOKUP(C36,Sheet1!$A$1:$M$1526,12,FALSE)*1000</f>
        <v>16400</v>
      </c>
      <c r="E36" s="35">
        <f>PVT!K59</f>
        <v>10.580167609546777</v>
      </c>
      <c r="F36" s="35"/>
      <c r="G36" s="35"/>
      <c r="H36" s="35"/>
      <c r="I36" s="46" t="s">
        <v>40</v>
      </c>
      <c r="J36" s="41" t="s">
        <v>1848</v>
      </c>
      <c r="K36" s="34">
        <v>17000</v>
      </c>
      <c r="L36" s="47">
        <f t="shared" si="0"/>
        <v>-3.5294117647058823E-2</v>
      </c>
      <c r="M36" s="36"/>
      <c r="N36" s="37"/>
    </row>
    <row r="37" spans="2:14" ht="12" customHeight="1">
      <c r="B37" s="33">
        <v>34</v>
      </c>
      <c r="C37" s="45" t="s">
        <v>650</v>
      </c>
      <c r="D37" s="34">
        <f>VLOOKUP(C37,Sheet1!$A$1:$M$1526,12,FALSE)*1000</f>
        <v>6070</v>
      </c>
      <c r="E37" s="35">
        <f>VNE!K59</f>
        <v>8.3726596199017713</v>
      </c>
      <c r="F37" s="46" t="s">
        <v>40</v>
      </c>
      <c r="G37" s="35"/>
      <c r="H37" s="35"/>
      <c r="I37" s="46" t="s">
        <v>40</v>
      </c>
      <c r="J37" s="41"/>
      <c r="K37" s="34">
        <v>7577</v>
      </c>
      <c r="L37" s="47">
        <f t="shared" si="0"/>
        <v>-0.19889138181338262</v>
      </c>
      <c r="M37" s="36"/>
      <c r="N37" s="37"/>
    </row>
    <row r="38" spans="2:14">
      <c r="B38" s="33">
        <v>35</v>
      </c>
      <c r="C38" s="45" t="s">
        <v>233</v>
      </c>
      <c r="D38" s="34">
        <f>VLOOKUP(C38,Sheet1!$A$1:$M$1526,12,FALSE)*1000</f>
        <v>15550</v>
      </c>
      <c r="E38" s="35">
        <f>VNG!K59</f>
        <v>17.293746857531573</v>
      </c>
      <c r="F38" s="35"/>
      <c r="G38" s="35"/>
      <c r="H38" s="35"/>
      <c r="I38" s="46" t="s">
        <v>40</v>
      </c>
      <c r="J38" s="41" t="s">
        <v>1849</v>
      </c>
      <c r="K38" s="34">
        <v>14900</v>
      </c>
      <c r="L38" s="47">
        <f t="shared" si="0"/>
        <v>4.3624161073825503E-2</v>
      </c>
      <c r="M38" s="36"/>
      <c r="N38" s="37"/>
    </row>
    <row r="39" spans="2:14">
      <c r="B39" s="33">
        <v>36</v>
      </c>
      <c r="C39" s="45" t="s">
        <v>239</v>
      </c>
      <c r="D39" s="34">
        <f>VLOOKUP(C39,Sheet1!$A$1:$M$1526,12,FALSE)*1000</f>
        <v>7480</v>
      </c>
      <c r="E39" s="35">
        <f>VPH!K59</f>
        <v>2.2790716295029019</v>
      </c>
      <c r="F39" s="46" t="s">
        <v>40</v>
      </c>
      <c r="G39" s="35"/>
      <c r="H39" s="35"/>
      <c r="I39" s="46" t="s">
        <v>40</v>
      </c>
      <c r="J39" s="41"/>
      <c r="K39" s="34">
        <v>9201</v>
      </c>
      <c r="L39" s="47">
        <f t="shared" si="0"/>
        <v>-0.18704488642538855</v>
      </c>
      <c r="M39" s="36"/>
      <c r="N39" s="37"/>
    </row>
    <row r="40" spans="2:14">
      <c r="B40" s="33">
        <v>37</v>
      </c>
      <c r="C40" s="45" t="s">
        <v>241</v>
      </c>
      <c r="D40" s="34">
        <f>VLOOKUP(C40,Sheet1!$A$1:$M$1526,12,FALSE)*1000</f>
        <v>17800</v>
      </c>
      <c r="E40" s="35">
        <f>VRC!K59</f>
        <v>10.165967994334471</v>
      </c>
      <c r="F40" s="46" t="s">
        <v>40</v>
      </c>
      <c r="G40" s="46" t="s">
        <v>40</v>
      </c>
      <c r="H40" s="35"/>
      <c r="I40" s="46" t="s">
        <v>40</v>
      </c>
      <c r="J40" s="41"/>
      <c r="K40" s="34">
        <v>18400</v>
      </c>
      <c r="L40" s="47">
        <f t="shared" si="0"/>
        <v>-3.2608695652173912E-2</v>
      </c>
      <c r="M40" s="36"/>
      <c r="N40" s="37"/>
    </row>
    <row r="41" spans="2:14">
      <c r="B41" s="33">
        <v>38</v>
      </c>
      <c r="C41" s="45" t="s">
        <v>651</v>
      </c>
      <c r="D41" s="34">
        <f>VLOOKUP(C41,Sheet1!$A$1:$M$1526,12,FALSE)*1000</f>
        <v>17250</v>
      </c>
      <c r="E41" s="35">
        <f>VSH!K59</f>
        <v>11.146217036728377</v>
      </c>
      <c r="F41" s="46" t="s">
        <v>40</v>
      </c>
      <c r="G41" s="35"/>
      <c r="H41" s="35"/>
      <c r="I41" s="46" t="s">
        <v>40</v>
      </c>
      <c r="J41" s="41"/>
      <c r="K41" s="34">
        <v>16065</v>
      </c>
      <c r="L41" s="47">
        <f t="shared" si="0"/>
        <v>7.3762838468720823E-2</v>
      </c>
      <c r="M41" s="36"/>
      <c r="N41" s="37"/>
    </row>
    <row r="42" spans="2:14">
      <c r="B42" s="33">
        <v>39</v>
      </c>
      <c r="C42" s="45" t="s">
        <v>1193</v>
      </c>
      <c r="D42" s="34">
        <f>VLOOKUP(C42,Sheet1!$A$1:$M$1526,12,FALSE)*1000</f>
        <v>32700.000000000004</v>
      </c>
      <c r="E42" s="35">
        <f>HVN!K59</f>
        <v>14.762096706691432</v>
      </c>
      <c r="F42" s="46" t="s">
        <v>40</v>
      </c>
      <c r="G42" s="46" t="s">
        <v>40</v>
      </c>
      <c r="H42" s="46" t="s">
        <v>40</v>
      </c>
      <c r="I42" s="46" t="s">
        <v>40</v>
      </c>
      <c r="J42" s="41"/>
      <c r="K42" s="34">
        <v>32097</v>
      </c>
      <c r="L42" s="47">
        <f t="shared" si="0"/>
        <v>1.8786802504907114E-2</v>
      </c>
      <c r="M42" s="36"/>
      <c r="N42" s="37"/>
    </row>
    <row r="43" spans="2:14">
      <c r="B43" s="33">
        <v>40</v>
      </c>
      <c r="C43" s="45" t="s">
        <v>131</v>
      </c>
      <c r="D43" s="34">
        <f>VLOOKUP(C43,Sheet1!$A$1:$M$1526,12,FALSE)*1000</f>
        <v>12000</v>
      </c>
      <c r="E43" s="35">
        <f>IDI!K59</f>
        <v>4.4455885112806497</v>
      </c>
      <c r="F43" s="46" t="s">
        <v>40</v>
      </c>
      <c r="G43" s="46" t="s">
        <v>40</v>
      </c>
      <c r="H43" s="46" t="s">
        <v>40</v>
      </c>
      <c r="I43" s="46" t="s">
        <v>40</v>
      </c>
      <c r="J43" s="41"/>
      <c r="K43" s="34">
        <v>10946</v>
      </c>
      <c r="L43" s="47">
        <f t="shared" si="0"/>
        <v>9.6290882514160431E-2</v>
      </c>
      <c r="M43" s="36"/>
      <c r="N43" s="37"/>
    </row>
    <row r="44" spans="2:14">
      <c r="B44" s="33">
        <v>41</v>
      </c>
      <c r="C44" s="45" t="s">
        <v>625</v>
      </c>
      <c r="D44" s="34">
        <f>VLOOKUP(C44,Sheet1!$A$1:$M$1526,12,FALSE)*1000</f>
        <v>8700</v>
      </c>
      <c r="E44" s="35">
        <f>IJC!K59</f>
        <v>5.2895291628971322</v>
      </c>
      <c r="F44" s="35"/>
      <c r="G44" s="35"/>
      <c r="H44" s="35"/>
      <c r="I44" s="46" t="s">
        <v>40</v>
      </c>
      <c r="J44" s="41"/>
      <c r="K44" s="34">
        <v>9740</v>
      </c>
      <c r="L44" s="47">
        <f t="shared" si="0"/>
        <v>-0.10677618069815195</v>
      </c>
      <c r="M44" s="36"/>
      <c r="N44" s="37"/>
    </row>
    <row r="45" spans="2:14">
      <c r="B45" s="33">
        <v>42</v>
      </c>
      <c r="C45" s="45" t="s">
        <v>628</v>
      </c>
      <c r="D45" s="34">
        <f>VLOOKUP(C45,Sheet1!$A$1:$M$1526,12,FALSE)*1000</f>
        <v>12100</v>
      </c>
      <c r="E45" s="35">
        <f>KBC!K59</f>
        <v>9.3417490627586535</v>
      </c>
      <c r="F45" s="35"/>
      <c r="G45" s="35"/>
      <c r="H45" s="35"/>
      <c r="I45" s="46" t="s">
        <v>40</v>
      </c>
      <c r="J45" s="41"/>
      <c r="K45" s="34">
        <v>13900</v>
      </c>
      <c r="L45" s="47">
        <f t="shared" si="0"/>
        <v>-0.12949640287769784</v>
      </c>
      <c r="M45" s="36"/>
      <c r="N45" s="37"/>
    </row>
    <row r="46" spans="2:14">
      <c r="B46" s="33">
        <v>43</v>
      </c>
      <c r="C46" s="45" t="s">
        <v>630</v>
      </c>
      <c r="D46" s="34">
        <f>VLOOKUP(C46,Sheet1!$A$1:$M$1526,12,FALSE)*1000</f>
        <v>9040</v>
      </c>
      <c r="E46" s="35">
        <f>LCG!K59</f>
        <v>11.100196463654225</v>
      </c>
      <c r="F46" s="46" t="s">
        <v>40</v>
      </c>
      <c r="G46" s="35"/>
      <c r="H46" s="35"/>
      <c r="I46" s="46" t="s">
        <v>40</v>
      </c>
      <c r="J46" s="41"/>
      <c r="K46" s="34">
        <v>10700</v>
      </c>
      <c r="L46" s="47">
        <f t="shared" si="0"/>
        <v>-0.15514018691588785</v>
      </c>
      <c r="M46" s="36"/>
      <c r="N46" s="37"/>
    </row>
    <row r="47" spans="2:14">
      <c r="B47" s="33">
        <v>44</v>
      </c>
      <c r="C47" s="45" t="s">
        <v>146</v>
      </c>
      <c r="D47" s="34">
        <f>VLOOKUP(C47,Sheet1!$A$1:$M$1526,12,FALSE)*1000</f>
        <v>19200</v>
      </c>
      <c r="E47" s="35">
        <f>LHG!K59</f>
        <v>4.2797119018754906</v>
      </c>
      <c r="F47" s="35"/>
      <c r="G47" s="35"/>
      <c r="H47" s="35"/>
      <c r="I47" s="46" t="s">
        <v>40</v>
      </c>
      <c r="J47" s="41"/>
      <c r="K47" s="34">
        <v>18700</v>
      </c>
      <c r="L47" s="47">
        <f t="shared" si="0"/>
        <v>2.6737967914438502E-2</v>
      </c>
      <c r="M47" s="36"/>
      <c r="N47" s="37"/>
    </row>
    <row r="48" spans="2:14">
      <c r="B48" s="33">
        <v>45</v>
      </c>
      <c r="C48" s="45" t="s">
        <v>853</v>
      </c>
      <c r="D48" s="34">
        <f>VLOOKUP(C48,Sheet1!$A$1:$M$1526,12,FALSE)*1000</f>
        <v>19000</v>
      </c>
      <c r="E48" s="35">
        <f>MSR!K59</f>
        <v>48.936211260395297</v>
      </c>
      <c r="F48" s="46" t="s">
        <v>40</v>
      </c>
      <c r="G48" s="35"/>
      <c r="H48" s="35"/>
      <c r="I48" s="35"/>
      <c r="J48" s="41"/>
      <c r="K48" s="34">
        <v>17800</v>
      </c>
      <c r="L48" s="47">
        <f t="shared" si="0"/>
        <v>6.741573033707865E-2</v>
      </c>
      <c r="M48" s="36"/>
      <c r="N48" s="37"/>
    </row>
    <row r="49" spans="2:14">
      <c r="B49" s="33">
        <v>46</v>
      </c>
      <c r="C49" s="45" t="s">
        <v>245</v>
      </c>
      <c r="D49" s="34">
        <f>VLOOKUP(C49,Sheet1!$A$1:$M$1526,12,FALSE)*1000</f>
        <v>7430</v>
      </c>
      <c r="E49" s="35">
        <f>VTO!$K$59</f>
        <v>6.0719285889696106</v>
      </c>
      <c r="F49" s="46" t="s">
        <v>40</v>
      </c>
      <c r="G49" s="46" t="s">
        <v>40</v>
      </c>
      <c r="H49" s="46" t="s">
        <v>40</v>
      </c>
      <c r="I49" s="46" t="s">
        <v>40</v>
      </c>
      <c r="J49" s="41"/>
      <c r="K49" s="34">
        <v>7370</v>
      </c>
      <c r="L49" s="47">
        <f t="shared" si="0"/>
        <v>8.1411126187245584E-3</v>
      </c>
      <c r="M49" s="36"/>
      <c r="N49" s="37"/>
    </row>
  </sheetData>
  <autoFilter ref="B3:M49"/>
  <mergeCells count="1">
    <mergeCell ref="F2:J2"/>
  </mergeCells>
  <conditionalFormatting sqref="L4:L49 L2">
    <cfRule type="cellIs" dxfId="1" priority="11" operator="lessThan">
      <formula>0</formula>
    </cfRule>
    <cfRule type="cellIs" dxfId="0" priority="1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245</v>
      </c>
      <c r="D1" s="155" t="s">
        <v>1879</v>
      </c>
    </row>
    <row r="2" spans="1:11">
      <c r="A2" s="7"/>
      <c r="B2" s="156" t="s">
        <v>540</v>
      </c>
      <c r="C2" s="127" t="s">
        <v>37</v>
      </c>
      <c r="D2" s="127" t="str">
        <f>'Input yearly VTO'!N18</f>
        <v>Năm 2014</v>
      </c>
      <c r="E2" s="127" t="str">
        <f>'Input yearly VTO'!O18</f>
        <v>Năm 2015</v>
      </c>
      <c r="F2" s="127" t="str">
        <f>'Input yearly VTO'!P18</f>
        <v>Năm 2016</v>
      </c>
      <c r="G2" s="127" t="str">
        <f>'Input yearly VTO'!Q18</f>
        <v>Năm 2017</v>
      </c>
      <c r="H2" s="157"/>
      <c r="I2" s="212" t="s">
        <v>1186</v>
      </c>
      <c r="J2" s="212"/>
      <c r="K2" s="212"/>
    </row>
    <row r="3" spans="1:11">
      <c r="A3" s="7"/>
      <c r="B3" s="128"/>
      <c r="C3" s="129"/>
      <c r="D3" s="129"/>
      <c r="E3" s="129"/>
      <c r="F3" s="129"/>
      <c r="G3" s="129"/>
      <c r="H3" s="129"/>
      <c r="I3" s="213"/>
      <c r="J3" s="213"/>
      <c r="K3" s="213"/>
    </row>
    <row r="4" spans="1:11">
      <c r="A4" s="7"/>
      <c r="B4" s="128" t="s">
        <v>541</v>
      </c>
      <c r="C4" s="129" t="s">
        <v>38</v>
      </c>
      <c r="D4" s="130">
        <f>'Input yearly VTO'!N3</f>
        <v>1526076</v>
      </c>
      <c r="E4" s="130">
        <f>'Input yearly VTO'!O3</f>
        <v>1335026</v>
      </c>
      <c r="F4" s="130">
        <f>'Input yearly VTO'!P3</f>
        <v>1170015</v>
      </c>
      <c r="G4" s="130">
        <f>'Input yearly VTO'!Q3</f>
        <v>1260182</v>
      </c>
      <c r="H4" s="129"/>
      <c r="I4" s="213"/>
      <c r="J4" s="213"/>
      <c r="K4" s="213"/>
    </row>
    <row r="5" spans="1:11">
      <c r="A5" s="7"/>
      <c r="B5" s="128" t="s">
        <v>542</v>
      </c>
      <c r="C5" s="128" t="s">
        <v>38</v>
      </c>
      <c r="D5" s="131">
        <f>'Input yearly VTO'!N5</f>
        <v>166759</v>
      </c>
      <c r="E5" s="131">
        <f>'Input yearly VTO'!O5</f>
        <v>193421</v>
      </c>
      <c r="F5" s="131">
        <f>'Input yearly VTO'!P5</f>
        <v>230841</v>
      </c>
      <c r="G5" s="131">
        <f>'Input yearly VTO'!Q5</f>
        <v>218384</v>
      </c>
      <c r="H5" s="129"/>
      <c r="I5" s="213"/>
      <c r="J5" s="213"/>
      <c r="K5" s="213"/>
    </row>
    <row r="6" spans="1:11">
      <c r="A6" s="7"/>
      <c r="B6" s="128" t="s">
        <v>543</v>
      </c>
      <c r="C6" s="128" t="s">
        <v>38</v>
      </c>
      <c r="D6" s="131">
        <f>'Input yearly VTO'!N15</f>
        <v>52472</v>
      </c>
      <c r="E6" s="131">
        <f>'Input yearly VTO'!O15</f>
        <v>54834</v>
      </c>
      <c r="F6" s="131">
        <f>'Input yearly VTO'!P15</f>
        <v>86960</v>
      </c>
      <c r="G6" s="131">
        <f>'Input yearly VTO'!Q15</f>
        <v>94483</v>
      </c>
      <c r="H6" s="129"/>
      <c r="I6" s="213"/>
      <c r="J6" s="213"/>
      <c r="K6" s="213"/>
    </row>
    <row r="7" spans="1:11">
      <c r="A7" s="7"/>
      <c r="B7" s="128" t="s">
        <v>544</v>
      </c>
      <c r="C7" s="128" t="s">
        <v>38</v>
      </c>
      <c r="D7" s="131">
        <f>'Input yearly VTO'!N33</f>
        <v>1048849</v>
      </c>
      <c r="E7" s="131">
        <f>'Input yearly VTO'!O33</f>
        <v>1086796</v>
      </c>
      <c r="F7" s="131">
        <f>'Input yearly VTO'!P33</f>
        <v>1110871</v>
      </c>
      <c r="G7" s="131">
        <f>'Input yearly VTO'!Q33</f>
        <v>1134160</v>
      </c>
      <c r="H7" s="129"/>
      <c r="I7" s="213"/>
      <c r="J7" s="213"/>
      <c r="K7" s="213"/>
    </row>
    <row r="8" spans="1:11">
      <c r="A8" s="7"/>
      <c r="B8" s="128" t="s">
        <v>545</v>
      </c>
      <c r="C8" s="129" t="s">
        <v>38</v>
      </c>
      <c r="D8" s="130">
        <f>'Input yearly VTO'!N29</f>
        <v>2108804</v>
      </c>
      <c r="E8" s="130">
        <f>'Input yearly VTO'!O29</f>
        <v>1959967</v>
      </c>
      <c r="F8" s="130">
        <f>'Input yearly VTO'!P29</f>
        <v>2076839</v>
      </c>
      <c r="G8" s="130">
        <f>'Input yearly VTO'!Q29</f>
        <v>1946464</v>
      </c>
      <c r="H8" s="129"/>
      <c r="I8" s="213"/>
      <c r="J8" s="213"/>
      <c r="K8" s="213"/>
    </row>
    <row r="9" spans="1:11">
      <c r="A9" s="7"/>
      <c r="B9" s="128" t="s">
        <v>546</v>
      </c>
      <c r="C9" s="129" t="s">
        <v>39</v>
      </c>
      <c r="D9" s="130">
        <f>'Input yearly VTO'!N34*1000000/10000</f>
        <v>79866700</v>
      </c>
      <c r="E9" s="130">
        <f>'Input yearly VTO'!O34*1000000/10000</f>
        <v>79866700</v>
      </c>
      <c r="F9" s="130">
        <f>'Input yearly VTO'!P34*1000000/10000</f>
        <v>79866700</v>
      </c>
      <c r="G9" s="130">
        <f>'Input yearly VTO'!Q34*1000000/10000</f>
        <v>79866700</v>
      </c>
      <c r="H9" s="129"/>
      <c r="I9" s="213"/>
      <c r="J9" s="213"/>
      <c r="K9" s="213"/>
    </row>
    <row r="10" spans="1:11">
      <c r="A10" s="7"/>
      <c r="B10" s="128"/>
      <c r="C10" s="129"/>
      <c r="D10" s="130"/>
      <c r="E10" s="130"/>
      <c r="F10" s="130"/>
      <c r="G10" s="130"/>
      <c r="H10" s="129"/>
      <c r="I10" s="213"/>
      <c r="J10" s="213"/>
      <c r="K10" s="213"/>
    </row>
    <row r="11" spans="1:11">
      <c r="A11" s="7"/>
      <c r="B11" s="128" t="s">
        <v>547</v>
      </c>
      <c r="C11" s="128" t="s">
        <v>36</v>
      </c>
      <c r="D11" s="132">
        <f>D5/D4</f>
        <v>0.10927306372683929</v>
      </c>
      <c r="E11" s="132">
        <f>E5/E4</f>
        <v>0.14488182252630286</v>
      </c>
      <c r="F11" s="132">
        <f>F5/F4</f>
        <v>0.19729747054524943</v>
      </c>
      <c r="G11" s="132">
        <f>G5/G4</f>
        <v>0.17329560333348676</v>
      </c>
      <c r="H11" s="129"/>
      <c r="I11" s="213"/>
      <c r="J11" s="213"/>
      <c r="K11" s="213"/>
    </row>
    <row r="12" spans="1:11">
      <c r="A12" s="7"/>
      <c r="B12" s="128" t="s">
        <v>570</v>
      </c>
      <c r="C12" s="129" t="s">
        <v>36</v>
      </c>
      <c r="D12" s="133">
        <f>D6/D4</f>
        <v>3.4383608680039528E-2</v>
      </c>
      <c r="E12" s="132">
        <f>E6/E4</f>
        <v>4.1073357372815214E-2</v>
      </c>
      <c r="F12" s="132">
        <f>F6/F4</f>
        <v>7.4323833455126651E-2</v>
      </c>
      <c r="G12" s="132">
        <f>G6/G4</f>
        <v>7.497567811633557E-2</v>
      </c>
      <c r="H12" s="129"/>
      <c r="I12" s="213"/>
      <c r="J12" s="213"/>
      <c r="K12" s="213"/>
    </row>
    <row r="13" spans="1:11">
      <c r="A13" s="7"/>
      <c r="B13" s="128" t="s">
        <v>41</v>
      </c>
      <c r="C13" s="129" t="s">
        <v>40</v>
      </c>
      <c r="D13" s="130">
        <f>D6*1000000/D9</f>
        <v>656.99471744794766</v>
      </c>
      <c r="E13" s="131">
        <f>E6*1000000/E9</f>
        <v>686.56899558889995</v>
      </c>
      <c r="F13" s="131">
        <f>F6*1000000/F9</f>
        <v>1088.814236721938</v>
      </c>
      <c r="G13" s="131">
        <f>G6*1000000/G9</f>
        <v>1183.0086882267578</v>
      </c>
      <c r="H13" s="129"/>
      <c r="I13" s="213"/>
      <c r="J13" s="213"/>
      <c r="K13" s="213"/>
    </row>
    <row r="14" spans="1:11">
      <c r="A14" s="7"/>
      <c r="B14" s="128" t="s">
        <v>548</v>
      </c>
      <c r="C14" s="129"/>
      <c r="D14" s="130">
        <f>D7*1000000/D9</f>
        <v>13132.494518992271</v>
      </c>
      <c r="E14" s="131">
        <f>E7*1000000/E9</f>
        <v>13607.623702995115</v>
      </c>
      <c r="F14" s="131">
        <f>F7*1000000/F9</f>
        <v>13909.063477018582</v>
      </c>
      <c r="G14" s="131">
        <f>G7*1000000/G9</f>
        <v>14200.661852812249</v>
      </c>
      <c r="H14" s="129"/>
      <c r="I14" s="213"/>
      <c r="J14" s="213"/>
      <c r="K14" s="213"/>
    </row>
    <row r="15" spans="1:11">
      <c r="A15" s="7"/>
      <c r="B15" s="134" t="s">
        <v>549</v>
      </c>
      <c r="C15" s="129"/>
      <c r="D15" s="130"/>
      <c r="E15" s="131"/>
      <c r="F15" s="131"/>
      <c r="G15" s="131"/>
      <c r="H15" s="129"/>
      <c r="I15" s="135"/>
      <c r="J15" s="135"/>
      <c r="K15" s="135"/>
    </row>
    <row r="16" spans="1:11">
      <c r="A16" s="7"/>
      <c r="B16" s="128" t="s">
        <v>541</v>
      </c>
      <c r="C16" s="136" t="s">
        <v>36</v>
      </c>
      <c r="D16" s="137"/>
      <c r="E16" s="138">
        <f>(E4-D4)/ABS(D4)</f>
        <v>-0.12519035749202531</v>
      </c>
      <c r="F16" s="138">
        <f>(F4-E4)/ABS(E4)</f>
        <v>-0.12360133810128042</v>
      </c>
      <c r="G16" s="138">
        <f>(G4-F4)/ABS(F4)</f>
        <v>7.706482395524844E-2</v>
      </c>
      <c r="H16" s="129"/>
      <c r="I16" s="135"/>
      <c r="J16" s="135"/>
      <c r="K16" s="135"/>
    </row>
    <row r="17" spans="1:12">
      <c r="A17" s="7"/>
      <c r="B17" s="128" t="s">
        <v>543</v>
      </c>
      <c r="C17" s="139" t="s">
        <v>36</v>
      </c>
      <c r="D17" s="128"/>
      <c r="E17" s="138">
        <f>(E6-D6)/ABS(D6)</f>
        <v>4.5014483915230982E-2</v>
      </c>
      <c r="F17" s="138">
        <f>(F6-E6)/ABS(E6)</f>
        <v>0.58587737535105955</v>
      </c>
      <c r="G17" s="138">
        <f>(G6-F6)/ABS(F6)</f>
        <v>8.6511039558417657E-2</v>
      </c>
      <c r="H17" s="129"/>
      <c r="I17" s="135"/>
      <c r="J17" s="135"/>
      <c r="K17" s="135"/>
    </row>
    <row r="18" spans="1:12">
      <c r="A18" s="7"/>
      <c r="B18" s="128" t="s">
        <v>41</v>
      </c>
      <c r="C18" s="136" t="s">
        <v>36</v>
      </c>
      <c r="D18" s="137"/>
      <c r="E18" s="138">
        <f>(E13-D13)/ABS(D13)</f>
        <v>4.5014483915230864E-2</v>
      </c>
      <c r="F18" s="138">
        <f>(F13-E13)/ABS(E13)</f>
        <v>0.58587737535105977</v>
      </c>
      <c r="G18" s="138">
        <f>(G13-F13)/ABS(F13)</f>
        <v>8.6511039558417643E-2</v>
      </c>
      <c r="H18" s="129"/>
      <c r="I18" s="135"/>
      <c r="J18" s="135"/>
      <c r="K18" s="135"/>
    </row>
    <row r="19" spans="1:12">
      <c r="A19" s="7"/>
      <c r="B19" s="140" t="s">
        <v>550</v>
      </c>
      <c r="C19" s="139"/>
      <c r="D19" s="128"/>
      <c r="E19" s="133"/>
      <c r="F19" s="133"/>
      <c r="G19" s="133"/>
      <c r="H19" s="129"/>
      <c r="I19" s="129"/>
      <c r="J19" s="129"/>
      <c r="K19" s="129"/>
    </row>
    <row r="20" spans="1:12">
      <c r="A20" s="7"/>
      <c r="B20" s="128" t="s">
        <v>42</v>
      </c>
      <c r="C20" s="141" t="s">
        <v>36</v>
      </c>
      <c r="D20" s="129"/>
      <c r="E20" s="133">
        <f>E6/AVERAGE(D7:E7)</f>
        <v>5.1351231126896088E-2</v>
      </c>
      <c r="F20" s="133">
        <f>F6/AVERAGE(E7:F7)</f>
        <v>7.9138468202871501E-2</v>
      </c>
      <c r="G20" s="133">
        <f>G6/AVERAGE(F7:G7)</f>
        <v>8.4170775370139658E-2</v>
      </c>
      <c r="H20" s="129"/>
      <c r="I20" s="212" t="s">
        <v>1187</v>
      </c>
      <c r="J20" s="212"/>
      <c r="K20" s="212"/>
    </row>
    <row r="21" spans="1:12">
      <c r="A21" s="7"/>
      <c r="B21" s="128" t="s">
        <v>43</v>
      </c>
      <c r="C21" s="141" t="s">
        <v>36</v>
      </c>
      <c r="D21" s="129"/>
      <c r="E21" s="133">
        <f>E6/AVERAGE(D8:E8)</f>
        <v>2.6953593603572183E-2</v>
      </c>
      <c r="F21" s="133">
        <f>F6/AVERAGE(E8:F8)</f>
        <v>4.3083566562277208E-2</v>
      </c>
      <c r="G21" s="133">
        <f>G6/AVERAGE(F8:G8)</f>
        <v>4.6967876891201084E-2</v>
      </c>
      <c r="H21" s="129"/>
      <c r="I21" s="142" t="s">
        <v>1188</v>
      </c>
      <c r="J21" s="142">
        <v>2018</v>
      </c>
      <c r="K21" s="142" t="s">
        <v>1190</v>
      </c>
    </row>
    <row r="22" spans="1:12">
      <c r="A22" s="7"/>
      <c r="B22" s="134" t="s">
        <v>551</v>
      </c>
      <c r="C22" s="141"/>
      <c r="D22" s="129"/>
      <c r="E22" s="133"/>
      <c r="F22" s="133"/>
      <c r="G22" s="133"/>
      <c r="H22" s="129"/>
      <c r="I22" s="129" t="s">
        <v>1189</v>
      </c>
      <c r="J22" s="163">
        <v>1284415</v>
      </c>
      <c r="K22" s="143">
        <f>K30/J22</f>
        <v>0.28938933288695634</v>
      </c>
    </row>
    <row r="23" spans="1:12">
      <c r="A23" s="7"/>
      <c r="B23" s="128" t="s">
        <v>552</v>
      </c>
      <c r="C23" s="141" t="s">
        <v>36</v>
      </c>
      <c r="D23" s="133">
        <f>1-D7/D8</f>
        <v>0.50263324614331162</v>
      </c>
      <c r="E23" s="133">
        <f>1-E7/E8</f>
        <v>0.44550290897754907</v>
      </c>
      <c r="F23" s="133">
        <f>1-F7/F8</f>
        <v>0.46511453222902688</v>
      </c>
      <c r="G23" s="133">
        <f>1-G7/G8</f>
        <v>0.41732289937034539</v>
      </c>
      <c r="H23" s="129"/>
      <c r="I23" s="129" t="s">
        <v>1191</v>
      </c>
      <c r="J23" s="163"/>
      <c r="K23" s="143" t="e">
        <f>K32/J23</f>
        <v>#DIV/0!</v>
      </c>
    </row>
    <row r="24" spans="1:12">
      <c r="A24" s="7"/>
      <c r="B24" s="128" t="s">
        <v>553</v>
      </c>
      <c r="C24" s="141" t="s">
        <v>36</v>
      </c>
      <c r="D24" s="133">
        <f>D8/D7-1</f>
        <v>1.0105887501442057</v>
      </c>
      <c r="E24" s="133">
        <f>E8/E7-1</f>
        <v>0.80343597142426004</v>
      </c>
      <c r="F24" s="133">
        <f>F8/F7-1</f>
        <v>0.86955911172404354</v>
      </c>
      <c r="G24" s="133">
        <f>G8/G7-1</f>
        <v>0.7162164068561756</v>
      </c>
      <c r="H24" s="129"/>
      <c r="I24" s="129" t="s">
        <v>1376</v>
      </c>
      <c r="J24" s="130">
        <v>122823</v>
      </c>
      <c r="K24" s="129"/>
    </row>
    <row r="25" spans="1:12">
      <c r="A25" s="7"/>
      <c r="B25" s="128" t="s">
        <v>554</v>
      </c>
      <c r="C25" s="141" t="s">
        <v>40</v>
      </c>
      <c r="D25" s="144">
        <f>'Input yearly VTO'!N19/'Input yearly VTO'!N31</f>
        <v>0.57093751481636335</v>
      </c>
      <c r="E25" s="144">
        <f>'Input yearly VTO'!O19/'Input yearly VTO'!O31</f>
        <v>0.52288348974092014</v>
      </c>
      <c r="F25" s="144">
        <f>'Input yearly VTO'!P19/'Input yearly VTO'!P31</f>
        <v>0.39108284940526272</v>
      </c>
      <c r="G25" s="144">
        <f>'Input yearly VTO'!Q19/'Input yearly VTO'!Q31</f>
        <v>0.6096602383308829</v>
      </c>
      <c r="H25" s="129"/>
      <c r="I25" s="129" t="s">
        <v>576</v>
      </c>
      <c r="J25" s="145">
        <v>0.09</v>
      </c>
      <c r="K25" s="129"/>
    </row>
    <row r="26" spans="1:12">
      <c r="A26" s="7"/>
      <c r="B26" s="128" t="s">
        <v>555</v>
      </c>
      <c r="C26" s="141" t="s">
        <v>40</v>
      </c>
      <c r="D26" s="144">
        <f>('Input yearly VTO'!N19-'Input yearly VTO'!N23)/'Input yearly VTO'!N31</f>
        <v>0.45551427327623734</v>
      </c>
      <c r="E26" s="144">
        <f>('Input yearly VTO'!O19-'Input yearly VTO'!O23)/'Input yearly VTO'!O31</f>
        <v>0.39972095861662554</v>
      </c>
      <c r="F26" s="144">
        <f>('Input yearly VTO'!P19-'Input yearly VTO'!P23)/'Input yearly VTO'!P31</f>
        <v>0.23345103935335254</v>
      </c>
      <c r="G26" s="144">
        <f>('Input yearly VTO'!Q19-'Input yearly VTO'!Q23)/'Input yearly VTO'!Q31</f>
        <v>0.40020251832104303</v>
      </c>
      <c r="H26" s="129"/>
      <c r="I26" s="129"/>
      <c r="J26" s="129"/>
      <c r="K26" s="129"/>
    </row>
    <row r="27" spans="1:12">
      <c r="A27" s="7"/>
      <c r="B27" s="128"/>
      <c r="C27" s="141"/>
      <c r="D27" s="129"/>
      <c r="E27" s="129"/>
      <c r="F27" s="129"/>
      <c r="G27" s="129"/>
      <c r="H27" s="129"/>
      <c r="I27" s="129"/>
      <c r="J27" s="129"/>
      <c r="K27" s="129"/>
    </row>
    <row r="28" spans="1:12">
      <c r="A28" s="7"/>
      <c r="B28" s="162" t="s">
        <v>568</v>
      </c>
      <c r="C28" s="162" t="s">
        <v>37</v>
      </c>
      <c r="D28" s="162" t="str">
        <f>'Input quaterly VTO'!Y1</f>
        <v>Quý 2/2016</v>
      </c>
      <c r="E28" s="162" t="str">
        <f>'Input quaterly VTO'!Z1</f>
        <v>Quý 3/2016</v>
      </c>
      <c r="F28" s="162" t="str">
        <f>'Input quaterly VTO'!AA1</f>
        <v>Quý 4/2016</v>
      </c>
      <c r="G28" s="162" t="str">
        <f>'Input quaterly VTO'!AB1</f>
        <v>Quý 1/2017</v>
      </c>
      <c r="H28" s="162" t="str">
        <f>'Input quaterly VTO'!AC1</f>
        <v>Quý 2/2017</v>
      </c>
      <c r="I28" s="162" t="str">
        <f>'Input quaterly VTO'!AD1</f>
        <v>Quý 3/2017</v>
      </c>
      <c r="J28" s="162" t="str">
        <f>'Input quaterly VTO'!AE1</f>
        <v>Quý 4/2017</v>
      </c>
      <c r="K28" s="162" t="str">
        <f>'Input quaterly VTO'!AF1</f>
        <v>Quý 1/2018</v>
      </c>
    </row>
    <row r="29" spans="1:12">
      <c r="A29" s="7"/>
      <c r="B29" s="128"/>
      <c r="C29" s="129"/>
      <c r="D29" s="129"/>
      <c r="E29" s="129"/>
      <c r="F29" s="129"/>
      <c r="G29" s="129"/>
      <c r="H29" s="129"/>
      <c r="I29" s="129"/>
      <c r="J29" s="129"/>
      <c r="K29" s="129"/>
    </row>
    <row r="30" spans="1:12">
      <c r="A30" s="7"/>
      <c r="B30" s="128" t="s">
        <v>541</v>
      </c>
      <c r="C30" s="129" t="s">
        <v>38</v>
      </c>
      <c r="D30" s="147">
        <f>'Input quaterly VTO'!Y3</f>
        <v>303132</v>
      </c>
      <c r="E30" s="147">
        <f>'Input quaterly VTO'!Z3</f>
        <v>297004</v>
      </c>
      <c r="F30" s="147">
        <f>'Input quaterly VTO'!AA3</f>
        <v>276570</v>
      </c>
      <c r="G30" s="147">
        <f>'Input quaterly VTO'!AB3</f>
        <v>337936</v>
      </c>
      <c r="H30" s="147">
        <f>'Input quaterly VTO'!AC3</f>
        <v>290259</v>
      </c>
      <c r="I30" s="147">
        <f>'Input quaterly VTO'!AD3</f>
        <v>314463</v>
      </c>
      <c r="J30" s="147">
        <f>'Input quaterly VTO'!AE3</f>
        <v>317524</v>
      </c>
      <c r="K30" s="147">
        <f>'Input quaterly VTO'!AF3</f>
        <v>371696</v>
      </c>
    </row>
    <row r="31" spans="1:12">
      <c r="A31" s="7"/>
      <c r="B31" s="128" t="s">
        <v>542</v>
      </c>
      <c r="C31" s="129" t="s">
        <v>38</v>
      </c>
      <c r="D31" s="147">
        <f>'Input quaterly VTO'!Y5</f>
        <v>50851</v>
      </c>
      <c r="E31" s="147">
        <f>'Input quaterly VTO'!Z5</f>
        <v>53470</v>
      </c>
      <c r="F31" s="147">
        <f>'Input quaterly VTO'!AA5</f>
        <v>61751</v>
      </c>
      <c r="G31" s="147">
        <f>'Input quaterly VTO'!AB5</f>
        <v>52809</v>
      </c>
      <c r="H31" s="147">
        <f>'Input quaterly VTO'!AC5</f>
        <v>47343</v>
      </c>
      <c r="I31" s="147">
        <f>'Input quaterly VTO'!AD5</f>
        <v>64298</v>
      </c>
      <c r="J31" s="147">
        <f>'Input quaterly VTO'!AE5</f>
        <v>52695</v>
      </c>
      <c r="K31" s="147">
        <f>'Input quaterly VTO'!AF5</f>
        <v>61487</v>
      </c>
    </row>
    <row r="32" spans="1:12">
      <c r="A32" s="7"/>
      <c r="B32" s="128" t="s">
        <v>543</v>
      </c>
      <c r="C32" s="128" t="s">
        <v>38</v>
      </c>
      <c r="D32" s="148">
        <f>'Input quaterly VTO'!Y15</f>
        <v>19843</v>
      </c>
      <c r="E32" s="148">
        <f>'Input quaterly VTO'!Z15</f>
        <v>21847</v>
      </c>
      <c r="F32" s="148">
        <f>'Input quaterly VTO'!AA15</f>
        <v>13671</v>
      </c>
      <c r="G32" s="148">
        <f>'Input quaterly VTO'!AB15</f>
        <v>21212</v>
      </c>
      <c r="H32" s="148">
        <f>'Input quaterly VTO'!AC15</f>
        <v>24033</v>
      </c>
      <c r="I32" s="148">
        <f>'Input quaterly VTO'!AD15</f>
        <v>29020</v>
      </c>
      <c r="J32" s="148">
        <f>'Input quaterly VTO'!AE15</f>
        <v>19672</v>
      </c>
      <c r="K32" s="148">
        <f>'Input quaterly VTO'!AF15</f>
        <v>25005</v>
      </c>
      <c r="L32" s="10"/>
    </row>
    <row r="33" spans="1:12">
      <c r="A33" s="7"/>
      <c r="B33" s="128" t="s">
        <v>544</v>
      </c>
      <c r="C33" s="129" t="s">
        <v>38</v>
      </c>
      <c r="D33" s="147">
        <f>'Input quaterly VTO'!Y33</f>
        <v>1088826</v>
      </c>
      <c r="E33" s="147">
        <f>'Input quaterly VTO'!Z33</f>
        <v>1099065</v>
      </c>
      <c r="F33" s="147">
        <f>'Input quaterly VTO'!AA33</f>
        <v>1110391</v>
      </c>
      <c r="G33" s="147">
        <f>'Input quaterly VTO'!AB33</f>
        <v>1132082</v>
      </c>
      <c r="H33" s="147">
        <f>'Input quaterly VTO'!AC33</f>
        <v>1084922</v>
      </c>
      <c r="I33" s="147">
        <f>'Input quaterly VTO'!AD33</f>
        <v>1113395</v>
      </c>
      <c r="J33" s="147">
        <f>'Input quaterly VTO'!AE33</f>
        <v>1133067</v>
      </c>
      <c r="K33" s="147">
        <f>'Input quaterly VTO'!AF33</f>
        <v>1159164</v>
      </c>
    </row>
    <row r="34" spans="1:12">
      <c r="A34" s="7"/>
      <c r="B34" s="128" t="s">
        <v>545</v>
      </c>
      <c r="C34" s="129" t="s">
        <v>38</v>
      </c>
      <c r="D34" s="147">
        <f>'Input quaterly VTO'!Y38</f>
        <v>1866296</v>
      </c>
      <c r="E34" s="147">
        <f>'Input quaterly VTO'!Z38</f>
        <v>2118771</v>
      </c>
      <c r="F34" s="147">
        <f>'Input quaterly VTO'!AA38</f>
        <v>2076839</v>
      </c>
      <c r="G34" s="147">
        <f>'Input quaterly VTO'!AB38</f>
        <v>2021005</v>
      </c>
      <c r="H34" s="147">
        <f>'Input quaterly VTO'!AC38</f>
        <v>2120346</v>
      </c>
      <c r="I34" s="147">
        <f>'Input quaterly VTO'!AD38</f>
        <v>2089416</v>
      </c>
      <c r="J34" s="147">
        <f>'Input quaterly VTO'!AE38</f>
        <v>1946464</v>
      </c>
      <c r="K34" s="147">
        <f>'Input quaterly VTO'!AF38</f>
        <v>1927285</v>
      </c>
    </row>
    <row r="35" spans="1:12">
      <c r="A35" s="7"/>
      <c r="B35" s="128" t="s">
        <v>546</v>
      </c>
      <c r="C35" s="129" t="s">
        <v>39</v>
      </c>
      <c r="D35" s="147">
        <f>'Input quaterly VTO'!Y34*1000000/10000</f>
        <v>79866700</v>
      </c>
      <c r="E35" s="147">
        <f>'Input quaterly VTO'!Z34*1000000/10000</f>
        <v>79866700</v>
      </c>
      <c r="F35" s="147">
        <f>'Input quaterly VTO'!AA34*1000000/10000</f>
        <v>79866700</v>
      </c>
      <c r="G35" s="147">
        <f>'Input quaterly VTO'!AB34*1000000/10000</f>
        <v>79866700</v>
      </c>
      <c r="H35" s="147">
        <f>'Input quaterly VTO'!AC34*1000000/10000</f>
        <v>79866700</v>
      </c>
      <c r="I35" s="147">
        <f>'Input quaterly VTO'!AD34*1000000/10000</f>
        <v>79866700</v>
      </c>
      <c r="J35" s="147">
        <f>'Input quaterly VTO'!AE34*1000000/10000</f>
        <v>79866700</v>
      </c>
      <c r="K35" s="147">
        <f>'Input quaterly VTO'!AF34*1000000/10000</f>
        <v>79866700</v>
      </c>
    </row>
    <row r="36" spans="1:12">
      <c r="A36" s="7"/>
      <c r="B36" s="128"/>
      <c r="C36" s="129"/>
      <c r="D36" s="147"/>
      <c r="E36" s="147"/>
      <c r="F36" s="147"/>
      <c r="G36" s="147"/>
      <c r="H36" s="147"/>
      <c r="I36" s="147"/>
      <c r="J36" s="147"/>
      <c r="K36" s="147"/>
    </row>
    <row r="37" spans="1:12">
      <c r="A37" s="7"/>
      <c r="B37" s="128" t="s">
        <v>547</v>
      </c>
      <c r="C37" s="129" t="s">
        <v>36</v>
      </c>
      <c r="D37" s="149">
        <f>D31/D30</f>
        <v>0.16775200242798516</v>
      </c>
      <c r="E37" s="149">
        <f t="shared" ref="E37:J37" si="0">E31/E30</f>
        <v>0.18003124537043272</v>
      </c>
      <c r="F37" s="149">
        <f t="shared" si="0"/>
        <v>0.22327439707849731</v>
      </c>
      <c r="G37" s="149">
        <f t="shared" si="0"/>
        <v>0.15626923441124946</v>
      </c>
      <c r="H37" s="149">
        <f t="shared" si="0"/>
        <v>0.16310605355906277</v>
      </c>
      <c r="I37" s="149">
        <f t="shared" si="0"/>
        <v>0.20446920623411977</v>
      </c>
      <c r="J37" s="149">
        <f t="shared" si="0"/>
        <v>0.16595595923457754</v>
      </c>
      <c r="K37" s="149">
        <f>K31/K30</f>
        <v>0.16542281864749689</v>
      </c>
      <c r="L37" s="11"/>
    </row>
    <row r="38" spans="1:12">
      <c r="A38" s="7"/>
      <c r="B38" s="128" t="s">
        <v>571</v>
      </c>
      <c r="C38" s="129" t="s">
        <v>36</v>
      </c>
      <c r="D38" s="149">
        <f>D32/D30</f>
        <v>6.5459931646939293E-2</v>
      </c>
      <c r="E38" s="149">
        <f t="shared" ref="E38:K38" si="1">E32/E30</f>
        <v>7.3557931879705329E-2</v>
      </c>
      <c r="F38" s="149">
        <f t="shared" si="1"/>
        <v>4.9430523917995448E-2</v>
      </c>
      <c r="G38" s="149">
        <f t="shared" si="1"/>
        <v>6.2769281757492537E-2</v>
      </c>
      <c r="H38" s="149">
        <f t="shared" si="1"/>
        <v>8.2798466197430573E-2</v>
      </c>
      <c r="I38" s="149">
        <f t="shared" si="1"/>
        <v>9.2284306897790838E-2</v>
      </c>
      <c r="J38" s="149">
        <f t="shared" si="1"/>
        <v>6.1954371952986233E-2</v>
      </c>
      <c r="K38" s="149">
        <f t="shared" si="1"/>
        <v>6.7272717489561359E-2</v>
      </c>
      <c r="L38" s="11"/>
    </row>
    <row r="39" spans="1:12">
      <c r="A39" s="7"/>
      <c r="B39" s="128" t="s">
        <v>41</v>
      </c>
      <c r="C39" s="129" t="s">
        <v>40</v>
      </c>
      <c r="D39" s="130">
        <f>D32*1000000/D35</f>
        <v>248.45148228235297</v>
      </c>
      <c r="E39" s="130">
        <f t="shared" ref="E39:K39" si="2">E32*1000000/E35</f>
        <v>273.54329150947768</v>
      </c>
      <c r="F39" s="130">
        <f t="shared" si="2"/>
        <v>171.172716538933</v>
      </c>
      <c r="G39" s="130">
        <f t="shared" si="2"/>
        <v>265.59254357573309</v>
      </c>
      <c r="H39" s="130">
        <f t="shared" si="2"/>
        <v>300.91389778217956</v>
      </c>
      <c r="I39" s="130">
        <f t="shared" si="2"/>
        <v>363.3554410035722</v>
      </c>
      <c r="J39" s="130">
        <f t="shared" si="2"/>
        <v>246.31041472854145</v>
      </c>
      <c r="K39" s="130">
        <f t="shared" si="2"/>
        <v>313.08417650910832</v>
      </c>
    </row>
    <row r="40" spans="1:12">
      <c r="A40" s="7"/>
      <c r="B40" s="128" t="s">
        <v>548</v>
      </c>
      <c r="C40" s="129"/>
      <c r="D40" s="130">
        <f>D33*1000000/D35</f>
        <v>13633.041054657322</v>
      </c>
      <c r="E40" s="130">
        <f t="shared" ref="E40:K40" si="3">E33*1000000/E35</f>
        <v>13761.242169765372</v>
      </c>
      <c r="F40" s="130">
        <f t="shared" si="3"/>
        <v>13903.053462832444</v>
      </c>
      <c r="G40" s="130">
        <f t="shared" si="3"/>
        <v>14174.643499731428</v>
      </c>
      <c r="H40" s="130">
        <f t="shared" si="3"/>
        <v>13584.159605943403</v>
      </c>
      <c r="I40" s="130">
        <f t="shared" si="3"/>
        <v>13940.666134947356</v>
      </c>
      <c r="J40" s="130">
        <f t="shared" si="3"/>
        <v>14186.976549675897</v>
      </c>
      <c r="K40" s="130">
        <f t="shared" si="3"/>
        <v>14513.733508458468</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-4.2466648192866475E-2</v>
      </c>
      <c r="I42" s="138">
        <f>(I30-E30)/ABS(E30)</f>
        <v>5.8783720084577988E-2</v>
      </c>
      <c r="J42" s="138">
        <f>(J30-F30)/ABS(F30)</f>
        <v>0.14807824420580684</v>
      </c>
      <c r="K42" s="138">
        <f>(K30-G30)/ABS(G30)</f>
        <v>9.9900572889541212E-2</v>
      </c>
      <c r="L42" s="12"/>
    </row>
    <row r="43" spans="1:12">
      <c r="A43" s="7"/>
      <c r="B43" s="128" t="s">
        <v>564</v>
      </c>
      <c r="C43" s="139" t="s">
        <v>36</v>
      </c>
      <c r="D43" s="128"/>
      <c r="E43" s="132">
        <f>E30/D30-1</f>
        <v>-2.0215615639391449E-2</v>
      </c>
      <c r="F43" s="132">
        <f t="shared" ref="F43:K43" si="4">F30/E30-1</f>
        <v>-6.8800420196361012E-2</v>
      </c>
      <c r="G43" s="132">
        <f t="shared" si="4"/>
        <v>0.22188234443359733</v>
      </c>
      <c r="H43" s="132">
        <f t="shared" si="4"/>
        <v>-0.14108292694474689</v>
      </c>
      <c r="I43" s="132">
        <f>I30/H30-1</f>
        <v>8.3387595216685817E-2</v>
      </c>
      <c r="J43" s="132">
        <f t="shared" si="4"/>
        <v>9.7340545628579189E-3</v>
      </c>
      <c r="K43" s="132">
        <f t="shared" si="4"/>
        <v>0.17060757612023036</v>
      </c>
      <c r="L43" s="12"/>
    </row>
    <row r="44" spans="1:12" s="8" customFormat="1">
      <c r="A44" s="13"/>
      <c r="B44" s="128" t="s">
        <v>562</v>
      </c>
      <c r="C44" s="136" t="s">
        <v>36</v>
      </c>
      <c r="D44" s="137"/>
      <c r="E44" s="150"/>
      <c r="F44" s="150"/>
      <c r="G44" s="150"/>
      <c r="H44" s="138">
        <f>(H32-D32)/ABS(D32)</f>
        <v>0.21115758705840851</v>
      </c>
      <c r="I44" s="138">
        <f>(I32-E32)/ABS(E32)</f>
        <v>0.32832883233395888</v>
      </c>
      <c r="J44" s="138">
        <f>(J32-F32)/ABS(F32)</f>
        <v>0.43895837905054497</v>
      </c>
      <c r="K44" s="164">
        <f>(K32-G32)/ABS(G32)</f>
        <v>0.17881387893645107</v>
      </c>
      <c r="L44" s="14"/>
    </row>
    <row r="45" spans="1:12">
      <c r="A45" s="7"/>
      <c r="B45" s="128" t="s">
        <v>567</v>
      </c>
      <c r="C45" s="139" t="s">
        <v>36</v>
      </c>
      <c r="D45" s="128"/>
      <c r="E45" s="132">
        <f>E32/D32-1</f>
        <v>0.10099279342841294</v>
      </c>
      <c r="F45" s="132">
        <f t="shared" ref="F45:K45" si="5">F32/E32-1</f>
        <v>-0.37423902595322012</v>
      </c>
      <c r="G45" s="132">
        <f t="shared" si="5"/>
        <v>0.55160558847194796</v>
      </c>
      <c r="H45" s="132">
        <f>(H32-G32)/ABS(G32)</f>
        <v>0.13299075994719969</v>
      </c>
      <c r="I45" s="132">
        <f>I32/H32-1</f>
        <v>0.20750634544168434</v>
      </c>
      <c r="J45" s="132">
        <f t="shared" si="5"/>
        <v>-0.32212267401791872</v>
      </c>
      <c r="K45" s="132">
        <f t="shared" si="5"/>
        <v>0.27109597397315977</v>
      </c>
      <c r="L45" s="12"/>
    </row>
    <row r="46" spans="1:12" s="8" customFormat="1">
      <c r="A46" s="13"/>
      <c r="B46" s="128" t="s">
        <v>565</v>
      </c>
      <c r="C46" s="136" t="s">
        <v>36</v>
      </c>
      <c r="D46" s="137"/>
      <c r="E46" s="150"/>
      <c r="F46" s="150"/>
      <c r="G46" s="150"/>
      <c r="H46" s="138">
        <f>(H39-D39)/ABS(D39)</f>
        <v>0.21115758705840854</v>
      </c>
      <c r="I46" s="138">
        <f>(I39-E39)/ABS(E39)</f>
        <v>0.32832883233395882</v>
      </c>
      <c r="J46" s="138">
        <f>(J39-F39)/ABS(F39)</f>
        <v>0.43895837905054497</v>
      </c>
      <c r="K46" s="164">
        <f>(K39-G39)/ABS(G39)</f>
        <v>0.17881387893645101</v>
      </c>
      <c r="L46" s="14"/>
    </row>
    <row r="47" spans="1:12">
      <c r="A47" s="7"/>
      <c r="B47" s="128" t="s">
        <v>566</v>
      </c>
      <c r="C47" s="139" t="s">
        <v>36</v>
      </c>
      <c r="D47" s="128"/>
      <c r="E47" s="132">
        <f>E39/D39-1</f>
        <v>0.10099279342841316</v>
      </c>
      <c r="F47" s="132">
        <f t="shared" ref="F47:K47" si="6">F39/E39-1</f>
        <v>-0.37423902595322012</v>
      </c>
      <c r="G47" s="132">
        <f t="shared" si="6"/>
        <v>0.55160558847194796</v>
      </c>
      <c r="H47" s="132">
        <f t="shared" si="6"/>
        <v>0.13299075994719955</v>
      </c>
      <c r="I47" s="132">
        <f>I39/H39-1</f>
        <v>0.20750634544168434</v>
      </c>
      <c r="J47" s="132">
        <f t="shared" si="6"/>
        <v>-0.32212267401791861</v>
      </c>
      <c r="K47" s="132">
        <f t="shared" si="6"/>
        <v>0.27109597397315977</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1.9970830356722525E-2</v>
      </c>
      <c r="F49" s="132">
        <f t="shared" ref="F49:K49" si="7">F32/AVERAGE(E33:F33)</f>
        <v>1.2374991853198253E-2</v>
      </c>
      <c r="G49" s="132">
        <f t="shared" si="7"/>
        <v>1.8918399463449503E-2</v>
      </c>
      <c r="H49" s="132">
        <f t="shared" si="7"/>
        <v>2.1680610409363268E-2</v>
      </c>
      <c r="I49" s="132">
        <f>I32/AVERAGE(H33:I33)</f>
        <v>2.6402015723846924E-2</v>
      </c>
      <c r="J49" s="132">
        <f t="shared" si="7"/>
        <v>1.7513761639413442E-2</v>
      </c>
      <c r="K49" s="132">
        <f t="shared" si="7"/>
        <v>2.1817172876555636E-2</v>
      </c>
      <c r="L49" s="12"/>
    </row>
    <row r="50" spans="1:12">
      <c r="A50" s="7"/>
      <c r="B50" s="128" t="s">
        <v>43</v>
      </c>
      <c r="C50" s="141" t="s">
        <v>36</v>
      </c>
      <c r="D50" s="129"/>
      <c r="E50" s="133">
        <f>E32/AVERAGE(D34:E34)</f>
        <v>1.0964432969382949E-2</v>
      </c>
      <c r="F50" s="133">
        <f t="shared" ref="F50:K50" si="8">F32/AVERAGE(E34:F34)</f>
        <v>6.516811619764468E-3</v>
      </c>
      <c r="G50" s="133">
        <f t="shared" si="8"/>
        <v>1.0352761110476632E-2</v>
      </c>
      <c r="H50" s="133">
        <f t="shared" si="8"/>
        <v>1.160635744229359E-2</v>
      </c>
      <c r="I50" s="132">
        <f>I32/AVERAGE(H34:I34)</f>
        <v>1.3787002685662514E-2</v>
      </c>
      <c r="J50" s="132">
        <f t="shared" si="8"/>
        <v>9.7485554575458145E-3</v>
      </c>
      <c r="K50" s="132">
        <f t="shared" si="8"/>
        <v>1.2909974291054995E-2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0.41658450749505971</v>
      </c>
      <c r="E52" s="133">
        <f t="shared" si="9"/>
        <v>0.48127239800809052</v>
      </c>
      <c r="F52" s="133">
        <f t="shared" si="9"/>
        <v>0.46534565269623696</v>
      </c>
      <c r="G52" s="133">
        <f t="shared" si="9"/>
        <v>0.43984205877768734</v>
      </c>
      <c r="H52" s="133">
        <f t="shared" si="9"/>
        <v>0.48832784837946264</v>
      </c>
      <c r="I52" s="133">
        <f t="shared" si="9"/>
        <v>0.46712622091531797</v>
      </c>
      <c r="J52" s="133">
        <f t="shared" si="9"/>
        <v>0.41788443043385337</v>
      </c>
      <c r="K52" s="133">
        <f t="shared" si="9"/>
        <v>0.39855081111511792</v>
      </c>
    </row>
    <row r="53" spans="1:12">
      <c r="A53" s="7"/>
      <c r="B53" s="128" t="s">
        <v>553</v>
      </c>
      <c r="C53" s="141" t="s">
        <v>36</v>
      </c>
      <c r="D53" s="133">
        <f t="shared" ref="D53:K53" si="10">D34/D33-1</f>
        <v>0.71404430092595139</v>
      </c>
      <c r="E53" s="133">
        <f t="shared" si="10"/>
        <v>0.9277940795130406</v>
      </c>
      <c r="F53" s="133">
        <f t="shared" si="10"/>
        <v>0.87036728503743266</v>
      </c>
      <c r="G53" s="133">
        <f t="shared" si="10"/>
        <v>0.7852107886177857</v>
      </c>
      <c r="H53" s="133">
        <f t="shared" si="10"/>
        <v>0.95437644365217045</v>
      </c>
      <c r="I53" s="133">
        <f t="shared" si="10"/>
        <v>0.8766170137282816</v>
      </c>
      <c r="J53" s="133">
        <f t="shared" si="10"/>
        <v>0.71787193519888937</v>
      </c>
      <c r="K53" s="133">
        <f t="shared" si="10"/>
        <v>0.66265084146850661</v>
      </c>
    </row>
    <row r="54" spans="1:12">
      <c r="A54" s="7"/>
      <c r="B54" s="128" t="s">
        <v>554</v>
      </c>
      <c r="C54" s="141" t="s">
        <v>40</v>
      </c>
      <c r="D54" s="144">
        <f>'Input quaterly VTO'!Y19/'Input quaterly VTO'!Y31</f>
        <v>0.59150471664657067</v>
      </c>
      <c r="E54" s="144">
        <f>'Input quaterly VTO'!Z19/'Input quaterly VTO'!Z31</f>
        <v>0.32279995904122333</v>
      </c>
      <c r="F54" s="144">
        <f>'Input quaterly VTO'!AA19/'Input quaterly VTO'!AA31</f>
        <v>0.39065266464735071</v>
      </c>
      <c r="G54" s="144">
        <f>'Input quaterly VTO'!AB19/'Input quaterly VTO'!AB31</f>
        <v>0.52774773051158841</v>
      </c>
      <c r="H54" s="144">
        <f>'Input quaterly VTO'!AD19/'Input quaterly VTO'!AC31</f>
        <v>0.50499486389316894</v>
      </c>
      <c r="I54" s="144">
        <f>'Input quaterly VTO'!AD19/'Input quaterly VTO'!AD31</f>
        <v>0.5124088256944882</v>
      </c>
      <c r="J54" s="144">
        <f>'Input quaterly VTO'!AE19/'Input quaterly VTO'!AE31</f>
        <v>0.60776010790125778</v>
      </c>
      <c r="K54" s="144">
        <f>'Input quaterly VTO'!AF19/'Input quaterly VTO'!AF31</f>
        <v>0.86557655158749813</v>
      </c>
    </row>
    <row r="55" spans="1:12">
      <c r="A55" s="7"/>
      <c r="B55" s="128" t="s">
        <v>555</v>
      </c>
      <c r="C55" s="141" t="s">
        <v>40</v>
      </c>
      <c r="D55" s="151">
        <f>('Input quaterly VTO'!Y19-'Input quaterly VTO'!Y23)/'Input quaterly VTO'!Y31</f>
        <v>0.47666944464146394</v>
      </c>
      <c r="E55" s="151">
        <f>('Input quaterly VTO'!Z19-'Input quaterly VTO'!Z23)/'Input quaterly VTO'!Z31</f>
        <v>0.20555332747395277</v>
      </c>
      <c r="F55" s="151">
        <f>('Input quaterly VTO'!AA19-'Input quaterly VTO'!AA23)/'Input quaterly VTO'!AA31</f>
        <v>0.23319424701638033</v>
      </c>
      <c r="G55" s="151">
        <f>('Input quaterly VTO'!AB19-'Input quaterly VTO'!AB23)/'Input quaterly VTO'!AB31</f>
        <v>0.3676166508458612</v>
      </c>
      <c r="H55" s="151">
        <f>('Input quaterly VTO'!AD19-'Input quaterly VTO'!AC23)/'Input quaterly VTO'!AC31</f>
        <v>0.3667608286252354</v>
      </c>
      <c r="I55" s="151">
        <f>('Input quaterly VTO'!AD19-'Input quaterly VTO'!AD23)/'Input quaterly VTO'!AD31</f>
        <v>0.35719481715195245</v>
      </c>
      <c r="J55" s="151">
        <f>('Input quaterly VTO'!AE19-'Input quaterly VTO'!AE23)/'Input quaterly VTO'!AE31</f>
        <v>0.39895520557984093</v>
      </c>
      <c r="K55" s="151">
        <f>('Input quaterly VTO'!AF19-'Input quaterly VTO'!AF23)/'Input quaterly VTO'!AF31</f>
        <v>0.64550931200158501</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hợp'!D49</f>
        <v>7430</v>
      </c>
    </row>
    <row r="58" spans="1:12">
      <c r="A58" s="7"/>
      <c r="B58" s="128" t="s">
        <v>558</v>
      </c>
      <c r="C58" s="129" t="s">
        <v>38</v>
      </c>
      <c r="D58" s="130"/>
      <c r="E58" s="130"/>
      <c r="F58" s="130"/>
      <c r="G58" s="130"/>
      <c r="H58" s="130"/>
      <c r="I58" s="130"/>
      <c r="J58" s="130"/>
      <c r="K58" s="130">
        <f>K57*K35/1000000</f>
        <v>593409.58100000001</v>
      </c>
    </row>
    <row r="59" spans="1:12">
      <c r="A59" s="7"/>
      <c r="B59" s="128" t="s">
        <v>559</v>
      </c>
      <c r="C59" s="129" t="s">
        <v>40</v>
      </c>
      <c r="D59" s="130"/>
      <c r="E59" s="130"/>
      <c r="F59" s="130"/>
      <c r="G59" s="130"/>
      <c r="H59" s="130"/>
      <c r="I59" s="130"/>
      <c r="J59" s="130"/>
      <c r="K59" s="153">
        <f>K57/(SUM(H32:K32)*1000000/K35)</f>
        <v>6.0719285889696106</v>
      </c>
    </row>
    <row r="60" spans="1:12">
      <c r="A60" s="7"/>
      <c r="B60" s="128" t="s">
        <v>560</v>
      </c>
      <c r="C60" s="129" t="s">
        <v>40</v>
      </c>
      <c r="D60" s="130"/>
      <c r="E60" s="130"/>
      <c r="F60" s="130"/>
      <c r="G60" s="130"/>
      <c r="H60" s="130"/>
      <c r="I60" s="130"/>
      <c r="J60" s="130"/>
      <c r="K60" s="154">
        <f>K57/K40</f>
        <v>0.51192892550148217</v>
      </c>
    </row>
  </sheetData>
  <mergeCells count="3">
    <mergeCell ref="I2:K2"/>
    <mergeCell ref="I3:K14"/>
    <mergeCell ref="I20:K20"/>
  </mergeCells>
  <conditionalFormatting sqref="E16:G18">
    <cfRule type="cellIs" dxfId="189" priority="3" operator="lessThan">
      <formula>0</formula>
    </cfRule>
    <cfRule type="cellIs" dxfId="188" priority="4" operator="greaterThan">
      <formula>0</formula>
    </cfRule>
  </conditionalFormatting>
  <conditionalFormatting sqref="H42:K42 H44:K44 H46:K46">
    <cfRule type="cellIs" dxfId="187" priority="1" operator="lessThan">
      <formula>0</formula>
    </cfRule>
    <cfRule type="cellIs" dxfId="186"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1779</v>
      </c>
      <c r="E2" s="92" t="s">
        <v>1779</v>
      </c>
      <c r="F2" s="92" t="s">
        <v>1779</v>
      </c>
      <c r="G2" s="92" t="s">
        <v>1779</v>
      </c>
    </row>
    <row r="3" spans="1:17" ht="45" customHeight="1" thickBot="1">
      <c r="A3" s="222" t="s">
        <v>1</v>
      </c>
      <c r="B3" s="223"/>
      <c r="C3" s="93"/>
      <c r="D3" s="94">
        <v>1526076</v>
      </c>
      <c r="E3" s="94">
        <v>1335026</v>
      </c>
      <c r="F3" s="94">
        <v>1170015</v>
      </c>
      <c r="G3" s="94">
        <v>1260182</v>
      </c>
      <c r="I3" s="22">
        <f>REPLACE(D3,1,3,"")/1</f>
        <v>6076</v>
      </c>
      <c r="J3" s="22">
        <f t="shared" ref="J3:L16" si="0">REPLACE(E3,1,3,"")/1</f>
        <v>5026</v>
      </c>
      <c r="K3" s="22">
        <f t="shared" si="0"/>
        <v>15</v>
      </c>
      <c r="L3" s="22">
        <f t="shared" si="0"/>
        <v>182</v>
      </c>
      <c r="N3" s="2">
        <f>D3</f>
        <v>1526076</v>
      </c>
      <c r="O3" s="2">
        <f t="shared" ref="O3:Q17" si="1">E3</f>
        <v>1335026</v>
      </c>
      <c r="P3" s="2">
        <f t="shared" si="1"/>
        <v>1170015</v>
      </c>
      <c r="Q3" s="2">
        <f t="shared" si="1"/>
        <v>1260182</v>
      </c>
    </row>
    <row r="4" spans="1:17" ht="61.5" customHeight="1" thickBot="1">
      <c r="A4" s="214" t="s">
        <v>2</v>
      </c>
      <c r="B4" s="215"/>
      <c r="C4" s="93"/>
      <c r="D4" s="95">
        <v>1359317</v>
      </c>
      <c r="E4" s="95">
        <v>1141604</v>
      </c>
      <c r="F4" s="95">
        <v>939173</v>
      </c>
      <c r="G4" s="95">
        <v>1041798</v>
      </c>
      <c r="I4" s="22">
        <f t="shared" ref="I4:I16" si="2">REPLACE(D4,1,3,"")/1</f>
        <v>9317</v>
      </c>
      <c r="J4" s="22">
        <f t="shared" si="0"/>
        <v>1604</v>
      </c>
      <c r="K4" s="22">
        <f t="shared" si="0"/>
        <v>173</v>
      </c>
      <c r="L4" s="22">
        <f t="shared" si="0"/>
        <v>1798</v>
      </c>
      <c r="N4" s="2">
        <f t="shared" ref="N4:Q38" si="3">D4</f>
        <v>1359317</v>
      </c>
      <c r="O4" s="2">
        <f t="shared" si="1"/>
        <v>1141604</v>
      </c>
      <c r="P4" s="2">
        <f t="shared" si="1"/>
        <v>939173</v>
      </c>
      <c r="Q4" s="2">
        <f t="shared" si="1"/>
        <v>1041798</v>
      </c>
    </row>
    <row r="5" spans="1:17" ht="61.5" customHeight="1" thickBot="1">
      <c r="A5" s="224" t="s">
        <v>3</v>
      </c>
      <c r="B5" s="225"/>
      <c r="C5" s="93"/>
      <c r="D5" s="94">
        <v>166759</v>
      </c>
      <c r="E5" s="94">
        <v>193421</v>
      </c>
      <c r="F5" s="94">
        <v>230841</v>
      </c>
      <c r="G5" s="94">
        <v>218384</v>
      </c>
      <c r="I5" s="22">
        <f t="shared" si="2"/>
        <v>759</v>
      </c>
      <c r="J5" s="22">
        <f t="shared" si="0"/>
        <v>421</v>
      </c>
      <c r="K5" s="22">
        <f t="shared" si="0"/>
        <v>841</v>
      </c>
      <c r="L5" s="22">
        <f t="shared" si="0"/>
        <v>384</v>
      </c>
      <c r="N5" s="2">
        <f t="shared" si="3"/>
        <v>166759</v>
      </c>
      <c r="O5" s="2">
        <f t="shared" si="1"/>
        <v>193421</v>
      </c>
      <c r="P5" s="2">
        <f t="shared" si="1"/>
        <v>230841</v>
      </c>
      <c r="Q5" s="2">
        <f t="shared" si="1"/>
        <v>218384</v>
      </c>
    </row>
    <row r="6" spans="1:17" ht="30" customHeight="1" thickBot="1">
      <c r="A6" s="214" t="s">
        <v>4</v>
      </c>
      <c r="B6" s="215"/>
      <c r="C6" s="93"/>
      <c r="D6" s="95">
        <v>3550</v>
      </c>
      <c r="E6" s="95">
        <v>2823</v>
      </c>
      <c r="F6" s="95">
        <v>3877</v>
      </c>
      <c r="G6" s="95">
        <v>3766</v>
      </c>
      <c r="I6" s="22">
        <f t="shared" si="2"/>
        <v>0</v>
      </c>
      <c r="J6" s="22">
        <f t="shared" si="0"/>
        <v>3</v>
      </c>
      <c r="K6" s="22">
        <f t="shared" si="0"/>
        <v>7</v>
      </c>
      <c r="L6" s="22">
        <f t="shared" si="0"/>
        <v>6</v>
      </c>
      <c r="N6" s="2">
        <f t="shared" si="3"/>
        <v>3550</v>
      </c>
      <c r="O6" s="2">
        <f t="shared" si="1"/>
        <v>2823</v>
      </c>
      <c r="P6" s="2">
        <f t="shared" si="1"/>
        <v>3877</v>
      </c>
      <c r="Q6" s="2">
        <f t="shared" si="1"/>
        <v>3766</v>
      </c>
    </row>
    <row r="7" spans="1:17" ht="15" customHeight="1" thickBot="1">
      <c r="A7" s="214" t="s">
        <v>5</v>
      </c>
      <c r="B7" s="215"/>
      <c r="C7" s="93"/>
      <c r="D7" s="95">
        <v>70457</v>
      </c>
      <c r="E7" s="95">
        <v>90138</v>
      </c>
      <c r="F7" s="95">
        <v>41871</v>
      </c>
      <c r="G7" s="95">
        <v>41576</v>
      </c>
      <c r="I7" s="22">
        <f t="shared" si="2"/>
        <v>57</v>
      </c>
      <c r="J7" s="22">
        <f t="shared" si="0"/>
        <v>38</v>
      </c>
      <c r="K7" s="22">
        <f t="shared" si="0"/>
        <v>71</v>
      </c>
      <c r="L7" s="22">
        <f t="shared" si="0"/>
        <v>76</v>
      </c>
      <c r="N7" s="2">
        <f t="shared" si="3"/>
        <v>70457</v>
      </c>
      <c r="O7" s="2">
        <f t="shared" si="1"/>
        <v>90138</v>
      </c>
      <c r="P7" s="2">
        <f t="shared" si="1"/>
        <v>41871</v>
      </c>
      <c r="Q7" s="2">
        <f t="shared" si="1"/>
        <v>41576</v>
      </c>
    </row>
    <row r="8" spans="1:17" ht="15.75" customHeight="1" thickBot="1">
      <c r="A8" s="214" t="s">
        <v>6</v>
      </c>
      <c r="B8" s="215"/>
      <c r="C8" s="93"/>
      <c r="D8" s="95">
        <v>2919</v>
      </c>
      <c r="E8" s="95">
        <v>4352</v>
      </c>
      <c r="F8" s="95">
        <v>3517</v>
      </c>
      <c r="G8" s="95">
        <v>3105</v>
      </c>
      <c r="I8" s="22">
        <f t="shared" si="2"/>
        <v>9</v>
      </c>
      <c r="J8" s="22">
        <f t="shared" si="0"/>
        <v>2</v>
      </c>
      <c r="K8" s="22">
        <f t="shared" si="0"/>
        <v>7</v>
      </c>
      <c r="L8" s="22">
        <f t="shared" si="0"/>
        <v>5</v>
      </c>
      <c r="N8" s="2">
        <f t="shared" si="3"/>
        <v>2919</v>
      </c>
      <c r="O8" s="2">
        <f t="shared" si="1"/>
        <v>4352</v>
      </c>
      <c r="P8" s="2">
        <f t="shared" si="1"/>
        <v>3517</v>
      </c>
      <c r="Q8" s="2">
        <f t="shared" si="1"/>
        <v>3105</v>
      </c>
    </row>
    <row r="9" spans="1:17" ht="37.5" customHeight="1" thickBot="1">
      <c r="A9" s="214" t="s">
        <v>7</v>
      </c>
      <c r="B9" s="215"/>
      <c r="C9" s="93"/>
      <c r="D9" s="95">
        <v>38760</v>
      </c>
      <c r="E9" s="95">
        <v>48948</v>
      </c>
      <c r="F9" s="95">
        <v>56672</v>
      </c>
      <c r="G9" s="95">
        <v>62498</v>
      </c>
      <c r="I9" s="22">
        <f t="shared" si="2"/>
        <v>60</v>
      </c>
      <c r="J9" s="22">
        <f t="shared" si="0"/>
        <v>48</v>
      </c>
      <c r="K9" s="22">
        <f t="shared" si="0"/>
        <v>72</v>
      </c>
      <c r="L9" s="22">
        <f t="shared" si="0"/>
        <v>98</v>
      </c>
      <c r="N9" s="2">
        <f t="shared" si="3"/>
        <v>38760</v>
      </c>
      <c r="O9" s="2">
        <f t="shared" si="1"/>
        <v>48948</v>
      </c>
      <c r="P9" s="2">
        <f t="shared" si="1"/>
        <v>56672</v>
      </c>
      <c r="Q9" s="2">
        <f t="shared" si="1"/>
        <v>62498</v>
      </c>
    </row>
    <row r="10" spans="1:17" ht="61.5" customHeight="1" thickBot="1">
      <c r="A10" s="224" t="s">
        <v>8</v>
      </c>
      <c r="B10" s="225"/>
      <c r="C10" s="93"/>
      <c r="D10" s="94">
        <v>58173</v>
      </c>
      <c r="E10" s="94">
        <v>52806</v>
      </c>
      <c r="F10" s="94">
        <v>132659</v>
      </c>
      <c r="G10" s="94">
        <v>114971</v>
      </c>
      <c r="I10" s="22">
        <f t="shared" si="2"/>
        <v>73</v>
      </c>
      <c r="J10" s="22">
        <f t="shared" si="0"/>
        <v>6</v>
      </c>
      <c r="K10" s="22">
        <f t="shared" si="0"/>
        <v>659</v>
      </c>
      <c r="L10" s="22">
        <f t="shared" si="0"/>
        <v>971</v>
      </c>
      <c r="N10" s="2">
        <f t="shared" si="3"/>
        <v>58173</v>
      </c>
      <c r="O10" s="2">
        <f t="shared" si="1"/>
        <v>52806</v>
      </c>
      <c r="P10" s="2">
        <f t="shared" si="1"/>
        <v>132659</v>
      </c>
      <c r="Q10" s="2">
        <f t="shared" si="1"/>
        <v>114971</v>
      </c>
    </row>
    <row r="11" spans="1:17" ht="15" customHeight="1" thickBot="1">
      <c r="A11" s="214" t="s">
        <v>9</v>
      </c>
      <c r="B11" s="215"/>
      <c r="C11" s="93"/>
      <c r="D11" s="95">
        <v>9402</v>
      </c>
      <c r="E11" s="95">
        <v>19702</v>
      </c>
      <c r="F11" s="95">
        <v>-17033</v>
      </c>
      <c r="G11" s="95">
        <v>5416</v>
      </c>
      <c r="I11" s="22">
        <f t="shared" si="2"/>
        <v>2</v>
      </c>
      <c r="J11" s="22">
        <f t="shared" si="0"/>
        <v>2</v>
      </c>
      <c r="K11" s="22">
        <f t="shared" si="0"/>
        <v>33</v>
      </c>
      <c r="L11" s="22">
        <f t="shared" si="0"/>
        <v>6</v>
      </c>
      <c r="N11" s="2">
        <f t="shared" si="3"/>
        <v>9402</v>
      </c>
      <c r="O11" s="2">
        <f t="shared" si="1"/>
        <v>19702</v>
      </c>
      <c r="P11" s="2">
        <f t="shared" si="1"/>
        <v>-17033</v>
      </c>
      <c r="Q11" s="2">
        <f t="shared" si="1"/>
        <v>5416</v>
      </c>
    </row>
    <row r="12" spans="1:17" ht="45" customHeight="1" thickBot="1">
      <c r="A12" s="214" t="s">
        <v>10</v>
      </c>
      <c r="B12" s="215"/>
      <c r="C12" s="93"/>
      <c r="D12" s="96">
        <v>-185</v>
      </c>
      <c r="E12" s="96"/>
      <c r="F12" s="96"/>
      <c r="G12" s="96"/>
      <c r="I12" s="22">
        <f t="shared" si="2"/>
        <v>5</v>
      </c>
      <c r="J12" s="22" t="e">
        <f t="shared" si="0"/>
        <v>#VALUE!</v>
      </c>
      <c r="K12" s="22" t="e">
        <f t="shared" si="0"/>
        <v>#VALUE!</v>
      </c>
      <c r="L12" s="22" t="e">
        <f t="shared" si="0"/>
        <v>#VALUE!</v>
      </c>
      <c r="N12" s="2">
        <f t="shared" si="3"/>
        <v>-185</v>
      </c>
      <c r="O12" s="2">
        <f t="shared" si="1"/>
        <v>0</v>
      </c>
      <c r="P12" s="2">
        <f t="shared" si="1"/>
        <v>0</v>
      </c>
      <c r="Q12" s="2">
        <f t="shared" si="1"/>
        <v>0</v>
      </c>
    </row>
    <row r="13" spans="1:17" ht="37.5" customHeight="1" thickBot="1">
      <c r="A13" s="224" t="s">
        <v>11</v>
      </c>
      <c r="B13" s="225"/>
      <c r="C13" s="93"/>
      <c r="D13" s="94">
        <v>67390</v>
      </c>
      <c r="E13" s="94">
        <v>72509</v>
      </c>
      <c r="F13" s="94">
        <v>115626</v>
      </c>
      <c r="G13" s="94">
        <v>120387</v>
      </c>
      <c r="I13" s="22">
        <f t="shared" si="2"/>
        <v>90</v>
      </c>
      <c r="J13" s="22">
        <f t="shared" si="0"/>
        <v>9</v>
      </c>
      <c r="K13" s="22">
        <f t="shared" si="0"/>
        <v>626</v>
      </c>
      <c r="L13" s="22">
        <f t="shared" si="0"/>
        <v>387</v>
      </c>
      <c r="N13" s="2">
        <f t="shared" si="3"/>
        <v>67390</v>
      </c>
      <c r="O13" s="2">
        <f t="shared" si="1"/>
        <v>72509</v>
      </c>
      <c r="P13" s="2">
        <f t="shared" si="1"/>
        <v>115626</v>
      </c>
      <c r="Q13" s="2">
        <f t="shared" si="1"/>
        <v>120387</v>
      </c>
    </row>
    <row r="14" spans="1:17" ht="61.5" customHeight="1" thickBot="1">
      <c r="A14" s="224" t="s">
        <v>12</v>
      </c>
      <c r="B14" s="225"/>
      <c r="C14" s="93"/>
      <c r="D14" s="94">
        <v>52472</v>
      </c>
      <c r="E14" s="94">
        <v>54834</v>
      </c>
      <c r="F14" s="94">
        <v>86960</v>
      </c>
      <c r="G14" s="94">
        <v>94483</v>
      </c>
      <c r="I14" s="22">
        <f t="shared" si="2"/>
        <v>72</v>
      </c>
      <c r="J14" s="22">
        <f t="shared" si="0"/>
        <v>34</v>
      </c>
      <c r="K14" s="22">
        <f t="shared" si="0"/>
        <v>60</v>
      </c>
      <c r="L14" s="22">
        <f t="shared" si="0"/>
        <v>83</v>
      </c>
      <c r="N14" s="2">
        <f t="shared" si="3"/>
        <v>52472</v>
      </c>
      <c r="O14" s="2">
        <f t="shared" si="1"/>
        <v>54834</v>
      </c>
      <c r="P14" s="2">
        <f t="shared" si="1"/>
        <v>86960</v>
      </c>
      <c r="Q14" s="2">
        <f t="shared" si="1"/>
        <v>94483</v>
      </c>
    </row>
    <row r="15" spans="1:17" ht="61.5" customHeight="1" thickBot="1">
      <c r="A15" s="224" t="s">
        <v>13</v>
      </c>
      <c r="B15" s="225"/>
      <c r="C15" s="93"/>
      <c r="D15" s="94">
        <v>52472</v>
      </c>
      <c r="E15" s="94">
        <v>54834</v>
      </c>
      <c r="F15" s="94">
        <v>86960</v>
      </c>
      <c r="G15" s="94">
        <v>94483</v>
      </c>
      <c r="I15" s="22">
        <f t="shared" si="2"/>
        <v>72</v>
      </c>
      <c r="J15" s="22">
        <f t="shared" si="0"/>
        <v>34</v>
      </c>
      <c r="K15" s="22">
        <f t="shared" si="0"/>
        <v>60</v>
      </c>
      <c r="L15" s="22">
        <f t="shared" si="0"/>
        <v>83</v>
      </c>
      <c r="N15" s="2">
        <f t="shared" si="3"/>
        <v>52472</v>
      </c>
      <c r="O15" s="2">
        <f t="shared" si="1"/>
        <v>54834</v>
      </c>
      <c r="P15" s="2">
        <f t="shared" si="1"/>
        <v>86960</v>
      </c>
      <c r="Q15" s="2">
        <f t="shared" si="1"/>
        <v>94483</v>
      </c>
    </row>
    <row r="16" spans="1:17" ht="37.5" customHeight="1" thickBot="1">
      <c r="A16" s="214" t="s">
        <v>14</v>
      </c>
      <c r="B16" s="215"/>
      <c r="C16" s="93"/>
      <c r="D16" s="96">
        <v>665</v>
      </c>
      <c r="E16" s="96">
        <v>695</v>
      </c>
      <c r="F16" s="95">
        <v>1039</v>
      </c>
      <c r="G16" s="95">
        <v>1198</v>
      </c>
      <c r="I16" s="22" t="e">
        <f t="shared" si="2"/>
        <v>#VALUE!</v>
      </c>
      <c r="J16" s="22" t="e">
        <f t="shared" si="0"/>
        <v>#VALUE!</v>
      </c>
      <c r="K16" s="22">
        <f t="shared" si="0"/>
        <v>9</v>
      </c>
      <c r="L16" s="22">
        <f t="shared" si="0"/>
        <v>8</v>
      </c>
      <c r="N16" s="2">
        <f t="shared" si="3"/>
        <v>665</v>
      </c>
      <c r="O16" s="2">
        <f t="shared" si="1"/>
        <v>695</v>
      </c>
      <c r="P16" s="2">
        <f t="shared" si="1"/>
        <v>1039</v>
      </c>
      <c r="Q16" s="2">
        <f t="shared" si="1"/>
        <v>1198</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264923</v>
      </c>
      <c r="E19" s="94">
        <v>224488</v>
      </c>
      <c r="F19" s="94">
        <v>170114</v>
      </c>
      <c r="G19" s="94">
        <v>213136</v>
      </c>
      <c r="I19" s="22">
        <f t="shared" ref="I19:L38" si="4">REPLACE(D19,1,3,"")/1</f>
        <v>923</v>
      </c>
      <c r="J19" s="22">
        <f t="shared" si="4"/>
        <v>488</v>
      </c>
      <c r="K19" s="22">
        <f t="shared" si="4"/>
        <v>114</v>
      </c>
      <c r="L19" s="22">
        <f t="shared" si="4"/>
        <v>136</v>
      </c>
      <c r="N19" s="2">
        <f t="shared" si="3"/>
        <v>264923</v>
      </c>
      <c r="O19" s="2">
        <f t="shared" si="3"/>
        <v>224488</v>
      </c>
      <c r="P19" s="2">
        <f t="shared" si="3"/>
        <v>170114</v>
      </c>
      <c r="Q19" s="2">
        <f t="shared" si="3"/>
        <v>213136</v>
      </c>
    </row>
    <row r="20" spans="1:17" ht="61.5" customHeight="1" thickBot="1">
      <c r="A20" s="214" t="s">
        <v>17</v>
      </c>
      <c r="B20" s="215"/>
      <c r="C20" s="93"/>
      <c r="D20" s="95">
        <v>73892</v>
      </c>
      <c r="E20" s="95">
        <v>71143</v>
      </c>
      <c r="F20" s="95">
        <v>48635</v>
      </c>
      <c r="G20" s="95">
        <v>69908</v>
      </c>
      <c r="I20" s="22">
        <f t="shared" si="4"/>
        <v>92</v>
      </c>
      <c r="J20" s="22">
        <f t="shared" si="4"/>
        <v>43</v>
      </c>
      <c r="K20" s="22">
        <f t="shared" si="4"/>
        <v>35</v>
      </c>
      <c r="L20" s="22">
        <f t="shared" si="4"/>
        <v>8</v>
      </c>
      <c r="N20" s="2">
        <f t="shared" si="3"/>
        <v>73892</v>
      </c>
      <c r="O20" s="2">
        <f t="shared" si="3"/>
        <v>71143</v>
      </c>
      <c r="P20" s="2">
        <f t="shared" si="3"/>
        <v>48635</v>
      </c>
      <c r="Q20" s="2">
        <f t="shared" si="3"/>
        <v>69908</v>
      </c>
    </row>
    <row r="21" spans="1:17" ht="30" customHeight="1" thickBot="1">
      <c r="A21" s="214" t="s">
        <v>18</v>
      </c>
      <c r="B21" s="215"/>
      <c r="C21" s="93"/>
      <c r="D21" s="96"/>
      <c r="E21" s="96"/>
      <c r="F21" s="96"/>
      <c r="G21" s="96"/>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0" customHeight="1" thickBot="1">
      <c r="A22" s="214" t="s">
        <v>19</v>
      </c>
      <c r="B22" s="215"/>
      <c r="C22" s="93"/>
      <c r="D22" s="95">
        <v>133854</v>
      </c>
      <c r="E22" s="95">
        <v>99968</v>
      </c>
      <c r="F22" s="95">
        <v>52155</v>
      </c>
      <c r="G22" s="95">
        <v>69018</v>
      </c>
      <c r="I22" s="22">
        <f t="shared" si="4"/>
        <v>854</v>
      </c>
      <c r="J22" s="22">
        <f t="shared" si="4"/>
        <v>68</v>
      </c>
      <c r="K22" s="22">
        <f t="shared" si="4"/>
        <v>55</v>
      </c>
      <c r="L22" s="22">
        <f t="shared" si="4"/>
        <v>18</v>
      </c>
      <c r="N22" s="2">
        <f t="shared" si="3"/>
        <v>133854</v>
      </c>
      <c r="O22" s="2">
        <f t="shared" si="3"/>
        <v>99968</v>
      </c>
      <c r="P22" s="2">
        <f t="shared" si="3"/>
        <v>52155</v>
      </c>
      <c r="Q22" s="2">
        <f t="shared" si="3"/>
        <v>69018</v>
      </c>
    </row>
    <row r="23" spans="1:17" ht="15" customHeight="1" thickBot="1">
      <c r="A23" s="214" t="s">
        <v>20</v>
      </c>
      <c r="B23" s="215"/>
      <c r="C23" s="93"/>
      <c r="D23" s="95">
        <v>53558</v>
      </c>
      <c r="E23" s="95">
        <v>52877</v>
      </c>
      <c r="F23" s="95">
        <v>68567</v>
      </c>
      <c r="G23" s="95">
        <v>73226</v>
      </c>
      <c r="I23" s="22">
        <f t="shared" si="4"/>
        <v>58</v>
      </c>
      <c r="J23" s="22">
        <f t="shared" si="4"/>
        <v>77</v>
      </c>
      <c r="K23" s="22">
        <f t="shared" si="4"/>
        <v>67</v>
      </c>
      <c r="L23" s="22">
        <f t="shared" si="4"/>
        <v>26</v>
      </c>
      <c r="N23" s="2">
        <f t="shared" si="3"/>
        <v>53558</v>
      </c>
      <c r="O23" s="2">
        <f t="shared" si="3"/>
        <v>52877</v>
      </c>
      <c r="P23" s="2">
        <f t="shared" si="3"/>
        <v>68567</v>
      </c>
      <c r="Q23" s="2">
        <f t="shared" si="3"/>
        <v>73226</v>
      </c>
    </row>
    <row r="24" spans="1:17" ht="30" customHeight="1" thickBot="1">
      <c r="A24" s="214" t="s">
        <v>21</v>
      </c>
      <c r="B24" s="215"/>
      <c r="C24" s="93"/>
      <c r="D24" s="95">
        <v>3619</v>
      </c>
      <c r="E24" s="96">
        <v>501</v>
      </c>
      <c r="F24" s="96">
        <v>758</v>
      </c>
      <c r="G24" s="96">
        <v>984</v>
      </c>
      <c r="I24" s="22">
        <f t="shared" si="4"/>
        <v>9</v>
      </c>
      <c r="J24" s="22" t="e">
        <f t="shared" si="4"/>
        <v>#VALUE!</v>
      </c>
      <c r="K24" s="22" t="e">
        <f t="shared" si="4"/>
        <v>#VALUE!</v>
      </c>
      <c r="L24" s="22" t="e">
        <f t="shared" si="4"/>
        <v>#VALUE!</v>
      </c>
      <c r="N24" s="2">
        <f t="shared" si="3"/>
        <v>3619</v>
      </c>
      <c r="O24" s="2">
        <f t="shared" si="3"/>
        <v>501</v>
      </c>
      <c r="P24" s="2">
        <f t="shared" si="3"/>
        <v>758</v>
      </c>
      <c r="Q24" s="2">
        <f t="shared" si="3"/>
        <v>984</v>
      </c>
    </row>
    <row r="25" spans="1:17" ht="15" customHeight="1" thickBot="1">
      <c r="A25" s="224" t="s">
        <v>22</v>
      </c>
      <c r="B25" s="225"/>
      <c r="C25" s="93"/>
      <c r="D25" s="94">
        <v>1843881</v>
      </c>
      <c r="E25" s="94">
        <v>1735479</v>
      </c>
      <c r="F25" s="94">
        <v>1906725</v>
      </c>
      <c r="G25" s="94">
        <v>1733328</v>
      </c>
      <c r="I25" s="22">
        <f t="shared" si="4"/>
        <v>3881</v>
      </c>
      <c r="J25" s="22">
        <f t="shared" si="4"/>
        <v>5479</v>
      </c>
      <c r="K25" s="22">
        <f t="shared" si="4"/>
        <v>6725</v>
      </c>
      <c r="L25" s="22">
        <f t="shared" si="4"/>
        <v>3328</v>
      </c>
      <c r="N25" s="2">
        <f t="shared" si="3"/>
        <v>1843881</v>
      </c>
      <c r="O25" s="2">
        <f t="shared" si="3"/>
        <v>1735479</v>
      </c>
      <c r="P25" s="2">
        <f t="shared" si="3"/>
        <v>1906725</v>
      </c>
      <c r="Q25" s="2">
        <f t="shared" si="3"/>
        <v>1733328</v>
      </c>
    </row>
    <row r="26" spans="1:17" ht="25.5" customHeight="1" thickBot="1">
      <c r="A26" s="214" t="s">
        <v>23</v>
      </c>
      <c r="B26" s="215"/>
      <c r="C26" s="93"/>
      <c r="D26" s="95">
        <v>1825271</v>
      </c>
      <c r="E26" s="95">
        <v>1722340</v>
      </c>
      <c r="F26" s="95">
        <v>1868905</v>
      </c>
      <c r="G26" s="95">
        <v>1714224</v>
      </c>
      <c r="I26" s="22">
        <f t="shared" si="4"/>
        <v>5271</v>
      </c>
      <c r="J26" s="22">
        <f t="shared" si="4"/>
        <v>2340</v>
      </c>
      <c r="K26" s="22">
        <f t="shared" si="4"/>
        <v>8905</v>
      </c>
      <c r="L26" s="22">
        <f t="shared" si="4"/>
        <v>4224</v>
      </c>
      <c r="N26" s="2">
        <f t="shared" si="3"/>
        <v>1825271</v>
      </c>
      <c r="O26" s="2">
        <f t="shared" si="3"/>
        <v>1722340</v>
      </c>
      <c r="P26" s="2">
        <f t="shared" si="3"/>
        <v>1868905</v>
      </c>
      <c r="Q26" s="2">
        <f t="shared" si="3"/>
        <v>1714224</v>
      </c>
    </row>
    <row r="27" spans="1:17" ht="15.75" customHeight="1" thickBot="1">
      <c r="A27" s="214" t="s">
        <v>24</v>
      </c>
      <c r="B27" s="215"/>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4" t="s">
        <v>25</v>
      </c>
      <c r="B28" s="215"/>
      <c r="C28" s="93"/>
      <c r="D28" s="95">
        <v>16872</v>
      </c>
      <c r="E28" s="95">
        <v>10630</v>
      </c>
      <c r="F28" s="95">
        <v>13238</v>
      </c>
      <c r="G28" s="95">
        <v>13551</v>
      </c>
      <c r="I28" s="22">
        <f t="shared" si="4"/>
        <v>72</v>
      </c>
      <c r="J28" s="22">
        <f t="shared" si="4"/>
        <v>30</v>
      </c>
      <c r="K28" s="22">
        <f t="shared" si="4"/>
        <v>38</v>
      </c>
      <c r="L28" s="22">
        <f t="shared" si="4"/>
        <v>51</v>
      </c>
      <c r="N28" s="2">
        <f t="shared" si="3"/>
        <v>16872</v>
      </c>
      <c r="O28" s="2">
        <f t="shared" si="3"/>
        <v>10630</v>
      </c>
      <c r="P28" s="2">
        <f t="shared" si="3"/>
        <v>13238</v>
      </c>
      <c r="Q28" s="2">
        <f t="shared" si="3"/>
        <v>13551</v>
      </c>
    </row>
    <row r="29" spans="1:17" ht="15" customHeight="1" thickBot="1">
      <c r="A29" s="224" t="s">
        <v>26</v>
      </c>
      <c r="B29" s="225"/>
      <c r="C29" s="93"/>
      <c r="D29" s="94">
        <v>2108804</v>
      </c>
      <c r="E29" s="94">
        <v>1959967</v>
      </c>
      <c r="F29" s="94">
        <v>2076839</v>
      </c>
      <c r="G29" s="94">
        <v>1946464</v>
      </c>
      <c r="I29" s="22">
        <f t="shared" si="4"/>
        <v>8804</v>
      </c>
      <c r="J29" s="22">
        <f t="shared" si="4"/>
        <v>9967</v>
      </c>
      <c r="K29" s="22">
        <f t="shared" si="4"/>
        <v>6839</v>
      </c>
      <c r="L29" s="22">
        <f t="shared" si="4"/>
        <v>6464</v>
      </c>
      <c r="N29" s="2">
        <f t="shared" si="3"/>
        <v>2108804</v>
      </c>
      <c r="O29" s="2">
        <f t="shared" si="3"/>
        <v>1959967</v>
      </c>
      <c r="P29" s="2">
        <f t="shared" si="3"/>
        <v>2076839</v>
      </c>
      <c r="Q29" s="2">
        <f t="shared" si="3"/>
        <v>1946464</v>
      </c>
    </row>
    <row r="30" spans="1:17" ht="15" customHeight="1" thickBot="1">
      <c r="A30" s="224" t="s">
        <v>27</v>
      </c>
      <c r="B30" s="225"/>
      <c r="C30" s="93"/>
      <c r="D30" s="94">
        <v>1059956</v>
      </c>
      <c r="E30" s="94">
        <v>873171</v>
      </c>
      <c r="F30" s="94">
        <v>965969</v>
      </c>
      <c r="G30" s="94">
        <v>812304</v>
      </c>
      <c r="I30" s="22">
        <f t="shared" si="4"/>
        <v>9956</v>
      </c>
      <c r="J30" s="22">
        <f t="shared" si="4"/>
        <v>171</v>
      </c>
      <c r="K30" s="22">
        <f t="shared" si="4"/>
        <v>969</v>
      </c>
      <c r="L30" s="22">
        <f t="shared" si="4"/>
        <v>304</v>
      </c>
      <c r="N30" s="2">
        <f t="shared" si="3"/>
        <v>1059956</v>
      </c>
      <c r="O30" s="2">
        <f t="shared" si="3"/>
        <v>873171</v>
      </c>
      <c r="P30" s="2">
        <f t="shared" si="3"/>
        <v>965969</v>
      </c>
      <c r="Q30" s="2">
        <f t="shared" si="3"/>
        <v>812304</v>
      </c>
    </row>
    <row r="31" spans="1:17" ht="15" customHeight="1" thickBot="1">
      <c r="A31" s="214" t="s">
        <v>28</v>
      </c>
      <c r="B31" s="215"/>
      <c r="C31" s="93"/>
      <c r="D31" s="95">
        <v>464014</v>
      </c>
      <c r="E31" s="95">
        <v>429327</v>
      </c>
      <c r="F31" s="95">
        <v>434982</v>
      </c>
      <c r="G31" s="95">
        <v>349598</v>
      </c>
      <c r="I31" s="22">
        <f t="shared" si="4"/>
        <v>14</v>
      </c>
      <c r="J31" s="22">
        <f t="shared" si="4"/>
        <v>327</v>
      </c>
      <c r="K31" s="22">
        <f t="shared" si="4"/>
        <v>982</v>
      </c>
      <c r="L31" s="22">
        <f t="shared" si="4"/>
        <v>598</v>
      </c>
      <c r="N31" s="2">
        <f t="shared" si="3"/>
        <v>464014</v>
      </c>
      <c r="O31" s="2">
        <f t="shared" si="3"/>
        <v>429327</v>
      </c>
      <c r="P31" s="2">
        <f t="shared" si="3"/>
        <v>434982</v>
      </c>
      <c r="Q31" s="2">
        <f t="shared" si="3"/>
        <v>349598</v>
      </c>
    </row>
    <row r="32" spans="1:17" ht="15.75" customHeight="1" thickBot="1">
      <c r="A32" s="214" t="s">
        <v>29</v>
      </c>
      <c r="B32" s="215"/>
      <c r="C32" s="93"/>
      <c r="D32" s="95">
        <v>595941</v>
      </c>
      <c r="E32" s="95">
        <v>443844</v>
      </c>
      <c r="F32" s="95">
        <v>530987</v>
      </c>
      <c r="G32" s="95">
        <v>462706</v>
      </c>
      <c r="I32" s="22">
        <f t="shared" si="4"/>
        <v>941</v>
      </c>
      <c r="J32" s="22">
        <f t="shared" si="4"/>
        <v>844</v>
      </c>
      <c r="K32" s="22">
        <f t="shared" si="4"/>
        <v>987</v>
      </c>
      <c r="L32" s="22">
        <f t="shared" si="4"/>
        <v>706</v>
      </c>
      <c r="N32" s="2">
        <f t="shared" si="3"/>
        <v>595941</v>
      </c>
      <c r="O32" s="2">
        <f t="shared" si="3"/>
        <v>443844</v>
      </c>
      <c r="P32" s="2">
        <f t="shared" si="3"/>
        <v>530987</v>
      </c>
      <c r="Q32" s="2">
        <f t="shared" si="3"/>
        <v>462706</v>
      </c>
    </row>
    <row r="33" spans="1:18" ht="15" customHeight="1" thickBot="1">
      <c r="A33" s="224" t="s">
        <v>30</v>
      </c>
      <c r="B33" s="225"/>
      <c r="C33" s="93"/>
      <c r="D33" s="94">
        <v>1048849</v>
      </c>
      <c r="E33" s="94">
        <v>1086796</v>
      </c>
      <c r="F33" s="94">
        <v>1110871</v>
      </c>
      <c r="G33" s="94">
        <v>1134160</v>
      </c>
      <c r="I33" s="22">
        <f t="shared" si="4"/>
        <v>8849</v>
      </c>
      <c r="J33" s="22">
        <f t="shared" si="4"/>
        <v>6796</v>
      </c>
      <c r="K33" s="22">
        <f t="shared" si="4"/>
        <v>871</v>
      </c>
      <c r="L33" s="22">
        <f t="shared" si="4"/>
        <v>4160</v>
      </c>
      <c r="N33" s="2">
        <f t="shared" si="3"/>
        <v>1048849</v>
      </c>
      <c r="O33" s="2">
        <f t="shared" si="3"/>
        <v>1086796</v>
      </c>
      <c r="P33" s="2">
        <f t="shared" si="3"/>
        <v>1110871</v>
      </c>
      <c r="Q33" s="2">
        <f t="shared" si="3"/>
        <v>1134160</v>
      </c>
      <c r="R33" s="22"/>
    </row>
    <row r="34" spans="1:18" ht="30" customHeight="1" thickBot="1">
      <c r="A34" s="214" t="s">
        <v>31</v>
      </c>
      <c r="B34" s="215"/>
      <c r="C34" s="93"/>
      <c r="D34" s="95">
        <v>798667</v>
      </c>
      <c r="E34" s="95">
        <v>798667</v>
      </c>
      <c r="F34" s="95">
        <v>798667</v>
      </c>
      <c r="G34" s="95">
        <v>798667</v>
      </c>
      <c r="I34" s="22">
        <f t="shared" si="4"/>
        <v>667</v>
      </c>
      <c r="J34" s="22">
        <f t="shared" si="4"/>
        <v>667</v>
      </c>
      <c r="K34" s="22">
        <f t="shared" si="4"/>
        <v>667</v>
      </c>
      <c r="L34" s="22">
        <f t="shared" si="4"/>
        <v>667</v>
      </c>
      <c r="N34" s="2">
        <f t="shared" si="3"/>
        <v>798667</v>
      </c>
      <c r="O34" s="2">
        <f t="shared" si="3"/>
        <v>798667</v>
      </c>
      <c r="P34" s="2">
        <f t="shared" si="3"/>
        <v>798667</v>
      </c>
      <c r="Q34" s="2">
        <f t="shared" si="3"/>
        <v>798667</v>
      </c>
    </row>
    <row r="35" spans="1:18" ht="30" customHeight="1" thickBot="1">
      <c r="A35" s="214" t="s">
        <v>32</v>
      </c>
      <c r="B35" s="215"/>
      <c r="C35" s="93"/>
      <c r="D35" s="96">
        <v>-160</v>
      </c>
      <c r="E35" s="96">
        <v>-160</v>
      </c>
      <c r="F35" s="96">
        <v>-160</v>
      </c>
      <c r="G35" s="96">
        <v>-160</v>
      </c>
      <c r="I35" s="22">
        <f t="shared" si="4"/>
        <v>0</v>
      </c>
      <c r="J35" s="22">
        <f t="shared" si="4"/>
        <v>0</v>
      </c>
      <c r="K35" s="22">
        <f t="shared" si="4"/>
        <v>0</v>
      </c>
      <c r="L35" s="22">
        <f t="shared" si="4"/>
        <v>0</v>
      </c>
      <c r="N35" s="2">
        <f t="shared" si="3"/>
        <v>-160</v>
      </c>
      <c r="O35" s="2">
        <f t="shared" si="3"/>
        <v>-160</v>
      </c>
      <c r="P35" s="2">
        <f t="shared" si="3"/>
        <v>-160</v>
      </c>
      <c r="Q35" s="2">
        <f t="shared" si="3"/>
        <v>-160</v>
      </c>
    </row>
    <row r="36" spans="1:18" ht="37.5" customHeight="1" thickBot="1">
      <c r="A36" s="214" t="s">
        <v>33</v>
      </c>
      <c r="B36" s="215"/>
      <c r="C36" s="93"/>
      <c r="D36" s="95">
        <v>28812</v>
      </c>
      <c r="E36" s="95">
        <v>54834</v>
      </c>
      <c r="F36" s="95">
        <v>73008</v>
      </c>
      <c r="G36" s="95">
        <v>96297</v>
      </c>
      <c r="I36" s="22">
        <f t="shared" si="4"/>
        <v>12</v>
      </c>
      <c r="J36" s="22">
        <f t="shared" si="4"/>
        <v>34</v>
      </c>
      <c r="K36" s="22">
        <f t="shared" si="4"/>
        <v>8</v>
      </c>
      <c r="L36" s="22">
        <f t="shared" si="4"/>
        <v>97</v>
      </c>
      <c r="N36" s="2">
        <f t="shared" si="3"/>
        <v>28812</v>
      </c>
      <c r="O36" s="2">
        <f t="shared" si="3"/>
        <v>54834</v>
      </c>
      <c r="P36" s="2">
        <f t="shared" si="3"/>
        <v>73008</v>
      </c>
      <c r="Q36" s="2">
        <f t="shared" si="3"/>
        <v>96297</v>
      </c>
    </row>
    <row r="37" spans="1:18" ht="30" customHeight="1" thickBot="1">
      <c r="A37" s="224" t="s">
        <v>34</v>
      </c>
      <c r="B37" s="225"/>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24" t="s">
        <v>35</v>
      </c>
      <c r="B38" s="225"/>
      <c r="C38" s="93"/>
      <c r="D38" s="94">
        <v>2108804</v>
      </c>
      <c r="E38" s="94">
        <v>1959967</v>
      </c>
      <c r="F38" s="94">
        <v>2076839</v>
      </c>
      <c r="G38" s="94">
        <v>1946464</v>
      </c>
      <c r="I38" s="22">
        <f t="shared" si="4"/>
        <v>8804</v>
      </c>
      <c r="J38" s="22">
        <f t="shared" si="4"/>
        <v>9967</v>
      </c>
      <c r="K38" s="22">
        <f t="shared" si="4"/>
        <v>6839</v>
      </c>
      <c r="L38" s="22">
        <f t="shared" si="4"/>
        <v>6464</v>
      </c>
      <c r="N38" s="2">
        <f t="shared" si="3"/>
        <v>2108804</v>
      </c>
      <c r="O38" s="2">
        <f t="shared" si="3"/>
        <v>1959967</v>
      </c>
      <c r="P38" s="2">
        <f t="shared" si="3"/>
        <v>2076839</v>
      </c>
      <c r="Q38" s="2">
        <f t="shared" si="3"/>
        <v>1946464</v>
      </c>
    </row>
    <row r="39" spans="1:18">
      <c r="A39" s="230"/>
      <c r="B39" s="230"/>
      <c r="C39" s="230"/>
      <c r="D39" s="230"/>
      <c r="E39" s="230"/>
      <c r="F39" s="230"/>
      <c r="G39" s="230"/>
    </row>
  </sheetData>
  <mergeCells count="38">
    <mergeCell ref="A38:B38"/>
    <mergeCell ref="A39:G39"/>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1767</v>
      </c>
      <c r="E2" s="92" t="s">
        <v>1768</v>
      </c>
      <c r="F2" s="92" t="s">
        <v>1769</v>
      </c>
      <c r="G2" s="92" t="s">
        <v>1770</v>
      </c>
      <c r="H2" s="232"/>
      <c r="I2" s="220"/>
      <c r="J2" s="221"/>
      <c r="K2" s="92" t="s">
        <v>1767</v>
      </c>
      <c r="L2" s="92" t="s">
        <v>1768</v>
      </c>
      <c r="M2" s="92" t="s">
        <v>1769</v>
      </c>
      <c r="N2" s="92" t="s">
        <v>1770</v>
      </c>
      <c r="Y2" s="3"/>
      <c r="Z2" s="3"/>
      <c r="AA2" s="3"/>
      <c r="AB2" s="3"/>
      <c r="AC2" s="3"/>
      <c r="AD2" s="3"/>
      <c r="AE2" s="3"/>
      <c r="AF2" s="3"/>
    </row>
    <row r="3" spans="1:32" ht="61.5" customHeight="1" thickBot="1">
      <c r="A3" s="222" t="s">
        <v>1</v>
      </c>
      <c r="B3" s="223"/>
      <c r="C3" s="93"/>
      <c r="D3" s="94">
        <v>290259</v>
      </c>
      <c r="E3" s="94">
        <v>314463</v>
      </c>
      <c r="F3" s="94">
        <v>317524</v>
      </c>
      <c r="G3" s="94">
        <v>371696</v>
      </c>
      <c r="H3" s="222" t="s">
        <v>1</v>
      </c>
      <c r="I3" s="223"/>
      <c r="J3" s="93"/>
      <c r="K3" s="94">
        <v>303132</v>
      </c>
      <c r="L3" s="94">
        <v>297004</v>
      </c>
      <c r="M3" s="94">
        <v>276570</v>
      </c>
      <c r="N3" s="94">
        <v>337936</v>
      </c>
      <c r="P3" s="2">
        <f>REPLACE(D3,1,3,"")/1</f>
        <v>259</v>
      </c>
      <c r="Q3" s="2">
        <f t="shared" ref="Q3:S16" si="0">REPLACE(E3,1,3,"")/1</f>
        <v>463</v>
      </c>
      <c r="R3" s="2">
        <f t="shared" si="0"/>
        <v>524</v>
      </c>
      <c r="S3" s="2">
        <f t="shared" si="0"/>
        <v>696</v>
      </c>
      <c r="T3" s="2">
        <f>REPLACE(K3,1,3,"")/1</f>
        <v>132</v>
      </c>
      <c r="U3" s="2">
        <f t="shared" ref="U3:W16" si="1">REPLACE(L3,1,3,"")/1</f>
        <v>4</v>
      </c>
      <c r="V3" s="2">
        <f t="shared" si="1"/>
        <v>570</v>
      </c>
      <c r="W3" s="2">
        <f t="shared" si="1"/>
        <v>936</v>
      </c>
      <c r="Y3" s="3">
        <f>K3</f>
        <v>303132</v>
      </c>
      <c r="Z3" s="3">
        <f t="shared" ref="Z3:AB17" si="2">L3</f>
        <v>297004</v>
      </c>
      <c r="AA3" s="3">
        <f t="shared" si="2"/>
        <v>276570</v>
      </c>
      <c r="AB3" s="3">
        <f t="shared" si="2"/>
        <v>337936</v>
      </c>
      <c r="AC3" s="3">
        <f>D3</f>
        <v>290259</v>
      </c>
      <c r="AD3" s="3">
        <f t="shared" ref="AD3:AF17" si="3">E3</f>
        <v>314463</v>
      </c>
      <c r="AE3" s="3">
        <f t="shared" si="3"/>
        <v>317524</v>
      </c>
      <c r="AF3" s="3">
        <f t="shared" si="3"/>
        <v>371696</v>
      </c>
    </row>
    <row r="4" spans="1:32" ht="15" customHeight="1" thickBot="1">
      <c r="A4" s="214" t="s">
        <v>2</v>
      </c>
      <c r="B4" s="215"/>
      <c r="C4" s="93"/>
      <c r="D4" s="95">
        <v>242916</v>
      </c>
      <c r="E4" s="95">
        <v>250165</v>
      </c>
      <c r="F4" s="95">
        <v>264830</v>
      </c>
      <c r="G4" s="95">
        <v>310209</v>
      </c>
      <c r="H4" s="214" t="s">
        <v>2</v>
      </c>
      <c r="I4" s="215"/>
      <c r="J4" s="93"/>
      <c r="K4" s="95">
        <v>252281</v>
      </c>
      <c r="L4" s="95">
        <v>243534</v>
      </c>
      <c r="M4" s="95">
        <v>214819</v>
      </c>
      <c r="N4" s="95">
        <v>285127</v>
      </c>
      <c r="P4" s="2">
        <f t="shared" ref="P4:P16" si="4">REPLACE(D4,1,3,"")/1</f>
        <v>916</v>
      </c>
      <c r="Q4" s="2">
        <f t="shared" si="0"/>
        <v>165</v>
      </c>
      <c r="R4" s="2">
        <f t="shared" si="0"/>
        <v>830</v>
      </c>
      <c r="S4" s="2">
        <f t="shared" si="0"/>
        <v>209</v>
      </c>
      <c r="T4" s="2">
        <f t="shared" ref="T4:U16" si="5">REPLACE(K4,1,3,"")/1</f>
        <v>281</v>
      </c>
      <c r="U4" s="2">
        <f t="shared" si="5"/>
        <v>534</v>
      </c>
      <c r="V4" s="2">
        <f t="shared" si="1"/>
        <v>819</v>
      </c>
      <c r="W4" s="2">
        <f t="shared" si="1"/>
        <v>127</v>
      </c>
      <c r="Y4" s="3">
        <f t="shared" ref="Y4:AB38" si="6">K4</f>
        <v>252281</v>
      </c>
      <c r="Z4" s="3">
        <f t="shared" si="2"/>
        <v>243534</v>
      </c>
      <c r="AA4" s="3">
        <f t="shared" si="2"/>
        <v>214819</v>
      </c>
      <c r="AB4" s="3">
        <f t="shared" si="2"/>
        <v>285127</v>
      </c>
      <c r="AC4" s="3">
        <f t="shared" ref="AC4:AF38" si="7">D4</f>
        <v>242916</v>
      </c>
      <c r="AD4" s="3">
        <f t="shared" si="3"/>
        <v>250165</v>
      </c>
      <c r="AE4" s="3">
        <f t="shared" si="3"/>
        <v>264830</v>
      </c>
      <c r="AF4" s="3">
        <f t="shared" si="3"/>
        <v>310209</v>
      </c>
    </row>
    <row r="5" spans="1:32" ht="61.5" customHeight="1" thickBot="1">
      <c r="A5" s="224" t="s">
        <v>3</v>
      </c>
      <c r="B5" s="225"/>
      <c r="C5" s="93"/>
      <c r="D5" s="94">
        <v>47343</v>
      </c>
      <c r="E5" s="94">
        <v>64298</v>
      </c>
      <c r="F5" s="94">
        <v>52695</v>
      </c>
      <c r="G5" s="94">
        <v>61487</v>
      </c>
      <c r="H5" s="224" t="s">
        <v>3</v>
      </c>
      <c r="I5" s="225"/>
      <c r="J5" s="93"/>
      <c r="K5" s="94">
        <v>50851</v>
      </c>
      <c r="L5" s="94">
        <v>53470</v>
      </c>
      <c r="M5" s="94">
        <v>61751</v>
      </c>
      <c r="N5" s="94">
        <v>52809</v>
      </c>
      <c r="P5" s="2">
        <f t="shared" si="4"/>
        <v>43</v>
      </c>
      <c r="Q5" s="2">
        <f t="shared" si="0"/>
        <v>98</v>
      </c>
      <c r="R5" s="2">
        <f t="shared" si="0"/>
        <v>95</v>
      </c>
      <c r="S5" s="2">
        <f t="shared" si="0"/>
        <v>87</v>
      </c>
      <c r="T5" s="2">
        <f t="shared" si="5"/>
        <v>51</v>
      </c>
      <c r="U5" s="2">
        <f t="shared" si="1"/>
        <v>70</v>
      </c>
      <c r="V5" s="2">
        <f t="shared" si="1"/>
        <v>51</v>
      </c>
      <c r="W5" s="2">
        <f t="shared" si="1"/>
        <v>9</v>
      </c>
      <c r="Y5" s="3">
        <f t="shared" si="6"/>
        <v>50851</v>
      </c>
      <c r="Z5" s="3">
        <f t="shared" si="2"/>
        <v>53470</v>
      </c>
      <c r="AA5" s="3">
        <f t="shared" si="2"/>
        <v>61751</v>
      </c>
      <c r="AB5" s="3">
        <f t="shared" si="2"/>
        <v>52809</v>
      </c>
      <c r="AC5" s="3">
        <f t="shared" si="7"/>
        <v>47343</v>
      </c>
      <c r="AD5" s="3">
        <f t="shared" si="3"/>
        <v>64298</v>
      </c>
      <c r="AE5" s="3">
        <f t="shared" si="3"/>
        <v>52695</v>
      </c>
      <c r="AF5" s="3">
        <f t="shared" si="3"/>
        <v>61487</v>
      </c>
    </row>
    <row r="6" spans="1:32" ht="37.5" customHeight="1" thickBot="1">
      <c r="A6" s="214" t="s">
        <v>4</v>
      </c>
      <c r="B6" s="215"/>
      <c r="C6" s="93"/>
      <c r="D6" s="96">
        <v>726</v>
      </c>
      <c r="E6" s="96">
        <v>394</v>
      </c>
      <c r="F6" s="95">
        <v>2078</v>
      </c>
      <c r="G6" s="96">
        <v>155</v>
      </c>
      <c r="H6" s="214" t="s">
        <v>4</v>
      </c>
      <c r="I6" s="215"/>
      <c r="J6" s="93"/>
      <c r="K6" s="95">
        <v>1468</v>
      </c>
      <c r="L6" s="96">
        <v>830</v>
      </c>
      <c r="M6" s="96">
        <v>707</v>
      </c>
      <c r="N6" s="96">
        <v>608</v>
      </c>
      <c r="P6" s="2" t="e">
        <f t="shared" si="4"/>
        <v>#VALUE!</v>
      </c>
      <c r="Q6" s="2" t="e">
        <f t="shared" si="0"/>
        <v>#VALUE!</v>
      </c>
      <c r="R6" s="2">
        <f t="shared" si="0"/>
        <v>8</v>
      </c>
      <c r="S6" s="2" t="e">
        <f t="shared" si="0"/>
        <v>#VALUE!</v>
      </c>
      <c r="T6" s="2">
        <f t="shared" si="5"/>
        <v>8</v>
      </c>
      <c r="U6" s="2" t="e">
        <f t="shared" si="1"/>
        <v>#VALUE!</v>
      </c>
      <c r="V6" s="2" t="e">
        <f t="shared" si="1"/>
        <v>#VALUE!</v>
      </c>
      <c r="W6" s="2" t="e">
        <f t="shared" si="1"/>
        <v>#VALUE!</v>
      </c>
      <c r="Y6" s="3">
        <f t="shared" si="6"/>
        <v>1468</v>
      </c>
      <c r="Z6" s="3">
        <f t="shared" si="2"/>
        <v>830</v>
      </c>
      <c r="AA6" s="3">
        <f t="shared" si="2"/>
        <v>707</v>
      </c>
      <c r="AB6" s="3">
        <f t="shared" si="2"/>
        <v>608</v>
      </c>
      <c r="AC6" s="3">
        <f t="shared" si="7"/>
        <v>726</v>
      </c>
      <c r="AD6" s="3">
        <f t="shared" si="3"/>
        <v>394</v>
      </c>
      <c r="AE6" s="3">
        <f t="shared" si="3"/>
        <v>2078</v>
      </c>
      <c r="AF6" s="3">
        <f t="shared" si="3"/>
        <v>155</v>
      </c>
    </row>
    <row r="7" spans="1:32" ht="15" customHeight="1" thickBot="1">
      <c r="A7" s="214" t="s">
        <v>5</v>
      </c>
      <c r="B7" s="215"/>
      <c r="C7" s="93"/>
      <c r="D7" s="95">
        <v>9666</v>
      </c>
      <c r="E7" s="95">
        <v>10952</v>
      </c>
      <c r="F7" s="95">
        <v>10585</v>
      </c>
      <c r="G7" s="95">
        <v>11362</v>
      </c>
      <c r="H7" s="214" t="s">
        <v>5</v>
      </c>
      <c r="I7" s="215"/>
      <c r="J7" s="93"/>
      <c r="K7" s="95">
        <v>8299</v>
      </c>
      <c r="L7" s="95">
        <v>10000</v>
      </c>
      <c r="M7" s="95">
        <v>21691</v>
      </c>
      <c r="N7" s="95">
        <v>10414</v>
      </c>
      <c r="P7" s="2">
        <f t="shared" si="4"/>
        <v>6</v>
      </c>
      <c r="Q7" s="2">
        <f t="shared" si="0"/>
        <v>52</v>
      </c>
      <c r="R7" s="2">
        <f t="shared" si="0"/>
        <v>85</v>
      </c>
      <c r="S7" s="2">
        <f t="shared" si="0"/>
        <v>62</v>
      </c>
      <c r="T7" s="2">
        <f t="shared" si="5"/>
        <v>9</v>
      </c>
      <c r="U7" s="2">
        <f t="shared" si="1"/>
        <v>0</v>
      </c>
      <c r="V7" s="2">
        <f t="shared" si="1"/>
        <v>91</v>
      </c>
      <c r="W7" s="2">
        <f t="shared" si="1"/>
        <v>14</v>
      </c>
      <c r="Y7" s="3">
        <f t="shared" si="6"/>
        <v>8299</v>
      </c>
      <c r="Z7" s="3">
        <f t="shared" si="2"/>
        <v>10000</v>
      </c>
      <c r="AA7" s="3">
        <f t="shared" si="2"/>
        <v>21691</v>
      </c>
      <c r="AB7" s="3">
        <f t="shared" si="2"/>
        <v>10414</v>
      </c>
      <c r="AC7" s="3">
        <f t="shared" si="7"/>
        <v>9666</v>
      </c>
      <c r="AD7" s="3">
        <f t="shared" si="3"/>
        <v>10952</v>
      </c>
      <c r="AE7" s="3">
        <f t="shared" si="3"/>
        <v>10585</v>
      </c>
      <c r="AF7" s="3">
        <f t="shared" si="3"/>
        <v>11362</v>
      </c>
    </row>
    <row r="8" spans="1:32" ht="15.75" customHeight="1" thickBot="1">
      <c r="A8" s="214" t="s">
        <v>6</v>
      </c>
      <c r="B8" s="215"/>
      <c r="C8" s="93"/>
      <c r="D8" s="96">
        <v>749</v>
      </c>
      <c r="E8" s="96">
        <v>688</v>
      </c>
      <c r="F8" s="96">
        <v>944</v>
      </c>
      <c r="G8" s="95">
        <v>1075</v>
      </c>
      <c r="H8" s="214" t="s">
        <v>6</v>
      </c>
      <c r="I8" s="215"/>
      <c r="J8" s="93"/>
      <c r="K8" s="96">
        <v>989</v>
      </c>
      <c r="L8" s="95">
        <v>1037</v>
      </c>
      <c r="M8" s="96">
        <v>757</v>
      </c>
      <c r="N8" s="96">
        <v>724</v>
      </c>
      <c r="P8" s="2" t="e">
        <f t="shared" si="4"/>
        <v>#VALUE!</v>
      </c>
      <c r="Q8" s="2" t="e">
        <f t="shared" si="0"/>
        <v>#VALUE!</v>
      </c>
      <c r="R8" s="2" t="e">
        <f t="shared" si="0"/>
        <v>#VALUE!</v>
      </c>
      <c r="S8" s="2">
        <f t="shared" si="0"/>
        <v>5</v>
      </c>
      <c r="T8" s="2" t="e">
        <f t="shared" si="5"/>
        <v>#VALUE!</v>
      </c>
      <c r="U8" s="2">
        <f t="shared" si="1"/>
        <v>7</v>
      </c>
      <c r="V8" s="2" t="e">
        <f t="shared" si="1"/>
        <v>#VALUE!</v>
      </c>
      <c r="W8" s="2" t="e">
        <f t="shared" si="1"/>
        <v>#VALUE!</v>
      </c>
      <c r="Y8" s="3">
        <f t="shared" si="6"/>
        <v>989</v>
      </c>
      <c r="Z8" s="3">
        <f t="shared" si="2"/>
        <v>1037</v>
      </c>
      <c r="AA8" s="3">
        <f t="shared" si="2"/>
        <v>757</v>
      </c>
      <c r="AB8" s="3">
        <f t="shared" si="2"/>
        <v>724</v>
      </c>
      <c r="AC8" s="3">
        <f t="shared" si="7"/>
        <v>749</v>
      </c>
      <c r="AD8" s="3">
        <f t="shared" si="3"/>
        <v>688</v>
      </c>
      <c r="AE8" s="3">
        <f t="shared" si="3"/>
        <v>944</v>
      </c>
      <c r="AF8" s="3">
        <f t="shared" si="3"/>
        <v>1075</v>
      </c>
    </row>
    <row r="9" spans="1:32" ht="37.5" customHeight="1" thickBot="1">
      <c r="A9" s="214" t="s">
        <v>7</v>
      </c>
      <c r="B9" s="215"/>
      <c r="C9" s="93"/>
      <c r="D9" s="95">
        <v>13445</v>
      </c>
      <c r="E9" s="95">
        <v>16671</v>
      </c>
      <c r="F9" s="95">
        <v>18157</v>
      </c>
      <c r="G9" s="95">
        <v>15040</v>
      </c>
      <c r="H9" s="214" t="s">
        <v>7</v>
      </c>
      <c r="I9" s="215"/>
      <c r="J9" s="93"/>
      <c r="K9" s="95">
        <v>14340</v>
      </c>
      <c r="L9" s="95">
        <v>15245</v>
      </c>
      <c r="M9" s="95">
        <v>14535</v>
      </c>
      <c r="N9" s="95">
        <v>14038</v>
      </c>
      <c r="P9" s="2">
        <f t="shared" si="4"/>
        <v>45</v>
      </c>
      <c r="Q9" s="2">
        <f t="shared" si="0"/>
        <v>71</v>
      </c>
      <c r="R9" s="2">
        <f t="shared" si="0"/>
        <v>57</v>
      </c>
      <c r="S9" s="2">
        <f t="shared" si="0"/>
        <v>40</v>
      </c>
      <c r="T9" s="2">
        <f t="shared" si="5"/>
        <v>40</v>
      </c>
      <c r="U9" s="2">
        <f t="shared" si="1"/>
        <v>45</v>
      </c>
      <c r="V9" s="2">
        <f t="shared" si="1"/>
        <v>35</v>
      </c>
      <c r="W9" s="2">
        <f t="shared" si="1"/>
        <v>38</v>
      </c>
      <c r="Y9" s="3">
        <f t="shared" si="6"/>
        <v>14340</v>
      </c>
      <c r="Z9" s="3">
        <f t="shared" si="2"/>
        <v>15245</v>
      </c>
      <c r="AA9" s="3">
        <f t="shared" si="2"/>
        <v>14535</v>
      </c>
      <c r="AB9" s="3">
        <f t="shared" si="2"/>
        <v>14038</v>
      </c>
      <c r="AC9" s="3">
        <f t="shared" si="7"/>
        <v>13445</v>
      </c>
      <c r="AD9" s="3">
        <f t="shared" si="3"/>
        <v>16671</v>
      </c>
      <c r="AE9" s="3">
        <f t="shared" si="3"/>
        <v>18157</v>
      </c>
      <c r="AF9" s="3">
        <f t="shared" si="3"/>
        <v>15040</v>
      </c>
    </row>
    <row r="10" spans="1:32" ht="61.5" customHeight="1" thickBot="1">
      <c r="A10" s="224" t="s">
        <v>8</v>
      </c>
      <c r="B10" s="225"/>
      <c r="C10" s="93"/>
      <c r="D10" s="94">
        <v>24209</v>
      </c>
      <c r="E10" s="94">
        <v>36381</v>
      </c>
      <c r="F10" s="94">
        <v>25087</v>
      </c>
      <c r="G10" s="94">
        <v>34165</v>
      </c>
      <c r="H10" s="224" t="s">
        <v>8</v>
      </c>
      <c r="I10" s="225"/>
      <c r="J10" s="93"/>
      <c r="K10" s="94">
        <v>28691</v>
      </c>
      <c r="L10" s="94">
        <v>28019</v>
      </c>
      <c r="M10" s="94">
        <v>25475</v>
      </c>
      <c r="N10" s="94">
        <v>28240</v>
      </c>
      <c r="P10" s="2">
        <f t="shared" si="4"/>
        <v>9</v>
      </c>
      <c r="Q10" s="2">
        <f t="shared" si="0"/>
        <v>81</v>
      </c>
      <c r="R10" s="2">
        <f t="shared" si="0"/>
        <v>87</v>
      </c>
      <c r="S10" s="2">
        <f t="shared" si="0"/>
        <v>65</v>
      </c>
      <c r="T10" s="2">
        <f t="shared" si="5"/>
        <v>91</v>
      </c>
      <c r="U10" s="2">
        <f t="shared" si="1"/>
        <v>19</v>
      </c>
      <c r="V10" s="2">
        <f t="shared" si="1"/>
        <v>75</v>
      </c>
      <c r="W10" s="2">
        <f t="shared" si="1"/>
        <v>40</v>
      </c>
      <c r="Y10" s="3">
        <f t="shared" si="6"/>
        <v>28691</v>
      </c>
      <c r="Z10" s="3">
        <f t="shared" si="2"/>
        <v>28019</v>
      </c>
      <c r="AA10" s="3">
        <f t="shared" si="2"/>
        <v>25475</v>
      </c>
      <c r="AB10" s="3">
        <f t="shared" si="2"/>
        <v>28240</v>
      </c>
      <c r="AC10" s="3">
        <f t="shared" si="7"/>
        <v>24209</v>
      </c>
      <c r="AD10" s="3">
        <f t="shared" si="3"/>
        <v>36381</v>
      </c>
      <c r="AE10" s="3">
        <f t="shared" si="3"/>
        <v>25087</v>
      </c>
      <c r="AF10" s="3">
        <f t="shared" si="3"/>
        <v>34165</v>
      </c>
    </row>
    <row r="11" spans="1:32" ht="15" customHeight="1" thickBot="1">
      <c r="A11" s="214" t="s">
        <v>9</v>
      </c>
      <c r="B11" s="215"/>
      <c r="C11" s="93"/>
      <c r="D11" s="95">
        <v>5361</v>
      </c>
      <c r="E11" s="96">
        <v>-91</v>
      </c>
      <c r="F11" s="95">
        <v>1200</v>
      </c>
      <c r="G11" s="96">
        <v>-357</v>
      </c>
      <c r="H11" s="214" t="s">
        <v>9</v>
      </c>
      <c r="I11" s="215"/>
      <c r="J11" s="93"/>
      <c r="K11" s="96">
        <v>163</v>
      </c>
      <c r="L11" s="96">
        <v>-631</v>
      </c>
      <c r="M11" s="95">
        <v>-6104</v>
      </c>
      <c r="N11" s="95">
        <v>-1054</v>
      </c>
      <c r="P11" s="2">
        <f t="shared" si="4"/>
        <v>1</v>
      </c>
      <c r="Q11" s="2" t="e">
        <f t="shared" si="0"/>
        <v>#VALUE!</v>
      </c>
      <c r="R11" s="2">
        <f t="shared" si="0"/>
        <v>0</v>
      </c>
      <c r="S11" s="2">
        <f t="shared" si="0"/>
        <v>7</v>
      </c>
      <c r="T11" s="2" t="e">
        <f t="shared" si="5"/>
        <v>#VALUE!</v>
      </c>
      <c r="U11" s="2">
        <f t="shared" si="1"/>
        <v>1</v>
      </c>
      <c r="V11" s="2">
        <f t="shared" si="1"/>
        <v>4</v>
      </c>
      <c r="W11" s="2">
        <f t="shared" si="1"/>
        <v>54</v>
      </c>
      <c r="Y11" s="3">
        <f t="shared" si="6"/>
        <v>163</v>
      </c>
      <c r="Z11" s="3">
        <f t="shared" si="2"/>
        <v>-631</v>
      </c>
      <c r="AA11" s="3">
        <f t="shared" si="2"/>
        <v>-6104</v>
      </c>
      <c r="AB11" s="3">
        <f t="shared" si="2"/>
        <v>-1054</v>
      </c>
      <c r="AC11" s="3">
        <f t="shared" si="7"/>
        <v>5361</v>
      </c>
      <c r="AD11" s="3">
        <f t="shared" si="3"/>
        <v>-91</v>
      </c>
      <c r="AE11" s="3">
        <f t="shared" si="3"/>
        <v>1200</v>
      </c>
      <c r="AF11" s="3">
        <f t="shared" si="3"/>
        <v>-357</v>
      </c>
    </row>
    <row r="12" spans="1:32" ht="45" customHeight="1" thickBot="1">
      <c r="A12" s="214" t="s">
        <v>10</v>
      </c>
      <c r="B12" s="215"/>
      <c r="C12" s="93"/>
      <c r="D12" s="96"/>
      <c r="E12" s="96"/>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29571</v>
      </c>
      <c r="E13" s="94">
        <v>36290</v>
      </c>
      <c r="F13" s="94">
        <v>26286</v>
      </c>
      <c r="G13" s="94">
        <v>33808</v>
      </c>
      <c r="H13" s="224" t="s">
        <v>11</v>
      </c>
      <c r="I13" s="225"/>
      <c r="J13" s="93"/>
      <c r="K13" s="94">
        <v>28854</v>
      </c>
      <c r="L13" s="94">
        <v>27388</v>
      </c>
      <c r="M13" s="94">
        <v>19371</v>
      </c>
      <c r="N13" s="94">
        <v>27187</v>
      </c>
      <c r="P13" s="2">
        <f t="shared" si="4"/>
        <v>71</v>
      </c>
      <c r="Q13" s="2">
        <f t="shared" si="0"/>
        <v>90</v>
      </c>
      <c r="R13" s="2">
        <f t="shared" si="0"/>
        <v>86</v>
      </c>
      <c r="S13" s="2">
        <f t="shared" si="0"/>
        <v>8</v>
      </c>
      <c r="T13" s="2">
        <f t="shared" si="5"/>
        <v>54</v>
      </c>
      <c r="U13" s="2">
        <f t="shared" si="1"/>
        <v>88</v>
      </c>
      <c r="V13" s="2">
        <f t="shared" si="1"/>
        <v>71</v>
      </c>
      <c r="W13" s="2">
        <f t="shared" si="1"/>
        <v>87</v>
      </c>
      <c r="Y13" s="3">
        <f t="shared" si="6"/>
        <v>28854</v>
      </c>
      <c r="Z13" s="3">
        <f t="shared" si="2"/>
        <v>27388</v>
      </c>
      <c r="AA13" s="3">
        <f t="shared" si="2"/>
        <v>19371</v>
      </c>
      <c r="AB13" s="3">
        <f t="shared" si="2"/>
        <v>27187</v>
      </c>
      <c r="AC13" s="3">
        <f t="shared" si="7"/>
        <v>29571</v>
      </c>
      <c r="AD13" s="3">
        <f t="shared" si="3"/>
        <v>36290</v>
      </c>
      <c r="AE13" s="3">
        <f t="shared" si="3"/>
        <v>26286</v>
      </c>
      <c r="AF13" s="3">
        <f t="shared" si="3"/>
        <v>33808</v>
      </c>
    </row>
    <row r="14" spans="1:32" ht="49.5" customHeight="1" thickBot="1">
      <c r="A14" s="224" t="s">
        <v>12</v>
      </c>
      <c r="B14" s="225"/>
      <c r="C14" s="93"/>
      <c r="D14" s="94">
        <v>24033</v>
      </c>
      <c r="E14" s="94">
        <v>29020</v>
      </c>
      <c r="F14" s="94">
        <v>19672</v>
      </c>
      <c r="G14" s="94">
        <v>25005</v>
      </c>
      <c r="H14" s="224" t="s">
        <v>12</v>
      </c>
      <c r="I14" s="225"/>
      <c r="J14" s="93"/>
      <c r="K14" s="94">
        <v>19843</v>
      </c>
      <c r="L14" s="94">
        <v>21847</v>
      </c>
      <c r="M14" s="94">
        <v>13671</v>
      </c>
      <c r="N14" s="94">
        <v>21212</v>
      </c>
      <c r="P14" s="2">
        <f t="shared" si="4"/>
        <v>33</v>
      </c>
      <c r="Q14" s="2">
        <f t="shared" si="0"/>
        <v>20</v>
      </c>
      <c r="R14" s="2">
        <f t="shared" si="0"/>
        <v>72</v>
      </c>
      <c r="S14" s="2">
        <f t="shared" si="0"/>
        <v>5</v>
      </c>
      <c r="T14" s="2">
        <f t="shared" si="5"/>
        <v>43</v>
      </c>
      <c r="U14" s="2">
        <f t="shared" si="1"/>
        <v>47</v>
      </c>
      <c r="V14" s="2">
        <f t="shared" si="1"/>
        <v>71</v>
      </c>
      <c r="W14" s="2">
        <f t="shared" si="1"/>
        <v>12</v>
      </c>
      <c r="Y14" s="3">
        <f t="shared" si="6"/>
        <v>19843</v>
      </c>
      <c r="Z14" s="3">
        <f t="shared" si="2"/>
        <v>21847</v>
      </c>
      <c r="AA14" s="3">
        <f t="shared" si="2"/>
        <v>13671</v>
      </c>
      <c r="AB14" s="3">
        <f t="shared" si="2"/>
        <v>21212</v>
      </c>
      <c r="AC14" s="3">
        <f t="shared" si="7"/>
        <v>24033</v>
      </c>
      <c r="AD14" s="3">
        <f t="shared" si="3"/>
        <v>29020</v>
      </c>
      <c r="AE14" s="3">
        <f t="shared" si="3"/>
        <v>19672</v>
      </c>
      <c r="AF14" s="3">
        <f t="shared" si="3"/>
        <v>25005</v>
      </c>
    </row>
    <row r="15" spans="1:32" ht="61.5" customHeight="1" thickBot="1">
      <c r="A15" s="224" t="s">
        <v>13</v>
      </c>
      <c r="B15" s="225"/>
      <c r="C15" s="93"/>
      <c r="D15" s="94">
        <v>24033</v>
      </c>
      <c r="E15" s="94">
        <v>29020</v>
      </c>
      <c r="F15" s="94">
        <v>19672</v>
      </c>
      <c r="G15" s="94">
        <v>25005</v>
      </c>
      <c r="H15" s="224" t="s">
        <v>13</v>
      </c>
      <c r="I15" s="225"/>
      <c r="J15" s="93"/>
      <c r="K15" s="94">
        <v>19843</v>
      </c>
      <c r="L15" s="94">
        <v>21847</v>
      </c>
      <c r="M15" s="94">
        <v>13671</v>
      </c>
      <c r="N15" s="94">
        <v>21212</v>
      </c>
      <c r="P15" s="2">
        <f t="shared" si="4"/>
        <v>33</v>
      </c>
      <c r="Q15" s="2">
        <f t="shared" si="0"/>
        <v>20</v>
      </c>
      <c r="R15" s="2">
        <f t="shared" si="0"/>
        <v>72</v>
      </c>
      <c r="S15" s="2">
        <f t="shared" si="0"/>
        <v>5</v>
      </c>
      <c r="T15" s="2">
        <f t="shared" si="5"/>
        <v>43</v>
      </c>
      <c r="U15" s="2">
        <f t="shared" si="1"/>
        <v>47</v>
      </c>
      <c r="V15" s="2">
        <f t="shared" si="1"/>
        <v>71</v>
      </c>
      <c r="W15" s="2">
        <f t="shared" si="1"/>
        <v>12</v>
      </c>
      <c r="Y15" s="3">
        <f t="shared" si="6"/>
        <v>19843</v>
      </c>
      <c r="Z15" s="3">
        <f t="shared" si="2"/>
        <v>21847</v>
      </c>
      <c r="AA15" s="3">
        <f t="shared" si="2"/>
        <v>13671</v>
      </c>
      <c r="AB15" s="3">
        <f t="shared" si="2"/>
        <v>21212</v>
      </c>
      <c r="AC15" s="3">
        <f t="shared" si="7"/>
        <v>24033</v>
      </c>
      <c r="AD15" s="3">
        <f t="shared" si="3"/>
        <v>29020</v>
      </c>
      <c r="AE15" s="3">
        <f t="shared" si="3"/>
        <v>19672</v>
      </c>
      <c r="AF15" s="3">
        <f t="shared" si="3"/>
        <v>25005</v>
      </c>
    </row>
    <row r="16" spans="1:32" ht="30" customHeight="1" thickBot="1">
      <c r="A16" s="214" t="s">
        <v>14</v>
      </c>
      <c r="B16" s="215"/>
      <c r="C16" s="93"/>
      <c r="D16" s="96">
        <v>305</v>
      </c>
      <c r="E16" s="96">
        <v>368</v>
      </c>
      <c r="F16" s="96">
        <v>249</v>
      </c>
      <c r="G16" s="96">
        <v>317</v>
      </c>
      <c r="H16" s="214" t="s">
        <v>14</v>
      </c>
      <c r="I16" s="215"/>
      <c r="J16" s="93"/>
      <c r="K16" s="96">
        <v>252</v>
      </c>
      <c r="L16" s="96">
        <v>277</v>
      </c>
      <c r="M16" s="96">
        <v>173</v>
      </c>
      <c r="N16" s="96">
        <v>269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252</v>
      </c>
      <c r="Z16" s="3">
        <f t="shared" si="2"/>
        <v>277</v>
      </c>
      <c r="AA16" s="3">
        <f t="shared" si="2"/>
        <v>173</v>
      </c>
      <c r="AB16" s="3">
        <f t="shared" si="2"/>
        <v>269</v>
      </c>
      <c r="AC16" s="3">
        <f t="shared" si="7"/>
        <v>305</v>
      </c>
      <c r="AD16" s="3">
        <f t="shared" si="3"/>
        <v>368</v>
      </c>
      <c r="AE16" s="3">
        <f t="shared" si="3"/>
        <v>249</v>
      </c>
      <c r="AF16" s="3">
        <f t="shared" si="3"/>
        <v>317</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1771</v>
      </c>
      <c r="E18" s="97" t="s">
        <v>1772</v>
      </c>
      <c r="F18" s="97" t="s">
        <v>1773</v>
      </c>
      <c r="G18" s="97" t="s">
        <v>1774</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221901</v>
      </c>
      <c r="E19" s="94">
        <v>235974</v>
      </c>
      <c r="F19" s="94">
        <v>213136</v>
      </c>
      <c r="G19" s="94">
        <v>279602</v>
      </c>
      <c r="H19" s="222" t="s">
        <v>16</v>
      </c>
      <c r="I19" s="223"/>
      <c r="J19" s="93"/>
      <c r="K19" s="94">
        <v>266868</v>
      </c>
      <c r="L19" s="94">
        <v>151317</v>
      </c>
      <c r="M19" s="94">
        <v>170114</v>
      </c>
      <c r="N19" s="94">
        <v>215158</v>
      </c>
      <c r="P19" s="2">
        <f t="shared" ref="P19:S38" si="9">REPLACE(D19,1,3,"")/1</f>
        <v>901</v>
      </c>
      <c r="Q19" s="2">
        <f t="shared" si="9"/>
        <v>974</v>
      </c>
      <c r="R19" s="2">
        <f t="shared" si="9"/>
        <v>136</v>
      </c>
      <c r="S19" s="2">
        <f t="shared" si="9"/>
        <v>602</v>
      </c>
      <c r="T19" s="2">
        <f t="shared" ref="T19:W38" si="10">REPLACE(K19,1,3,"")/1</f>
        <v>868</v>
      </c>
      <c r="U19" s="2">
        <f t="shared" si="10"/>
        <v>317</v>
      </c>
      <c r="V19" s="2">
        <f t="shared" si="10"/>
        <v>114</v>
      </c>
      <c r="W19" s="2">
        <f t="shared" si="10"/>
        <v>158</v>
      </c>
      <c r="Y19" s="3">
        <f t="shared" si="6"/>
        <v>266868</v>
      </c>
      <c r="Z19" s="3">
        <f t="shared" si="6"/>
        <v>151317</v>
      </c>
      <c r="AA19" s="3">
        <f t="shared" si="6"/>
        <v>170114</v>
      </c>
      <c r="AB19" s="3">
        <f t="shared" si="6"/>
        <v>215158</v>
      </c>
      <c r="AC19" s="3">
        <f t="shared" si="7"/>
        <v>221901</v>
      </c>
      <c r="AD19" s="3">
        <f t="shared" si="7"/>
        <v>235974</v>
      </c>
      <c r="AE19" s="3">
        <f t="shared" si="7"/>
        <v>213136</v>
      </c>
      <c r="AF19" s="3">
        <f t="shared" si="7"/>
        <v>279602</v>
      </c>
    </row>
    <row r="20" spans="1:32" ht="61.5" customHeight="1" thickBot="1">
      <c r="A20" s="214" t="s">
        <v>17</v>
      </c>
      <c r="B20" s="215"/>
      <c r="C20" s="93"/>
      <c r="D20" s="95">
        <v>37580</v>
      </c>
      <c r="E20" s="95">
        <v>51557</v>
      </c>
      <c r="F20" s="95">
        <v>69908</v>
      </c>
      <c r="G20" s="95">
        <v>133676</v>
      </c>
      <c r="H20" s="214" t="s">
        <v>17</v>
      </c>
      <c r="I20" s="215"/>
      <c r="J20" s="93"/>
      <c r="K20" s="95">
        <v>91644</v>
      </c>
      <c r="L20" s="95">
        <v>50081</v>
      </c>
      <c r="M20" s="95">
        <v>48635</v>
      </c>
      <c r="N20" s="95">
        <v>31788</v>
      </c>
      <c r="P20" s="2">
        <f t="shared" si="9"/>
        <v>80</v>
      </c>
      <c r="Q20" s="2">
        <f t="shared" si="9"/>
        <v>57</v>
      </c>
      <c r="R20" s="2">
        <f t="shared" si="9"/>
        <v>8</v>
      </c>
      <c r="S20" s="2">
        <f t="shared" si="9"/>
        <v>676</v>
      </c>
      <c r="T20" s="2">
        <f t="shared" si="10"/>
        <v>44</v>
      </c>
      <c r="U20" s="2">
        <f t="shared" si="10"/>
        <v>81</v>
      </c>
      <c r="V20" s="2">
        <f t="shared" si="10"/>
        <v>35</v>
      </c>
      <c r="W20" s="2">
        <f t="shared" si="10"/>
        <v>88</v>
      </c>
      <c r="Y20" s="3">
        <f t="shared" si="6"/>
        <v>91644</v>
      </c>
      <c r="Z20" s="3">
        <f t="shared" si="6"/>
        <v>50081</v>
      </c>
      <c r="AA20" s="3">
        <f t="shared" si="6"/>
        <v>48635</v>
      </c>
      <c r="AB20" s="3">
        <f t="shared" si="6"/>
        <v>31788</v>
      </c>
      <c r="AC20" s="3">
        <f t="shared" si="7"/>
        <v>37580</v>
      </c>
      <c r="AD20" s="3">
        <f t="shared" si="7"/>
        <v>51557</v>
      </c>
      <c r="AE20" s="3">
        <f t="shared" si="7"/>
        <v>69908</v>
      </c>
      <c r="AF20" s="3">
        <f t="shared" si="7"/>
        <v>133676</v>
      </c>
    </row>
    <row r="21" spans="1:32" ht="30" customHeight="1" thickBot="1">
      <c r="A21" s="214" t="s">
        <v>18</v>
      </c>
      <c r="B21" s="215"/>
      <c r="C21" s="93"/>
      <c r="D21" s="96"/>
      <c r="E21" s="96"/>
      <c r="F21" s="96"/>
      <c r="G21" s="96"/>
      <c r="H21" s="214" t="s">
        <v>18</v>
      </c>
      <c r="I21" s="215"/>
      <c r="J21" s="93"/>
      <c r="K21" s="96"/>
      <c r="L21" s="96"/>
      <c r="M21" s="96"/>
      <c r="N21" s="96"/>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14" t="s">
        <v>19</v>
      </c>
      <c r="B22" s="215"/>
      <c r="C22" s="93"/>
      <c r="D22" s="95">
        <v>118562</v>
      </c>
      <c r="E22" s="95">
        <v>111713</v>
      </c>
      <c r="F22" s="95">
        <v>69018</v>
      </c>
      <c r="G22" s="95">
        <v>73911</v>
      </c>
      <c r="H22" s="214" t="s">
        <v>19</v>
      </c>
      <c r="I22" s="215"/>
      <c r="J22" s="93"/>
      <c r="K22" s="95">
        <v>122563</v>
      </c>
      <c r="L22" s="95">
        <v>46004</v>
      </c>
      <c r="M22" s="95">
        <v>52155</v>
      </c>
      <c r="N22" s="95">
        <v>117413</v>
      </c>
      <c r="P22" s="2">
        <f t="shared" si="9"/>
        <v>562</v>
      </c>
      <c r="Q22" s="2">
        <f t="shared" si="9"/>
        <v>713</v>
      </c>
      <c r="R22" s="2">
        <f t="shared" si="9"/>
        <v>18</v>
      </c>
      <c r="S22" s="2">
        <f t="shared" si="9"/>
        <v>11</v>
      </c>
      <c r="T22" s="2">
        <f t="shared" si="10"/>
        <v>563</v>
      </c>
      <c r="U22" s="2">
        <f t="shared" si="10"/>
        <v>4</v>
      </c>
      <c r="V22" s="2">
        <f t="shared" si="10"/>
        <v>55</v>
      </c>
      <c r="W22" s="2">
        <f t="shared" si="10"/>
        <v>413</v>
      </c>
      <c r="Y22" s="3">
        <f t="shared" si="6"/>
        <v>122563</v>
      </c>
      <c r="Z22" s="3">
        <f t="shared" si="6"/>
        <v>46004</v>
      </c>
      <c r="AA22" s="3">
        <f t="shared" si="6"/>
        <v>52155</v>
      </c>
      <c r="AB22" s="3">
        <f t="shared" si="6"/>
        <v>117413</v>
      </c>
      <c r="AC22" s="3">
        <f t="shared" si="7"/>
        <v>118562</v>
      </c>
      <c r="AD22" s="3">
        <f t="shared" si="7"/>
        <v>111713</v>
      </c>
      <c r="AE22" s="3">
        <f t="shared" si="7"/>
        <v>69018</v>
      </c>
      <c r="AF22" s="3">
        <f t="shared" si="7"/>
        <v>73911</v>
      </c>
    </row>
    <row r="23" spans="1:32" ht="15" customHeight="1" thickBot="1">
      <c r="A23" s="214" t="s">
        <v>20</v>
      </c>
      <c r="B23" s="215"/>
      <c r="C23" s="93"/>
      <c r="D23" s="95">
        <v>64594</v>
      </c>
      <c r="E23" s="95">
        <v>71479</v>
      </c>
      <c r="F23" s="95">
        <v>73226</v>
      </c>
      <c r="G23" s="95">
        <v>71087</v>
      </c>
      <c r="H23" s="214" t="s">
        <v>20</v>
      </c>
      <c r="I23" s="215"/>
      <c r="J23" s="93"/>
      <c r="K23" s="95">
        <v>51810</v>
      </c>
      <c r="L23" s="95">
        <v>54961</v>
      </c>
      <c r="M23" s="95">
        <v>68567</v>
      </c>
      <c r="N23" s="95">
        <v>65284</v>
      </c>
      <c r="P23" s="2">
        <f t="shared" si="9"/>
        <v>94</v>
      </c>
      <c r="Q23" s="2">
        <f t="shared" si="9"/>
        <v>79</v>
      </c>
      <c r="R23" s="2">
        <f t="shared" si="9"/>
        <v>26</v>
      </c>
      <c r="S23" s="2">
        <f t="shared" si="9"/>
        <v>87</v>
      </c>
      <c r="T23" s="2">
        <f t="shared" si="10"/>
        <v>10</v>
      </c>
      <c r="U23" s="2">
        <f t="shared" si="10"/>
        <v>61</v>
      </c>
      <c r="V23" s="2">
        <f t="shared" si="10"/>
        <v>67</v>
      </c>
      <c r="W23" s="2">
        <f t="shared" si="10"/>
        <v>84</v>
      </c>
      <c r="Y23" s="3">
        <f t="shared" si="6"/>
        <v>51810</v>
      </c>
      <c r="Z23" s="3">
        <f t="shared" si="6"/>
        <v>54961</v>
      </c>
      <c r="AA23" s="3">
        <f t="shared" si="6"/>
        <v>68567</v>
      </c>
      <c r="AB23" s="3">
        <f t="shared" si="6"/>
        <v>65284</v>
      </c>
      <c r="AC23" s="3">
        <f t="shared" si="7"/>
        <v>64594</v>
      </c>
      <c r="AD23" s="3">
        <f t="shared" si="7"/>
        <v>71479</v>
      </c>
      <c r="AE23" s="3">
        <f t="shared" si="7"/>
        <v>73226</v>
      </c>
      <c r="AF23" s="3">
        <f t="shared" si="7"/>
        <v>71087</v>
      </c>
    </row>
    <row r="24" spans="1:32" ht="30" customHeight="1" thickBot="1">
      <c r="A24" s="214" t="s">
        <v>21</v>
      </c>
      <c r="B24" s="215"/>
      <c r="C24" s="93"/>
      <c r="D24" s="95">
        <v>1165</v>
      </c>
      <c r="E24" s="95">
        <v>1225</v>
      </c>
      <c r="F24" s="96">
        <v>984</v>
      </c>
      <c r="G24" s="96">
        <v>928</v>
      </c>
      <c r="H24" s="214" t="s">
        <v>21</v>
      </c>
      <c r="I24" s="215"/>
      <c r="J24" s="93"/>
      <c r="K24" s="96">
        <v>851</v>
      </c>
      <c r="L24" s="96">
        <v>270</v>
      </c>
      <c r="M24" s="96">
        <v>758</v>
      </c>
      <c r="N24" s="96">
        <v>673</v>
      </c>
      <c r="P24" s="2">
        <f t="shared" si="9"/>
        <v>5</v>
      </c>
      <c r="Q24" s="2">
        <f t="shared" si="9"/>
        <v>5</v>
      </c>
      <c r="R24" s="2" t="e">
        <f t="shared" si="9"/>
        <v>#VALUE!</v>
      </c>
      <c r="S24" s="2" t="e">
        <f t="shared" si="9"/>
        <v>#VALUE!</v>
      </c>
      <c r="T24" s="2" t="e">
        <f t="shared" si="10"/>
        <v>#VALUE!</v>
      </c>
      <c r="U24" s="2" t="e">
        <f t="shared" si="10"/>
        <v>#VALUE!</v>
      </c>
      <c r="V24" s="2" t="e">
        <f t="shared" si="10"/>
        <v>#VALUE!</v>
      </c>
      <c r="W24" s="2" t="e">
        <f t="shared" si="10"/>
        <v>#VALUE!</v>
      </c>
      <c r="Y24" s="3">
        <f t="shared" si="6"/>
        <v>851</v>
      </c>
      <c r="Z24" s="3">
        <f t="shared" si="6"/>
        <v>270</v>
      </c>
      <c r="AA24" s="3">
        <f t="shared" si="6"/>
        <v>758</v>
      </c>
      <c r="AB24" s="3">
        <f t="shared" si="6"/>
        <v>673</v>
      </c>
      <c r="AC24" s="3">
        <f t="shared" si="7"/>
        <v>1165</v>
      </c>
      <c r="AD24" s="3">
        <f t="shared" si="7"/>
        <v>1225</v>
      </c>
      <c r="AE24" s="3">
        <f t="shared" si="7"/>
        <v>984</v>
      </c>
      <c r="AF24" s="3">
        <f t="shared" si="7"/>
        <v>928</v>
      </c>
    </row>
    <row r="25" spans="1:32" ht="15" customHeight="1" thickBot="1">
      <c r="A25" s="224" t="s">
        <v>22</v>
      </c>
      <c r="B25" s="225"/>
      <c r="C25" s="93"/>
      <c r="D25" s="94">
        <v>1898445</v>
      </c>
      <c r="E25" s="94">
        <v>1853442</v>
      </c>
      <c r="F25" s="94">
        <v>1733328</v>
      </c>
      <c r="G25" s="94">
        <v>1647683</v>
      </c>
      <c r="H25" s="224" t="s">
        <v>22</v>
      </c>
      <c r="I25" s="225"/>
      <c r="J25" s="93"/>
      <c r="K25" s="94">
        <v>1599428</v>
      </c>
      <c r="L25" s="94">
        <v>1967454</v>
      </c>
      <c r="M25" s="94">
        <v>1906725</v>
      </c>
      <c r="N25" s="94">
        <v>1805847</v>
      </c>
      <c r="P25" s="2">
        <f t="shared" si="9"/>
        <v>8445</v>
      </c>
      <c r="Q25" s="2">
        <f t="shared" si="9"/>
        <v>3442</v>
      </c>
      <c r="R25" s="2">
        <f t="shared" si="9"/>
        <v>3328</v>
      </c>
      <c r="S25" s="2">
        <f t="shared" si="9"/>
        <v>7683</v>
      </c>
      <c r="T25" s="2">
        <f t="shared" si="10"/>
        <v>9428</v>
      </c>
      <c r="U25" s="2">
        <f t="shared" si="10"/>
        <v>7454</v>
      </c>
      <c r="V25" s="2">
        <f t="shared" si="10"/>
        <v>6725</v>
      </c>
      <c r="W25" s="2">
        <f t="shared" si="10"/>
        <v>5847</v>
      </c>
      <c r="Y25" s="3">
        <f t="shared" si="6"/>
        <v>1599428</v>
      </c>
      <c r="Z25" s="3">
        <f t="shared" si="6"/>
        <v>1967454</v>
      </c>
      <c r="AA25" s="3">
        <f t="shared" si="6"/>
        <v>1906725</v>
      </c>
      <c r="AB25" s="3">
        <f t="shared" si="6"/>
        <v>1805847</v>
      </c>
      <c r="AC25" s="3">
        <f t="shared" si="7"/>
        <v>1898445</v>
      </c>
      <c r="AD25" s="3">
        <f t="shared" si="7"/>
        <v>1853442</v>
      </c>
      <c r="AE25" s="3">
        <f t="shared" si="7"/>
        <v>1733328</v>
      </c>
      <c r="AF25" s="3">
        <f t="shared" si="7"/>
        <v>1647683</v>
      </c>
    </row>
    <row r="26" spans="1:32" ht="15" customHeight="1" thickBot="1">
      <c r="A26" s="214" t="s">
        <v>23</v>
      </c>
      <c r="B26" s="215"/>
      <c r="C26" s="93"/>
      <c r="D26" s="95">
        <v>1703517</v>
      </c>
      <c r="E26" s="95">
        <v>1800095</v>
      </c>
      <c r="F26" s="95">
        <v>1714224</v>
      </c>
      <c r="G26" s="95">
        <v>1628369</v>
      </c>
      <c r="H26" s="214" t="s">
        <v>23</v>
      </c>
      <c r="I26" s="215"/>
      <c r="J26" s="93"/>
      <c r="K26" s="95">
        <v>1580828</v>
      </c>
      <c r="L26" s="95">
        <v>1949737</v>
      </c>
      <c r="M26" s="95">
        <v>1868905</v>
      </c>
      <c r="N26" s="95">
        <v>1786211</v>
      </c>
      <c r="P26" s="2">
        <f t="shared" si="9"/>
        <v>3517</v>
      </c>
      <c r="Q26" s="2">
        <f t="shared" si="9"/>
        <v>95</v>
      </c>
      <c r="R26" s="2">
        <f t="shared" si="9"/>
        <v>4224</v>
      </c>
      <c r="S26" s="2">
        <f t="shared" si="9"/>
        <v>8369</v>
      </c>
      <c r="T26" s="2">
        <f t="shared" si="10"/>
        <v>828</v>
      </c>
      <c r="U26" s="2">
        <f t="shared" si="10"/>
        <v>9737</v>
      </c>
      <c r="V26" s="2">
        <f t="shared" si="10"/>
        <v>8905</v>
      </c>
      <c r="W26" s="2">
        <f t="shared" si="10"/>
        <v>6211</v>
      </c>
      <c r="Y26" s="3">
        <f t="shared" si="6"/>
        <v>1580828</v>
      </c>
      <c r="Z26" s="3">
        <f t="shared" si="6"/>
        <v>1949737</v>
      </c>
      <c r="AA26" s="3">
        <f t="shared" si="6"/>
        <v>1868905</v>
      </c>
      <c r="AB26" s="3">
        <f t="shared" si="6"/>
        <v>1786211</v>
      </c>
      <c r="AC26" s="3">
        <f t="shared" si="7"/>
        <v>1703517</v>
      </c>
      <c r="AD26" s="3">
        <f t="shared" si="7"/>
        <v>1800095</v>
      </c>
      <c r="AE26" s="3">
        <f t="shared" si="7"/>
        <v>1714224</v>
      </c>
      <c r="AF26" s="3">
        <f t="shared" si="7"/>
        <v>1628369</v>
      </c>
    </row>
    <row r="27" spans="1:32" ht="15.75" customHeight="1" thickBot="1">
      <c r="A27" s="214" t="s">
        <v>24</v>
      </c>
      <c r="B27" s="215"/>
      <c r="C27" s="93"/>
      <c r="D27" s="96"/>
      <c r="E27" s="96"/>
      <c r="F27" s="96"/>
      <c r="G27" s="96"/>
      <c r="H27" s="214" t="s">
        <v>24</v>
      </c>
      <c r="I27" s="215"/>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4" t="s">
        <v>25</v>
      </c>
      <c r="B28" s="215"/>
      <c r="C28" s="93"/>
      <c r="D28" s="95">
        <v>13238</v>
      </c>
      <c r="E28" s="95">
        <v>13238</v>
      </c>
      <c r="F28" s="95">
        <v>13551</v>
      </c>
      <c r="G28" s="95">
        <v>13551</v>
      </c>
      <c r="H28" s="214" t="s">
        <v>25</v>
      </c>
      <c r="I28" s="215"/>
      <c r="J28" s="93"/>
      <c r="K28" s="95">
        <v>11679</v>
      </c>
      <c r="L28" s="95">
        <v>11679</v>
      </c>
      <c r="M28" s="95">
        <v>13238</v>
      </c>
      <c r="N28" s="95">
        <v>13238</v>
      </c>
      <c r="P28" s="2">
        <f t="shared" si="9"/>
        <v>38</v>
      </c>
      <c r="Q28" s="2">
        <f t="shared" si="9"/>
        <v>38</v>
      </c>
      <c r="R28" s="2">
        <f t="shared" si="9"/>
        <v>51</v>
      </c>
      <c r="S28" s="2">
        <f t="shared" si="9"/>
        <v>51</v>
      </c>
      <c r="T28" s="2">
        <f t="shared" si="10"/>
        <v>79</v>
      </c>
      <c r="U28" s="2">
        <f t="shared" si="10"/>
        <v>79</v>
      </c>
      <c r="V28" s="2">
        <f t="shared" si="10"/>
        <v>38</v>
      </c>
      <c r="W28" s="2">
        <f t="shared" si="10"/>
        <v>38</v>
      </c>
      <c r="Y28" s="3">
        <f t="shared" si="6"/>
        <v>11679</v>
      </c>
      <c r="Z28" s="3">
        <f t="shared" si="6"/>
        <v>11679</v>
      </c>
      <c r="AA28" s="3">
        <f t="shared" si="6"/>
        <v>13238</v>
      </c>
      <c r="AB28" s="3">
        <f t="shared" si="6"/>
        <v>13238</v>
      </c>
      <c r="AC28" s="3">
        <f t="shared" si="7"/>
        <v>13238</v>
      </c>
      <c r="AD28" s="3">
        <f t="shared" si="7"/>
        <v>13238</v>
      </c>
      <c r="AE28" s="3">
        <f t="shared" si="7"/>
        <v>13551</v>
      </c>
      <c r="AF28" s="3">
        <f t="shared" si="7"/>
        <v>13551</v>
      </c>
    </row>
    <row r="29" spans="1:32" ht="15" customHeight="1" thickBot="1">
      <c r="A29" s="224" t="s">
        <v>26</v>
      </c>
      <c r="B29" s="225"/>
      <c r="C29" s="93"/>
      <c r="D29" s="94">
        <v>2120346</v>
      </c>
      <c r="E29" s="94">
        <v>2089416</v>
      </c>
      <c r="F29" s="94">
        <v>1946464</v>
      </c>
      <c r="G29" s="94">
        <v>1927285</v>
      </c>
      <c r="H29" s="224" t="s">
        <v>26</v>
      </c>
      <c r="I29" s="225"/>
      <c r="J29" s="93"/>
      <c r="K29" s="94">
        <v>1866296</v>
      </c>
      <c r="L29" s="94">
        <v>2118771</v>
      </c>
      <c r="M29" s="94">
        <v>2076839</v>
      </c>
      <c r="N29" s="94">
        <v>2021005</v>
      </c>
      <c r="P29" s="2">
        <f t="shared" si="9"/>
        <v>346</v>
      </c>
      <c r="Q29" s="2">
        <f t="shared" si="9"/>
        <v>9416</v>
      </c>
      <c r="R29" s="2">
        <f t="shared" si="9"/>
        <v>6464</v>
      </c>
      <c r="S29" s="2">
        <f t="shared" si="9"/>
        <v>7285</v>
      </c>
      <c r="T29" s="2">
        <f t="shared" si="10"/>
        <v>6296</v>
      </c>
      <c r="U29" s="2">
        <f t="shared" si="10"/>
        <v>8771</v>
      </c>
      <c r="V29" s="2">
        <f t="shared" si="10"/>
        <v>6839</v>
      </c>
      <c r="W29" s="2">
        <f t="shared" si="10"/>
        <v>1005</v>
      </c>
      <c r="Y29" s="3">
        <f t="shared" si="6"/>
        <v>1866296</v>
      </c>
      <c r="Z29" s="3">
        <f t="shared" si="6"/>
        <v>2118771</v>
      </c>
      <c r="AA29" s="3">
        <f t="shared" si="6"/>
        <v>2076839</v>
      </c>
      <c r="AB29" s="3">
        <f t="shared" si="6"/>
        <v>2021005</v>
      </c>
      <c r="AC29" s="3">
        <f t="shared" si="7"/>
        <v>2120346</v>
      </c>
      <c r="AD29" s="3">
        <f t="shared" si="7"/>
        <v>2089416</v>
      </c>
      <c r="AE29" s="3">
        <f t="shared" si="7"/>
        <v>1946464</v>
      </c>
      <c r="AF29" s="3">
        <f t="shared" si="7"/>
        <v>1927285</v>
      </c>
    </row>
    <row r="30" spans="1:32" ht="15" customHeight="1" thickBot="1">
      <c r="A30" s="224" t="s">
        <v>27</v>
      </c>
      <c r="B30" s="225"/>
      <c r="C30" s="93"/>
      <c r="D30" s="94">
        <v>1035424</v>
      </c>
      <c r="E30" s="94">
        <v>976021</v>
      </c>
      <c r="F30" s="94">
        <v>813397</v>
      </c>
      <c r="G30" s="94">
        <v>768120</v>
      </c>
      <c r="H30" s="224" t="s">
        <v>27</v>
      </c>
      <c r="I30" s="225"/>
      <c r="J30" s="93"/>
      <c r="K30" s="94">
        <v>777470</v>
      </c>
      <c r="L30" s="94">
        <v>1019706</v>
      </c>
      <c r="M30" s="94">
        <v>966448</v>
      </c>
      <c r="N30" s="94">
        <v>888923</v>
      </c>
      <c r="P30" s="2">
        <f t="shared" si="9"/>
        <v>5424</v>
      </c>
      <c r="Q30" s="2">
        <f t="shared" si="9"/>
        <v>21</v>
      </c>
      <c r="R30" s="2">
        <f t="shared" si="9"/>
        <v>397</v>
      </c>
      <c r="S30" s="2">
        <f t="shared" si="9"/>
        <v>120</v>
      </c>
      <c r="T30" s="2">
        <f t="shared" si="10"/>
        <v>470</v>
      </c>
      <c r="U30" s="2">
        <f t="shared" si="10"/>
        <v>9706</v>
      </c>
      <c r="V30" s="2">
        <f t="shared" si="10"/>
        <v>448</v>
      </c>
      <c r="W30" s="2">
        <f t="shared" si="10"/>
        <v>923</v>
      </c>
      <c r="Y30" s="3">
        <f t="shared" si="6"/>
        <v>777470</v>
      </c>
      <c r="Z30" s="3">
        <f t="shared" si="6"/>
        <v>1019706</v>
      </c>
      <c r="AA30" s="3">
        <f t="shared" si="6"/>
        <v>966448</v>
      </c>
      <c r="AB30" s="3">
        <f t="shared" si="6"/>
        <v>888923</v>
      </c>
      <c r="AC30" s="3">
        <f t="shared" si="7"/>
        <v>1035424</v>
      </c>
      <c r="AD30" s="3">
        <f t="shared" si="7"/>
        <v>976021</v>
      </c>
      <c r="AE30" s="3">
        <f t="shared" si="7"/>
        <v>813397</v>
      </c>
      <c r="AF30" s="3">
        <f t="shared" si="7"/>
        <v>768120</v>
      </c>
    </row>
    <row r="31" spans="1:32" ht="15" customHeight="1" thickBot="1">
      <c r="A31" s="214" t="s">
        <v>28</v>
      </c>
      <c r="B31" s="215"/>
      <c r="C31" s="93"/>
      <c r="D31" s="95">
        <v>467280</v>
      </c>
      <c r="E31" s="95">
        <v>460519</v>
      </c>
      <c r="F31" s="95">
        <v>350691</v>
      </c>
      <c r="G31" s="95">
        <v>323024</v>
      </c>
      <c r="H31" s="214" t="s">
        <v>28</v>
      </c>
      <c r="I31" s="215"/>
      <c r="J31" s="93"/>
      <c r="K31" s="95">
        <v>451168</v>
      </c>
      <c r="L31" s="95">
        <v>468764</v>
      </c>
      <c r="M31" s="95">
        <v>435461</v>
      </c>
      <c r="N31" s="95">
        <v>407691</v>
      </c>
      <c r="P31" s="2">
        <f t="shared" si="9"/>
        <v>280</v>
      </c>
      <c r="Q31" s="2">
        <f t="shared" si="9"/>
        <v>519</v>
      </c>
      <c r="R31" s="2">
        <f t="shared" si="9"/>
        <v>691</v>
      </c>
      <c r="S31" s="2">
        <f t="shared" si="9"/>
        <v>24</v>
      </c>
      <c r="T31" s="2">
        <f t="shared" si="10"/>
        <v>168</v>
      </c>
      <c r="U31" s="2">
        <f t="shared" si="10"/>
        <v>764</v>
      </c>
      <c r="V31" s="2">
        <f t="shared" si="10"/>
        <v>461</v>
      </c>
      <c r="W31" s="2">
        <f t="shared" si="10"/>
        <v>691</v>
      </c>
      <c r="Y31" s="3">
        <f t="shared" si="6"/>
        <v>451168</v>
      </c>
      <c r="Z31" s="3">
        <f t="shared" si="6"/>
        <v>468764</v>
      </c>
      <c r="AA31" s="3">
        <f t="shared" si="6"/>
        <v>435461</v>
      </c>
      <c r="AB31" s="3">
        <f t="shared" si="6"/>
        <v>407691</v>
      </c>
      <c r="AC31" s="3">
        <f t="shared" si="7"/>
        <v>467280</v>
      </c>
      <c r="AD31" s="3">
        <f t="shared" si="7"/>
        <v>460519</v>
      </c>
      <c r="AE31" s="3">
        <f t="shared" si="7"/>
        <v>350691</v>
      </c>
      <c r="AF31" s="3">
        <f t="shared" si="7"/>
        <v>323024</v>
      </c>
    </row>
    <row r="32" spans="1:32" ht="15" customHeight="1" thickBot="1">
      <c r="A32" s="214" t="s">
        <v>29</v>
      </c>
      <c r="B32" s="215"/>
      <c r="C32" s="93"/>
      <c r="D32" s="95">
        <v>568144</v>
      </c>
      <c r="E32" s="95">
        <v>515501</v>
      </c>
      <c r="F32" s="95">
        <v>462706</v>
      </c>
      <c r="G32" s="95">
        <v>445097</v>
      </c>
      <c r="H32" s="214" t="s">
        <v>29</v>
      </c>
      <c r="I32" s="215"/>
      <c r="J32" s="93"/>
      <c r="K32" s="95">
        <v>326302</v>
      </c>
      <c r="L32" s="95">
        <v>550942</v>
      </c>
      <c r="M32" s="95">
        <v>530987</v>
      </c>
      <c r="N32" s="95">
        <v>481232</v>
      </c>
      <c r="P32" s="2">
        <f t="shared" si="9"/>
        <v>144</v>
      </c>
      <c r="Q32" s="2">
        <f t="shared" si="9"/>
        <v>501</v>
      </c>
      <c r="R32" s="2">
        <f t="shared" si="9"/>
        <v>706</v>
      </c>
      <c r="S32" s="2">
        <f t="shared" si="9"/>
        <v>97</v>
      </c>
      <c r="T32" s="2">
        <f t="shared" si="10"/>
        <v>302</v>
      </c>
      <c r="U32" s="2">
        <f t="shared" si="10"/>
        <v>942</v>
      </c>
      <c r="V32" s="2">
        <f t="shared" si="10"/>
        <v>987</v>
      </c>
      <c r="W32" s="2">
        <f t="shared" si="10"/>
        <v>232</v>
      </c>
      <c r="Y32" s="3">
        <f t="shared" si="6"/>
        <v>326302</v>
      </c>
      <c r="Z32" s="3">
        <f t="shared" si="6"/>
        <v>550942</v>
      </c>
      <c r="AA32" s="3">
        <f t="shared" si="6"/>
        <v>530987</v>
      </c>
      <c r="AB32" s="3">
        <f t="shared" si="6"/>
        <v>481232</v>
      </c>
      <c r="AC32" s="3">
        <f t="shared" si="7"/>
        <v>568144</v>
      </c>
      <c r="AD32" s="3">
        <f t="shared" si="7"/>
        <v>515501</v>
      </c>
      <c r="AE32" s="3">
        <f t="shared" si="7"/>
        <v>462706</v>
      </c>
      <c r="AF32" s="3">
        <f t="shared" si="7"/>
        <v>445097</v>
      </c>
    </row>
    <row r="33" spans="1:32" ht="15" customHeight="1" thickBot="1">
      <c r="A33" s="224" t="s">
        <v>30</v>
      </c>
      <c r="B33" s="225"/>
      <c r="C33" s="93"/>
      <c r="D33" s="94">
        <v>1084922</v>
      </c>
      <c r="E33" s="94">
        <v>1113395</v>
      </c>
      <c r="F33" s="94">
        <v>1133067</v>
      </c>
      <c r="G33" s="94">
        <v>1159164</v>
      </c>
      <c r="H33" s="224" t="s">
        <v>30</v>
      </c>
      <c r="I33" s="225"/>
      <c r="J33" s="93"/>
      <c r="K33" s="94">
        <v>1088826</v>
      </c>
      <c r="L33" s="94">
        <v>1099065</v>
      </c>
      <c r="M33" s="94">
        <v>1110391</v>
      </c>
      <c r="N33" s="94">
        <v>1132082</v>
      </c>
      <c r="P33" s="2">
        <f t="shared" si="9"/>
        <v>4922</v>
      </c>
      <c r="Q33" s="2">
        <f t="shared" si="9"/>
        <v>3395</v>
      </c>
      <c r="R33" s="2">
        <f t="shared" si="9"/>
        <v>3067</v>
      </c>
      <c r="S33" s="2">
        <f t="shared" si="9"/>
        <v>9164</v>
      </c>
      <c r="T33" s="2">
        <f t="shared" si="10"/>
        <v>8826</v>
      </c>
      <c r="U33" s="2">
        <f t="shared" si="10"/>
        <v>9065</v>
      </c>
      <c r="V33" s="2">
        <f t="shared" si="10"/>
        <v>391</v>
      </c>
      <c r="W33" s="2">
        <f t="shared" si="10"/>
        <v>2082</v>
      </c>
      <c r="Y33" s="3">
        <f t="shared" si="6"/>
        <v>1088826</v>
      </c>
      <c r="Z33" s="3">
        <f t="shared" si="6"/>
        <v>1099065</v>
      </c>
      <c r="AA33" s="3">
        <f t="shared" si="6"/>
        <v>1110391</v>
      </c>
      <c r="AB33" s="3">
        <f t="shared" si="6"/>
        <v>1132082</v>
      </c>
      <c r="AC33" s="3">
        <f t="shared" si="7"/>
        <v>1084922</v>
      </c>
      <c r="AD33" s="3">
        <f t="shared" si="7"/>
        <v>1113395</v>
      </c>
      <c r="AE33" s="3">
        <f t="shared" si="7"/>
        <v>1133067</v>
      </c>
      <c r="AF33" s="3">
        <f t="shared" si="7"/>
        <v>1159164</v>
      </c>
    </row>
    <row r="34" spans="1:32" ht="30" customHeight="1" thickBot="1">
      <c r="A34" s="214" t="s">
        <v>31</v>
      </c>
      <c r="B34" s="215"/>
      <c r="C34" s="93"/>
      <c r="D34" s="95">
        <v>798667</v>
      </c>
      <c r="E34" s="95">
        <v>798667</v>
      </c>
      <c r="F34" s="95">
        <v>798667</v>
      </c>
      <c r="G34" s="95">
        <v>798667</v>
      </c>
      <c r="H34" s="214" t="s">
        <v>31</v>
      </c>
      <c r="I34" s="215"/>
      <c r="J34" s="93"/>
      <c r="K34" s="95">
        <v>798667</v>
      </c>
      <c r="L34" s="95">
        <v>798667</v>
      </c>
      <c r="M34" s="95">
        <v>798667</v>
      </c>
      <c r="N34" s="95">
        <v>798667</v>
      </c>
      <c r="P34" s="2">
        <f t="shared" si="9"/>
        <v>667</v>
      </c>
      <c r="Q34" s="2">
        <f t="shared" si="9"/>
        <v>667</v>
      </c>
      <c r="R34" s="2">
        <f t="shared" si="9"/>
        <v>667</v>
      </c>
      <c r="S34" s="2">
        <f t="shared" si="9"/>
        <v>667</v>
      </c>
      <c r="T34" s="2">
        <f t="shared" si="10"/>
        <v>667</v>
      </c>
      <c r="U34" s="2">
        <f t="shared" si="10"/>
        <v>667</v>
      </c>
      <c r="V34" s="2">
        <f t="shared" si="10"/>
        <v>667</v>
      </c>
      <c r="W34" s="2">
        <f t="shared" si="10"/>
        <v>667</v>
      </c>
      <c r="Y34" s="3">
        <f t="shared" si="6"/>
        <v>798667</v>
      </c>
      <c r="Z34" s="3">
        <f t="shared" si="6"/>
        <v>798667</v>
      </c>
      <c r="AA34" s="3">
        <f t="shared" si="6"/>
        <v>798667</v>
      </c>
      <c r="AB34" s="3">
        <f t="shared" si="6"/>
        <v>798667</v>
      </c>
      <c r="AC34" s="3">
        <f t="shared" si="7"/>
        <v>798667</v>
      </c>
      <c r="AD34" s="3">
        <f t="shared" si="7"/>
        <v>798667</v>
      </c>
      <c r="AE34" s="3">
        <f t="shared" si="7"/>
        <v>798667</v>
      </c>
      <c r="AF34" s="3">
        <f t="shared" si="7"/>
        <v>798667</v>
      </c>
    </row>
    <row r="35" spans="1:32" ht="30" customHeight="1" thickBot="1">
      <c r="A35" s="214" t="s">
        <v>32</v>
      </c>
      <c r="B35" s="215"/>
      <c r="C35" s="93"/>
      <c r="D35" s="96">
        <v>-160</v>
      </c>
      <c r="E35" s="96">
        <v>-160</v>
      </c>
      <c r="F35" s="96">
        <v>-160</v>
      </c>
      <c r="G35" s="96">
        <v>-160</v>
      </c>
      <c r="H35" s="214" t="s">
        <v>32</v>
      </c>
      <c r="I35" s="215"/>
      <c r="J35" s="93"/>
      <c r="K35" s="96">
        <v>-160</v>
      </c>
      <c r="L35" s="96">
        <v>-160</v>
      </c>
      <c r="M35" s="96">
        <v>-160</v>
      </c>
      <c r="N35" s="96">
        <v>-160</v>
      </c>
      <c r="P35" s="2">
        <f t="shared" si="9"/>
        <v>0</v>
      </c>
      <c r="Q35" s="2">
        <f t="shared" si="9"/>
        <v>0</v>
      </c>
      <c r="R35" s="2">
        <f t="shared" si="9"/>
        <v>0</v>
      </c>
      <c r="S35" s="2">
        <f t="shared" si="9"/>
        <v>0</v>
      </c>
      <c r="T35" s="2">
        <f t="shared" si="10"/>
        <v>0</v>
      </c>
      <c r="U35" s="2">
        <f t="shared" si="10"/>
        <v>0</v>
      </c>
      <c r="V35" s="2">
        <f t="shared" si="10"/>
        <v>0</v>
      </c>
      <c r="W35" s="2">
        <f t="shared" si="10"/>
        <v>0</v>
      </c>
      <c r="Y35" s="3">
        <f t="shared" si="6"/>
        <v>-160</v>
      </c>
      <c r="Z35" s="3">
        <f t="shared" si="6"/>
        <v>-160</v>
      </c>
      <c r="AA35" s="3">
        <f t="shared" si="6"/>
        <v>-160</v>
      </c>
      <c r="AB35" s="3">
        <f t="shared" si="6"/>
        <v>-160</v>
      </c>
      <c r="AC35" s="3">
        <f t="shared" si="7"/>
        <v>-160</v>
      </c>
      <c r="AD35" s="3">
        <f t="shared" si="7"/>
        <v>-160</v>
      </c>
      <c r="AE35" s="3">
        <f t="shared" si="7"/>
        <v>-160</v>
      </c>
      <c r="AF35" s="3">
        <f t="shared" si="7"/>
        <v>-160</v>
      </c>
    </row>
    <row r="36" spans="1:32" ht="30" customHeight="1" thickBot="1">
      <c r="A36" s="214" t="s">
        <v>33</v>
      </c>
      <c r="B36" s="215"/>
      <c r="C36" s="93"/>
      <c r="D36" s="95">
        <v>47059</v>
      </c>
      <c r="E36" s="95">
        <v>75532</v>
      </c>
      <c r="F36" s="95">
        <v>95204</v>
      </c>
      <c r="G36" s="95">
        <v>121301</v>
      </c>
      <c r="H36" s="214" t="s">
        <v>33</v>
      </c>
      <c r="I36" s="215"/>
      <c r="J36" s="93"/>
      <c r="K36" s="95">
        <v>50963</v>
      </c>
      <c r="L36" s="95">
        <v>61202</v>
      </c>
      <c r="M36" s="95">
        <v>72528</v>
      </c>
      <c r="N36" s="95">
        <v>94219</v>
      </c>
      <c r="P36" s="2">
        <f t="shared" si="9"/>
        <v>59</v>
      </c>
      <c r="Q36" s="2">
        <f t="shared" si="9"/>
        <v>32</v>
      </c>
      <c r="R36" s="2">
        <f t="shared" si="9"/>
        <v>4</v>
      </c>
      <c r="S36" s="2">
        <f t="shared" si="9"/>
        <v>301</v>
      </c>
      <c r="T36" s="2">
        <f t="shared" si="10"/>
        <v>63</v>
      </c>
      <c r="U36" s="2">
        <f t="shared" si="10"/>
        <v>2</v>
      </c>
      <c r="V36" s="2">
        <f t="shared" si="10"/>
        <v>28</v>
      </c>
      <c r="W36" s="2">
        <f t="shared" si="10"/>
        <v>19</v>
      </c>
      <c r="Y36" s="3">
        <f t="shared" si="6"/>
        <v>50963</v>
      </c>
      <c r="Z36" s="3">
        <f t="shared" si="6"/>
        <v>61202</v>
      </c>
      <c r="AA36" s="3">
        <f t="shared" si="6"/>
        <v>72528</v>
      </c>
      <c r="AB36" s="3">
        <f t="shared" si="6"/>
        <v>94219</v>
      </c>
      <c r="AC36" s="3">
        <f t="shared" si="7"/>
        <v>47059</v>
      </c>
      <c r="AD36" s="3">
        <f t="shared" si="7"/>
        <v>75532</v>
      </c>
      <c r="AE36" s="3">
        <f t="shared" si="7"/>
        <v>95204</v>
      </c>
      <c r="AF36" s="3">
        <f t="shared" si="7"/>
        <v>121301</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2120346</v>
      </c>
      <c r="E38" s="94">
        <v>2089416</v>
      </c>
      <c r="F38" s="94">
        <v>1946464</v>
      </c>
      <c r="G38" s="94">
        <v>1927285</v>
      </c>
      <c r="H38" s="224" t="s">
        <v>35</v>
      </c>
      <c r="I38" s="225"/>
      <c r="J38" s="93"/>
      <c r="K38" s="94">
        <v>1866296</v>
      </c>
      <c r="L38" s="94">
        <v>2118771</v>
      </c>
      <c r="M38" s="94">
        <v>2076839</v>
      </c>
      <c r="N38" s="94">
        <v>2021005</v>
      </c>
      <c r="P38" s="2">
        <f t="shared" si="9"/>
        <v>346</v>
      </c>
      <c r="Q38" s="2">
        <f t="shared" si="9"/>
        <v>9416</v>
      </c>
      <c r="R38" s="2">
        <f t="shared" si="9"/>
        <v>6464</v>
      </c>
      <c r="S38" s="2">
        <f t="shared" si="9"/>
        <v>7285</v>
      </c>
      <c r="T38" s="2">
        <f t="shared" si="10"/>
        <v>6296</v>
      </c>
      <c r="U38" s="2">
        <f t="shared" si="10"/>
        <v>8771</v>
      </c>
      <c r="V38" s="2">
        <f t="shared" si="10"/>
        <v>6839</v>
      </c>
      <c r="W38" s="2">
        <f t="shared" si="10"/>
        <v>1005</v>
      </c>
      <c r="Y38" s="3">
        <f t="shared" si="6"/>
        <v>1866296</v>
      </c>
      <c r="Z38" s="3">
        <f t="shared" si="6"/>
        <v>2118771</v>
      </c>
      <c r="AA38" s="3">
        <f t="shared" si="6"/>
        <v>2076839</v>
      </c>
      <c r="AB38" s="3">
        <f t="shared" si="6"/>
        <v>2021005</v>
      </c>
      <c r="AC38" s="3">
        <f t="shared" si="7"/>
        <v>2120346</v>
      </c>
      <c r="AD38" s="3">
        <f t="shared" si="7"/>
        <v>2089416</v>
      </c>
      <c r="AE38" s="3">
        <f t="shared" si="7"/>
        <v>1946464</v>
      </c>
      <c r="AF38" s="3">
        <f t="shared" si="7"/>
        <v>1927285</v>
      </c>
    </row>
    <row r="39" spans="1:32">
      <c r="A39" s="230"/>
      <c r="B39" s="230"/>
      <c r="C39" s="230"/>
      <c r="D39" s="230"/>
      <c r="E39" s="230"/>
      <c r="F39" s="230"/>
      <c r="G39" s="230"/>
      <c r="H39" s="230"/>
      <c r="I39" s="230"/>
      <c r="J39" s="230"/>
      <c r="K39" s="230"/>
      <c r="L39" s="230"/>
      <c r="M39" s="230"/>
      <c r="N39" s="230"/>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A1" s="7"/>
      <c r="B1" s="128"/>
      <c r="C1" s="165" t="s">
        <v>873</v>
      </c>
      <c r="D1" s="165" t="s">
        <v>1880</v>
      </c>
      <c r="E1" s="129"/>
      <c r="F1" s="129"/>
      <c r="G1" s="129"/>
      <c r="H1" s="129"/>
      <c r="I1" s="129"/>
      <c r="J1" s="129"/>
      <c r="K1" s="129"/>
    </row>
    <row r="2" spans="1:11">
      <c r="A2" s="7"/>
      <c r="B2" s="159" t="s">
        <v>540</v>
      </c>
      <c r="C2" s="160" t="s">
        <v>37</v>
      </c>
      <c r="D2" s="160" t="str">
        <f>'Input yearly VCA'!N18</f>
        <v>Năm 2014</v>
      </c>
      <c r="E2" s="160" t="str">
        <f>'Input yearly VCA'!O18</f>
        <v>Năm 2015</v>
      </c>
      <c r="F2" s="160" t="str">
        <f>'Input yearly VCA'!P18</f>
        <v>Năm 2016</v>
      </c>
      <c r="G2" s="160" t="str">
        <f>'Input yearly VCA'!Q18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VCA'!N3</f>
        <v>1633389</v>
      </c>
      <c r="E4" s="130">
        <f>'Input yearly VCA'!O3</f>
        <v>1401650</v>
      </c>
      <c r="F4" s="130">
        <f>'Input yearly VCA'!P3</f>
        <v>1410853</v>
      </c>
      <c r="G4" s="130">
        <f>'Input yearly VCA'!Q3</f>
        <v>1894197</v>
      </c>
      <c r="H4" s="129"/>
      <c r="I4" s="238"/>
      <c r="J4" s="239"/>
      <c r="K4" s="240"/>
    </row>
    <row r="5" spans="1:11">
      <c r="A5" s="7"/>
      <c r="B5" s="128" t="s">
        <v>542</v>
      </c>
      <c r="C5" s="128" t="s">
        <v>38</v>
      </c>
      <c r="D5" s="131">
        <f>'Input yearly VCA'!N5</f>
        <v>55732</v>
      </c>
      <c r="E5" s="131">
        <f>'Input yearly VCA'!O5</f>
        <v>99709</v>
      </c>
      <c r="F5" s="131">
        <f>'Input yearly VCA'!P5</f>
        <v>71825</v>
      </c>
      <c r="G5" s="131">
        <f>'Input yearly VCA'!Q5</f>
        <v>125843</v>
      </c>
      <c r="H5" s="129"/>
      <c r="I5" s="238"/>
      <c r="J5" s="239"/>
      <c r="K5" s="240"/>
    </row>
    <row r="6" spans="1:11">
      <c r="A6" s="7"/>
      <c r="B6" s="128" t="s">
        <v>543</v>
      </c>
      <c r="C6" s="128" t="s">
        <v>38</v>
      </c>
      <c r="D6" s="131">
        <f>'Input yearly VCA'!N15</f>
        <v>4506</v>
      </c>
      <c r="E6" s="131">
        <f>'Input yearly VCA'!O15</f>
        <v>38329</v>
      </c>
      <c r="F6" s="131">
        <f>'Input yearly VCA'!P15</f>
        <v>30465</v>
      </c>
      <c r="G6" s="131">
        <f>'Input yearly VCA'!Q15</f>
        <v>64569</v>
      </c>
      <c r="H6" s="129"/>
      <c r="I6" s="238"/>
      <c r="J6" s="239"/>
      <c r="K6" s="240"/>
    </row>
    <row r="7" spans="1:11">
      <c r="A7" s="7"/>
      <c r="B7" s="128" t="s">
        <v>544</v>
      </c>
      <c r="C7" s="128" t="s">
        <v>38</v>
      </c>
      <c r="D7" s="131">
        <f>'Input yearly VCA'!N33</f>
        <v>191370</v>
      </c>
      <c r="E7" s="131">
        <f>'Input yearly VCA'!O33</f>
        <v>224712</v>
      </c>
      <c r="F7" s="131">
        <f>'Input yearly VCA'!P33</f>
        <v>228829</v>
      </c>
      <c r="G7" s="131">
        <f>'Input yearly VCA'!Q33</f>
        <v>267570</v>
      </c>
      <c r="H7" s="129"/>
      <c r="I7" s="238"/>
      <c r="J7" s="239"/>
      <c r="K7" s="240"/>
    </row>
    <row r="8" spans="1:11">
      <c r="A8" s="7"/>
      <c r="B8" s="128" t="s">
        <v>545</v>
      </c>
      <c r="C8" s="129" t="s">
        <v>38</v>
      </c>
      <c r="D8" s="130">
        <f>'Input yearly VCA'!N29</f>
        <v>494132</v>
      </c>
      <c r="E8" s="130">
        <f>'Input yearly VCA'!O29</f>
        <v>347107</v>
      </c>
      <c r="F8" s="130">
        <f>'Input yearly VCA'!P29</f>
        <v>322276</v>
      </c>
      <c r="G8" s="130">
        <f>'Input yearly VCA'!Q29</f>
        <v>422275</v>
      </c>
      <c r="H8" s="129"/>
      <c r="I8" s="238"/>
      <c r="J8" s="239"/>
      <c r="K8" s="240"/>
    </row>
    <row r="9" spans="1:11">
      <c r="A9" s="7"/>
      <c r="B9" s="128" t="s">
        <v>546</v>
      </c>
      <c r="C9" s="129" t="s">
        <v>39</v>
      </c>
      <c r="D9" s="130">
        <f>'Input yearly VCA'!N34*1000000/10000</f>
        <v>15187300</v>
      </c>
      <c r="E9" s="130">
        <f>'Input yearly VCA'!O34*1000000/10000</f>
        <v>15187300</v>
      </c>
      <c r="F9" s="130">
        <f>'Input yearly VCA'!P34*1000000/10000</f>
        <v>15187300</v>
      </c>
      <c r="G9" s="130">
        <f>'Input yearly VCA'!Q34*1000000/10000</f>
        <v>15187300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3.4120469771744516E-2</v>
      </c>
      <c r="E11" s="132">
        <f>E5/E4</f>
        <v>7.1136874398030889E-2</v>
      </c>
      <c r="F11" s="132">
        <f>F5/F4</f>
        <v>5.0908918221813329E-2</v>
      </c>
      <c r="G11" s="132">
        <f>G5/G4</f>
        <v>6.6436067631824997E-2</v>
      </c>
      <c r="H11" s="129"/>
      <c r="I11" s="238"/>
      <c r="J11" s="239"/>
      <c r="K11" s="240"/>
    </row>
    <row r="12" spans="1:11">
      <c r="A12" s="7"/>
      <c r="B12" s="128" t="s">
        <v>570</v>
      </c>
      <c r="C12" s="129" t="s">
        <v>36</v>
      </c>
      <c r="D12" s="133">
        <f>D6/D4</f>
        <v>2.7586814898349385E-3</v>
      </c>
      <c r="E12" s="132">
        <f>E6/E4</f>
        <v>2.7345628366567974E-2</v>
      </c>
      <c r="F12" s="132">
        <f>F6/F4</f>
        <v>2.1593319785973449E-2</v>
      </c>
      <c r="G12" s="132">
        <f>G6/G4</f>
        <v>3.4087795514405314E-2</v>
      </c>
      <c r="H12" s="129"/>
      <c r="I12" s="238"/>
      <c r="J12" s="239"/>
      <c r="K12" s="240"/>
    </row>
    <row r="13" spans="1:11">
      <c r="A13" s="7"/>
      <c r="B13" s="128" t="s">
        <v>41</v>
      </c>
      <c r="C13" s="129" t="s">
        <v>40</v>
      </c>
      <c r="D13" s="130">
        <f>D6*1000000/D9</f>
        <v>296.69526512283289</v>
      </c>
      <c r="E13" s="131">
        <f>E6*1000000/E9</f>
        <v>2523.7533992217182</v>
      </c>
      <c r="F13" s="131">
        <f>F6*1000000/F9</f>
        <v>2005.9523417592331</v>
      </c>
      <c r="G13" s="131">
        <f>G6*1000000/G9</f>
        <v>4251.5127771229909</v>
      </c>
      <c r="H13" s="129"/>
      <c r="I13" s="238"/>
      <c r="J13" s="239"/>
      <c r="K13" s="240"/>
    </row>
    <row r="14" spans="1:11">
      <c r="A14" s="7"/>
      <c r="B14" s="128" t="s">
        <v>548</v>
      </c>
      <c r="C14" s="129"/>
      <c r="D14" s="130">
        <f>D7*1000000/D9</f>
        <v>12600.659761774641</v>
      </c>
      <c r="E14" s="131">
        <f>E7*1000000/E9</f>
        <v>14796.046696911235</v>
      </c>
      <c r="F14" s="131">
        <f>F7*1000000/F9</f>
        <v>15067.12845601259</v>
      </c>
      <c r="G14" s="131">
        <f>G7*1000000/G9</f>
        <v>17618.009784490991</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-0.14187618503614263</v>
      </c>
      <c r="F16" s="138">
        <f>(F4-E4)/ABS(E4)</f>
        <v>6.5658331252452466E-3</v>
      </c>
      <c r="G16" s="138">
        <f>(G4-F4)/ABS(F4)</f>
        <v>0.34258990837457909</v>
      </c>
      <c r="H16" s="129"/>
      <c r="I16" s="238"/>
      <c r="J16" s="239"/>
      <c r="K16" s="240"/>
    </row>
    <row r="17" spans="1:12">
      <c r="A17" s="7"/>
      <c r="B17" s="128" t="s">
        <v>543</v>
      </c>
      <c r="C17" s="139" t="s">
        <v>36</v>
      </c>
      <c r="D17" s="128"/>
      <c r="E17" s="138">
        <f>(E6-D6)/ABS(D6)</f>
        <v>7.5062139369729248</v>
      </c>
      <c r="F17" s="138">
        <f>(F6-E6)/ABS(E6)</f>
        <v>-0.20517101933262022</v>
      </c>
      <c r="G17" s="138">
        <f>(G6-F6)/ABS(F6)</f>
        <v>1.1194485475135401</v>
      </c>
      <c r="H17" s="129"/>
      <c r="I17" s="238"/>
      <c r="J17" s="239"/>
      <c r="K17" s="240"/>
    </row>
    <row r="18" spans="1:12">
      <c r="A18" s="7"/>
      <c r="B18" s="128" t="s">
        <v>41</v>
      </c>
      <c r="C18" s="136" t="s">
        <v>36</v>
      </c>
      <c r="D18" s="137"/>
      <c r="E18" s="138">
        <f>(E13-D13)/ABS(D13)</f>
        <v>7.5062139369729248</v>
      </c>
      <c r="F18" s="138">
        <f>(F13-E13)/ABS(E13)</f>
        <v>-0.20517101933262016</v>
      </c>
      <c r="G18" s="138">
        <f>(G13-F13)/ABS(F13)</f>
        <v>1.1194485475135401</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0.18423772237203243</v>
      </c>
      <c r="F20" s="133">
        <f>F6/AVERAGE(E7:F7)</f>
        <v>0.13434287087606192</v>
      </c>
      <c r="G20" s="133">
        <f>G6/AVERAGE(F7:G7)</f>
        <v>0.26014959740047827</v>
      </c>
      <c r="H20" s="129"/>
      <c r="I20" s="212" t="s">
        <v>1187</v>
      </c>
      <c r="J20" s="212"/>
      <c r="K20" s="212"/>
    </row>
    <row r="21" spans="1:12">
      <c r="A21" s="7"/>
      <c r="B21" s="128" t="s">
        <v>43</v>
      </c>
      <c r="C21" s="141" t="s">
        <v>36</v>
      </c>
      <c r="D21" s="129"/>
      <c r="E21" s="133">
        <f>E6/AVERAGE(D8:E8)</f>
        <v>9.112511426598148E-2</v>
      </c>
      <c r="F21" s="133">
        <f>F6/AVERAGE(E8:F8)</f>
        <v>9.1024122214038897E-2</v>
      </c>
      <c r="G21" s="133">
        <f>G6/AVERAGE(F8:G8)</f>
        <v>0.17344412941490911</v>
      </c>
      <c r="H21" s="129"/>
      <c r="I21" s="142" t="s">
        <v>1188</v>
      </c>
      <c r="J21" s="142">
        <v>2018</v>
      </c>
      <c r="K21" s="142" t="s">
        <v>1190</v>
      </c>
    </row>
    <row r="22" spans="1:12">
      <c r="A22" s="7"/>
      <c r="B22" s="134" t="s">
        <v>551</v>
      </c>
      <c r="C22" s="141"/>
      <c r="D22" s="129"/>
      <c r="E22" s="133"/>
      <c r="F22" s="133"/>
      <c r="G22" s="133"/>
      <c r="H22" s="129"/>
      <c r="I22" s="129" t="s">
        <v>1189</v>
      </c>
      <c r="J22" s="163"/>
      <c r="K22" s="143" t="e">
        <f>K30/J22</f>
        <v>#DIV/0!</v>
      </c>
    </row>
    <row r="23" spans="1:12">
      <c r="A23" s="7"/>
      <c r="B23" s="128" t="s">
        <v>552</v>
      </c>
      <c r="C23" s="141" t="s">
        <v>36</v>
      </c>
      <c r="D23" s="133">
        <f>1-D7/D8</f>
        <v>0.61271482114090969</v>
      </c>
      <c r="E23" s="133">
        <f>1-E7/E8</f>
        <v>0.35261461163272423</v>
      </c>
      <c r="F23" s="133">
        <f>1-F7/F8</f>
        <v>0.28995953778748651</v>
      </c>
      <c r="G23" s="133">
        <f>1-G7/G8</f>
        <v>0.36636078384938719</v>
      </c>
      <c r="H23" s="129"/>
      <c r="I23" s="129" t="s">
        <v>1191</v>
      </c>
      <c r="J23" s="163">
        <v>40000</v>
      </c>
      <c r="K23" s="143">
        <f>K32/J23</f>
        <v>0.42215000000000003</v>
      </c>
    </row>
    <row r="24" spans="1:12">
      <c r="A24" s="7"/>
      <c r="B24" s="128" t="s">
        <v>553</v>
      </c>
      <c r="C24" s="141" t="s">
        <v>36</v>
      </c>
      <c r="D24" s="133">
        <f>D8/D7-1</f>
        <v>1.5820766055285573</v>
      </c>
      <c r="E24" s="133">
        <f>E8/E7-1</f>
        <v>0.54467496172879071</v>
      </c>
      <c r="F24" s="133">
        <f>F8/F7-1</f>
        <v>0.40837044255754296</v>
      </c>
      <c r="G24" s="133">
        <f>G8/G7-1</f>
        <v>0.57818514781178765</v>
      </c>
      <c r="H24" s="129"/>
      <c r="I24" s="129" t="s">
        <v>1376</v>
      </c>
      <c r="J24" s="130"/>
      <c r="K24" s="129"/>
    </row>
    <row r="25" spans="1:12">
      <c r="A25" s="7"/>
      <c r="B25" s="128" t="s">
        <v>554</v>
      </c>
      <c r="C25" s="141" t="s">
        <v>40</v>
      </c>
      <c r="D25" s="144">
        <f>'Input yearly VCA'!N19/'Input yearly VCA'!N31</f>
        <v>1.3031773053418363</v>
      </c>
      <c r="E25" s="144">
        <f>'Input yearly VCA'!O19/'Input yearly VCA'!O31</f>
        <v>2.1136402630826421</v>
      </c>
      <c r="F25" s="144">
        <f>'Input yearly VCA'!P19/'Input yearly VCA'!P31</f>
        <v>2.5303327019593995</v>
      </c>
      <c r="G25" s="144">
        <f>'Input yearly VCA'!Q19/'Input yearly VCA'!Q31</f>
        <v>2.1690637018842311</v>
      </c>
      <c r="H25" s="129"/>
      <c r="I25" s="129" t="s">
        <v>576</v>
      </c>
      <c r="J25" s="145">
        <v>0.2</v>
      </c>
      <c r="K25" s="129"/>
    </row>
    <row r="26" spans="1:12">
      <c r="A26" s="7"/>
      <c r="B26" s="128" t="s">
        <v>555</v>
      </c>
      <c r="C26" s="141" t="s">
        <v>40</v>
      </c>
      <c r="D26" s="144">
        <f>('Input yearly VCA'!N19-'Input yearly VCA'!N23)/'Input yearly VCA'!N31</f>
        <v>0.58705670339608584</v>
      </c>
      <c r="E26" s="144">
        <f>('Input yearly VCA'!O19-'Input yearly VCA'!O23)/'Input yearly VCA'!O31</f>
        <v>0.77230279014665637</v>
      </c>
      <c r="F26" s="144">
        <f>('Input yearly VCA'!P19-'Input yearly VCA'!P23)/'Input yearly VCA'!P31</f>
        <v>1.2317570387492376</v>
      </c>
      <c r="G26" s="144">
        <f>('Input yearly VCA'!Q19-'Input yearly VCA'!Q23)/'Input yearly VCA'!Q31</f>
        <v>1.281736207620956</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VCA'!Y1</f>
        <v>Quý 2/2016</v>
      </c>
      <c r="E28" s="160" t="str">
        <f>'Input quaterly VCA'!Z1</f>
        <v>Quý 3/2016</v>
      </c>
      <c r="F28" s="160" t="str">
        <f>'Input quaterly VCA'!AA1</f>
        <v>Quý 4/2016</v>
      </c>
      <c r="G28" s="160" t="str">
        <f>'Input quaterly VCA'!AB1</f>
        <v>Quý 1/2017</v>
      </c>
      <c r="H28" s="160" t="str">
        <f>'Input quaterly VCA'!AC1</f>
        <v>Quý 2/2017</v>
      </c>
      <c r="I28" s="160" t="str">
        <f>'Input quaterly VCA'!AD1</f>
        <v>Quý 3/2017</v>
      </c>
      <c r="J28" s="160" t="str">
        <f>'Input quaterly VCA'!AE1</f>
        <v>Quý 4/2017</v>
      </c>
      <c r="K28" s="160" t="str">
        <f>'Input quaterly VCA'!AF1</f>
        <v>Quý 1/2018</v>
      </c>
    </row>
    <row r="29" spans="1:12">
      <c r="A29" s="7"/>
      <c r="B29" s="128"/>
      <c r="C29" s="129"/>
      <c r="D29" s="129"/>
      <c r="E29" s="129"/>
      <c r="F29" s="129"/>
      <c r="G29" s="129"/>
      <c r="H29" s="129"/>
      <c r="I29" s="129"/>
      <c r="J29" s="129"/>
      <c r="K29" s="129"/>
    </row>
    <row r="30" spans="1:12">
      <c r="A30" s="7"/>
      <c r="B30" s="128" t="s">
        <v>541</v>
      </c>
      <c r="C30" s="129" t="s">
        <v>38</v>
      </c>
      <c r="D30" s="147">
        <f>'Input quaterly VCA'!Y3</f>
        <v>305202</v>
      </c>
      <c r="E30" s="147">
        <f>'Input quaterly VCA'!Z3</f>
        <v>364198</v>
      </c>
      <c r="F30" s="147">
        <f>'Input quaterly VCA'!AA3</f>
        <v>351905</v>
      </c>
      <c r="G30" s="147">
        <f>'Input quaterly VCA'!AB3</f>
        <v>398070</v>
      </c>
      <c r="H30" s="147">
        <f>'Input quaterly VCA'!AC3</f>
        <v>370998</v>
      </c>
      <c r="I30" s="147">
        <f>'Input quaterly VCA'!AD3</f>
        <v>485192</v>
      </c>
      <c r="J30" s="147">
        <f>'Input quaterly VCA'!AE3</f>
        <v>639936</v>
      </c>
      <c r="K30" s="147">
        <f>'Input quaterly VCA'!AF3</f>
        <v>651347</v>
      </c>
    </row>
    <row r="31" spans="1:12">
      <c r="A31" s="7"/>
      <c r="B31" s="128" t="s">
        <v>542</v>
      </c>
      <c r="C31" s="129" t="s">
        <v>38</v>
      </c>
      <c r="D31" s="147">
        <f>'Input quaterly VCA'!Y5</f>
        <v>25481</v>
      </c>
      <c r="E31" s="147">
        <f>'Input quaterly VCA'!Z5</f>
        <v>14291</v>
      </c>
      <c r="F31" s="147">
        <f>'Input quaterly VCA'!AA5</f>
        <v>13375</v>
      </c>
      <c r="G31" s="147">
        <f>'Input quaterly VCA'!AB5</f>
        <v>33876</v>
      </c>
      <c r="H31" s="147">
        <f>'Input quaterly VCA'!AC5</f>
        <v>18421</v>
      </c>
      <c r="I31" s="147">
        <f>'Input quaterly VCA'!AD5</f>
        <v>36434</v>
      </c>
      <c r="J31" s="147">
        <f>'Input quaterly VCA'!AE5</f>
        <v>37111</v>
      </c>
      <c r="K31" s="147">
        <f>'Input quaterly VCA'!AF5</f>
        <v>32908</v>
      </c>
    </row>
    <row r="32" spans="1:12">
      <c r="A32" s="7"/>
      <c r="B32" s="128" t="s">
        <v>543</v>
      </c>
      <c r="C32" s="128" t="s">
        <v>38</v>
      </c>
      <c r="D32" s="148">
        <f>'Input quaterly VCA'!Y15</f>
        <v>18047</v>
      </c>
      <c r="E32" s="148">
        <f>'Input quaterly VCA'!Z15</f>
        <v>3547</v>
      </c>
      <c r="F32" s="148">
        <f>'Input quaterly VCA'!AA15</f>
        <v>4752</v>
      </c>
      <c r="G32" s="148">
        <f>'Input quaterly VCA'!AB15</f>
        <v>16819</v>
      </c>
      <c r="H32" s="148">
        <f>'Input quaterly VCA'!AC15</f>
        <v>5496</v>
      </c>
      <c r="I32" s="148">
        <f>'Input quaterly VCA'!AD15</f>
        <v>18833</v>
      </c>
      <c r="J32" s="148">
        <f>'Input quaterly VCA'!AE15</f>
        <v>22500</v>
      </c>
      <c r="K32" s="148">
        <f>'Input quaterly VCA'!AF15</f>
        <v>16886</v>
      </c>
      <c r="L32" s="10"/>
    </row>
    <row r="33" spans="1:12">
      <c r="A33" s="7"/>
      <c r="B33" s="128" t="s">
        <v>544</v>
      </c>
      <c r="C33" s="129" t="s">
        <v>38</v>
      </c>
      <c r="D33" s="147">
        <f>'Input quaterly VCA'!Y33</f>
        <v>220530</v>
      </c>
      <c r="E33" s="147">
        <f>'Input quaterly VCA'!Z33</f>
        <v>224077</v>
      </c>
      <c r="F33" s="147">
        <f>'Input quaterly VCA'!AA33</f>
        <v>228829</v>
      </c>
      <c r="G33" s="147">
        <f>'Input quaterly VCA'!AB33</f>
        <v>219821</v>
      </c>
      <c r="H33" s="147">
        <f>'Input quaterly VCA'!AC33</f>
        <v>225317</v>
      </c>
      <c r="I33" s="147">
        <f>'Input quaterly VCA'!AD33</f>
        <v>245070</v>
      </c>
      <c r="J33" s="147">
        <f>'Input quaterly VCA'!AE33</f>
        <v>267570</v>
      </c>
      <c r="K33" s="147">
        <f>'Input quaterly VCA'!AF33</f>
        <v>232438</v>
      </c>
    </row>
    <row r="34" spans="1:12">
      <c r="A34" s="7"/>
      <c r="B34" s="128" t="s">
        <v>545</v>
      </c>
      <c r="C34" s="129" t="s">
        <v>38</v>
      </c>
      <c r="D34" s="147">
        <f>'Input quaterly VCA'!Y38</f>
        <v>306845</v>
      </c>
      <c r="E34" s="147">
        <f>'Input quaterly VCA'!Z38</f>
        <v>303571</v>
      </c>
      <c r="F34" s="147">
        <f>'Input quaterly VCA'!AA38</f>
        <v>322276</v>
      </c>
      <c r="G34" s="147">
        <f>'Input quaterly VCA'!AB38</f>
        <v>329861</v>
      </c>
      <c r="H34" s="147">
        <f>'Input quaterly VCA'!AC38</f>
        <v>377874</v>
      </c>
      <c r="I34" s="147">
        <f>'Input quaterly VCA'!AD38</f>
        <v>357148</v>
      </c>
      <c r="J34" s="147">
        <f>'Input quaterly VCA'!AE38</f>
        <v>422275</v>
      </c>
      <c r="K34" s="147">
        <f>'Input quaterly VCA'!AF38</f>
        <v>436407</v>
      </c>
    </row>
    <row r="35" spans="1:12">
      <c r="A35" s="7"/>
      <c r="B35" s="128" t="s">
        <v>546</v>
      </c>
      <c r="C35" s="129" t="s">
        <v>39</v>
      </c>
      <c r="D35" s="147">
        <f>'Input quaterly VCA'!Y34*1000000/10000</f>
        <v>15187300</v>
      </c>
      <c r="E35" s="147">
        <f>'Input quaterly VCA'!Z34*1000000/10000</f>
        <v>15187300</v>
      </c>
      <c r="F35" s="147">
        <f>'Input quaterly VCA'!AA34*1000000/10000</f>
        <v>15187300</v>
      </c>
      <c r="G35" s="147">
        <f>'Input quaterly VCA'!AB34*1000000/10000</f>
        <v>15187300</v>
      </c>
      <c r="H35" s="147">
        <f>'Input quaterly VCA'!AC34*1000000/10000</f>
        <v>15187300</v>
      </c>
      <c r="I35" s="147">
        <f>'Input quaterly VCA'!AD34*1000000/10000</f>
        <v>15187300</v>
      </c>
      <c r="J35" s="147">
        <f>'Input quaterly VCA'!AE34*1000000/10000</f>
        <v>15187300</v>
      </c>
      <c r="K35" s="147">
        <f>'Input quaterly VCA'!AF34*1000000/10000</f>
        <v>15187300</v>
      </c>
    </row>
    <row r="36" spans="1:12">
      <c r="A36" s="7"/>
      <c r="B36" s="128"/>
      <c r="C36" s="129"/>
      <c r="D36" s="147"/>
      <c r="E36" s="147"/>
      <c r="F36" s="147"/>
      <c r="G36" s="147"/>
      <c r="H36" s="147"/>
      <c r="I36" s="147"/>
      <c r="J36" s="147"/>
      <c r="K36" s="147"/>
    </row>
    <row r="37" spans="1:12">
      <c r="A37" s="7"/>
      <c r="B37" s="128" t="s">
        <v>547</v>
      </c>
      <c r="C37" s="129" t="s">
        <v>36</v>
      </c>
      <c r="D37" s="149">
        <f>D31/D30</f>
        <v>8.3488967962202079E-2</v>
      </c>
      <c r="E37" s="149">
        <f t="shared" ref="E37:J37" si="0">E31/E30</f>
        <v>3.9239644369271659E-2</v>
      </c>
      <c r="F37" s="149">
        <f t="shared" si="0"/>
        <v>3.8007416774413549E-2</v>
      </c>
      <c r="G37" s="149">
        <f t="shared" si="0"/>
        <v>8.5100610445399044E-2</v>
      </c>
      <c r="H37" s="149">
        <f t="shared" si="0"/>
        <v>4.9652558773901748E-2</v>
      </c>
      <c r="I37" s="149">
        <f t="shared" si="0"/>
        <v>7.5091922372998735E-2</v>
      </c>
      <c r="J37" s="149">
        <f t="shared" si="0"/>
        <v>5.7991736673667367E-2</v>
      </c>
      <c r="K37" s="149">
        <f>K31/K30</f>
        <v>5.0522993120410475E-2</v>
      </c>
      <c r="L37" s="11"/>
    </row>
    <row r="38" spans="1:12">
      <c r="A38" s="7"/>
      <c r="B38" s="128" t="s">
        <v>571</v>
      </c>
      <c r="C38" s="129" t="s">
        <v>36</v>
      </c>
      <c r="D38" s="149">
        <f>D32/D30</f>
        <v>5.9131329414617205E-2</v>
      </c>
      <c r="E38" s="149">
        <f t="shared" ref="E38:K38" si="1">E32/E30</f>
        <v>9.7392077935628419E-3</v>
      </c>
      <c r="F38" s="149">
        <f t="shared" si="1"/>
        <v>1.3503644449496312E-2</v>
      </c>
      <c r="G38" s="149">
        <f t="shared" si="1"/>
        <v>4.225136282563368E-2</v>
      </c>
      <c r="H38" s="149">
        <f t="shared" si="1"/>
        <v>1.4814096032862711E-2</v>
      </c>
      <c r="I38" s="149">
        <f t="shared" si="1"/>
        <v>3.8815561674553578E-2</v>
      </c>
      <c r="J38" s="149">
        <f t="shared" si="1"/>
        <v>3.5159765976597659E-2</v>
      </c>
      <c r="K38" s="149">
        <f t="shared" si="1"/>
        <v>2.5924737505507816E-2</v>
      </c>
      <c r="L38" s="11"/>
    </row>
    <row r="39" spans="1:12">
      <c r="A39" s="7"/>
      <c r="B39" s="128" t="s">
        <v>41</v>
      </c>
      <c r="C39" s="129" t="s">
        <v>40</v>
      </c>
      <c r="D39" s="130">
        <f>D32*1000000/D35</f>
        <v>1188.2954837265347</v>
      </c>
      <c r="E39" s="130">
        <f t="shared" ref="E39:K39" si="2">E32*1000000/E35</f>
        <v>233.55040066371245</v>
      </c>
      <c r="F39" s="130">
        <f t="shared" si="2"/>
        <v>312.89300929065735</v>
      </c>
      <c r="G39" s="130">
        <f t="shared" si="2"/>
        <v>1107.4384518643867</v>
      </c>
      <c r="H39" s="130">
        <f t="shared" si="2"/>
        <v>361.88130872505315</v>
      </c>
      <c r="I39" s="130">
        <f t="shared" si="2"/>
        <v>1240.0492516773884</v>
      </c>
      <c r="J39" s="130">
        <f t="shared" si="2"/>
        <v>1481.5009909595517</v>
      </c>
      <c r="K39" s="130">
        <f t="shared" si="2"/>
        <v>1111.8500325930218</v>
      </c>
    </row>
    <row r="40" spans="1:12">
      <c r="A40" s="7"/>
      <c r="B40" s="128" t="s">
        <v>548</v>
      </c>
      <c r="C40" s="129"/>
      <c r="D40" s="130">
        <f>D33*1000000/D35</f>
        <v>14520.685046058219</v>
      </c>
      <c r="E40" s="130">
        <f t="shared" ref="E40:K40" si="3">E33*1000000/E35</f>
        <v>14754.235446721932</v>
      </c>
      <c r="F40" s="130">
        <f t="shared" si="3"/>
        <v>15067.12845601259</v>
      </c>
      <c r="G40" s="130">
        <f t="shared" si="3"/>
        <v>14474.001303720872</v>
      </c>
      <c r="H40" s="130">
        <f t="shared" si="3"/>
        <v>14835.882612445925</v>
      </c>
      <c r="I40" s="130">
        <f t="shared" si="3"/>
        <v>16136.508793531437</v>
      </c>
      <c r="J40" s="130">
        <f t="shared" si="3"/>
        <v>17618.009784490991</v>
      </c>
      <c r="K40" s="130">
        <f t="shared" si="3"/>
        <v>15304.761214962502</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0.21558181139048893</v>
      </c>
      <c r="I42" s="138">
        <f>(I30-E30)/ABS(E30)</f>
        <v>0.33222038561441852</v>
      </c>
      <c r="J42" s="138">
        <f>(J30-F30)/ABS(F30)</f>
        <v>0.8184907858655035</v>
      </c>
      <c r="K42" s="138">
        <f>(K30-G30)/ABS(G30)</f>
        <v>0.63626246640038187</v>
      </c>
      <c r="L42" s="12"/>
    </row>
    <row r="43" spans="1:12">
      <c r="A43" s="7"/>
      <c r="B43" s="128" t="s">
        <v>564</v>
      </c>
      <c r="C43" s="139" t="s">
        <v>36</v>
      </c>
      <c r="D43" s="128"/>
      <c r="E43" s="132">
        <f>E30/D30-1</f>
        <v>0.19330148557348914</v>
      </c>
      <c r="F43" s="132">
        <f t="shared" ref="F43:K43" si="4">F30/E30-1</f>
        <v>-3.3753617537712999E-2</v>
      </c>
      <c r="G43" s="132">
        <f t="shared" si="4"/>
        <v>0.13118597348716277</v>
      </c>
      <c r="H43" s="132">
        <f t="shared" si="4"/>
        <v>-6.8008139271987345E-2</v>
      </c>
      <c r="I43" s="132">
        <f>I30/H30-1</f>
        <v>0.30780219839460043</v>
      </c>
      <c r="J43" s="132">
        <f t="shared" si="4"/>
        <v>0.31893353559003446</v>
      </c>
      <c r="K43" s="132">
        <f t="shared" si="4"/>
        <v>1.7831470647064807E-2</v>
      </c>
      <c r="L43" s="12"/>
    </row>
    <row r="44" spans="1:12" s="8" customFormat="1">
      <c r="A44" s="13"/>
      <c r="B44" s="128" t="s">
        <v>562</v>
      </c>
      <c r="C44" s="136" t="s">
        <v>36</v>
      </c>
      <c r="D44" s="137"/>
      <c r="E44" s="150"/>
      <c r="F44" s="150"/>
      <c r="G44" s="150"/>
      <c r="H44" s="138">
        <f>(H32-D32)/ABS(D32)</f>
        <v>-0.69546184961489443</v>
      </c>
      <c r="I44" s="138">
        <f>(I32-E32)/ABS(E32)</f>
        <v>4.3095573724274034</v>
      </c>
      <c r="J44" s="138">
        <f>(J32-F32)/ABS(F32)</f>
        <v>3.7348484848484849</v>
      </c>
      <c r="K44" s="164">
        <f>(K32-G32)/ABS(G32)</f>
        <v>3.9835899875141209E-3</v>
      </c>
      <c r="L44" s="14"/>
    </row>
    <row r="45" spans="1:12">
      <c r="A45" s="7"/>
      <c r="B45" s="128" t="s">
        <v>567</v>
      </c>
      <c r="C45" s="139" t="s">
        <v>36</v>
      </c>
      <c r="D45" s="128"/>
      <c r="E45" s="132">
        <f>E32/D32-1</f>
        <v>-0.80345763838865181</v>
      </c>
      <c r="F45" s="132">
        <f t="shared" ref="F45:K45" si="5">F32/E32-1</f>
        <v>0.33972371017761493</v>
      </c>
      <c r="G45" s="132">
        <f t="shared" si="5"/>
        <v>2.5393518518518516</v>
      </c>
      <c r="H45" s="132">
        <f>(H32-G32)/ABS(G32)</f>
        <v>-0.67322670788988648</v>
      </c>
      <c r="I45" s="132">
        <f>I32/H32-1</f>
        <v>2.4266739446870451</v>
      </c>
      <c r="J45" s="132">
        <f t="shared" si="5"/>
        <v>0.19471141082143051</v>
      </c>
      <c r="K45" s="132">
        <f t="shared" si="5"/>
        <v>-0.24951111111111113</v>
      </c>
      <c r="L45" s="12"/>
    </row>
    <row r="46" spans="1:12" s="8" customFormat="1">
      <c r="A46" s="13"/>
      <c r="B46" s="128" t="s">
        <v>565</v>
      </c>
      <c r="C46" s="136" t="s">
        <v>36</v>
      </c>
      <c r="D46" s="137"/>
      <c r="E46" s="150"/>
      <c r="F46" s="150"/>
      <c r="G46" s="150"/>
      <c r="H46" s="138">
        <f>(H39-D39)/ABS(D39)</f>
        <v>-0.69546184961489443</v>
      </c>
      <c r="I46" s="138">
        <f>(I39-E39)/ABS(E39)</f>
        <v>4.3095573724274034</v>
      </c>
      <c r="J46" s="138">
        <f>(J39-F39)/ABS(F39)</f>
        <v>3.7348484848484844</v>
      </c>
      <c r="K46" s="164">
        <f>(K39-G39)/ABS(G39)</f>
        <v>3.9835899875140619E-3</v>
      </c>
      <c r="L46" s="14"/>
    </row>
    <row r="47" spans="1:12">
      <c r="A47" s="7"/>
      <c r="B47" s="128" t="s">
        <v>566</v>
      </c>
      <c r="C47" s="139" t="s">
        <v>36</v>
      </c>
      <c r="D47" s="128"/>
      <c r="E47" s="132">
        <f>E39/D39-1</f>
        <v>-0.80345763838865181</v>
      </c>
      <c r="F47" s="132">
        <f t="shared" ref="F47:K47" si="6">F39/E39-1</f>
        <v>0.33972371017761493</v>
      </c>
      <c r="G47" s="132">
        <f t="shared" si="6"/>
        <v>2.5393518518518516</v>
      </c>
      <c r="H47" s="132">
        <f t="shared" si="6"/>
        <v>-0.67322670788988648</v>
      </c>
      <c r="I47" s="132">
        <f>I39/H39-1</f>
        <v>2.4266739446870456</v>
      </c>
      <c r="J47" s="132">
        <f t="shared" si="6"/>
        <v>0.19471141082143051</v>
      </c>
      <c r="K47" s="132">
        <f t="shared" si="6"/>
        <v>-0.24951111111111113</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1.5955664215813067E-2</v>
      </c>
      <c r="F49" s="132">
        <f t="shared" ref="F49:K49" si="7">F32/AVERAGE(E33:F33)</f>
        <v>2.0984486847160339E-2</v>
      </c>
      <c r="G49" s="132">
        <f t="shared" si="7"/>
        <v>7.4976039228797503E-2</v>
      </c>
      <c r="H49" s="132">
        <f t="shared" si="7"/>
        <v>2.4693465846546463E-2</v>
      </c>
      <c r="I49" s="132">
        <f>I32/AVERAGE(H33:I33)</f>
        <v>8.0074491854579308E-2</v>
      </c>
      <c r="J49" s="132">
        <f t="shared" si="7"/>
        <v>8.7780898876404501E-2</v>
      </c>
      <c r="K49" s="132">
        <f t="shared" si="7"/>
        <v>6.7542919313290983E-2</v>
      </c>
      <c r="L49" s="12"/>
    </row>
    <row r="50" spans="1:12">
      <c r="A50" s="7"/>
      <c r="B50" s="128" t="s">
        <v>43</v>
      </c>
      <c r="C50" s="141" t="s">
        <v>36</v>
      </c>
      <c r="D50" s="129"/>
      <c r="E50" s="133">
        <f>E32/AVERAGE(D34:E34)</f>
        <v>1.162158265838379E-2</v>
      </c>
      <c r="F50" s="133">
        <f t="shared" ref="F50:K50" si="8">F32/AVERAGE(E34:F34)</f>
        <v>1.5185820176496811E-2</v>
      </c>
      <c r="G50" s="133">
        <f t="shared" si="8"/>
        <v>5.1581186161803426E-2</v>
      </c>
      <c r="H50" s="133">
        <f t="shared" si="8"/>
        <v>1.5531236974291224E-2</v>
      </c>
      <c r="I50" s="132">
        <f>I32/AVERAGE(H34:I34)</f>
        <v>5.1244724647697623E-2</v>
      </c>
      <c r="J50" s="132">
        <f t="shared" si="8"/>
        <v>5.7735016800889889E-2</v>
      </c>
      <c r="K50" s="132">
        <f t="shared" si="8"/>
        <v>3.9330043019418129E-2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0.28129837540126124</v>
      </c>
      <c r="E52" s="133">
        <f t="shared" si="9"/>
        <v>0.26186295792417591</v>
      </c>
      <c r="F52" s="133">
        <f t="shared" si="9"/>
        <v>0.28995953778748651</v>
      </c>
      <c r="G52" s="133">
        <f t="shared" si="9"/>
        <v>0.33359505973728332</v>
      </c>
      <c r="H52" s="133">
        <f t="shared" si="9"/>
        <v>0.40372452193059061</v>
      </c>
      <c r="I52" s="133">
        <f t="shared" si="9"/>
        <v>0.31381388108011243</v>
      </c>
      <c r="J52" s="133">
        <f t="shared" si="9"/>
        <v>0.36636078384938719</v>
      </c>
      <c r="K52" s="133">
        <f t="shared" si="9"/>
        <v>0.46738251219618387</v>
      </c>
    </row>
    <row r="53" spans="1:12">
      <c r="A53" s="7"/>
      <c r="B53" s="128" t="s">
        <v>553</v>
      </c>
      <c r="C53" s="141" t="s">
        <v>36</v>
      </c>
      <c r="D53" s="133">
        <f t="shared" ref="D53:K53" si="10">D34/D33-1</f>
        <v>0.3913979957375413</v>
      </c>
      <c r="E53" s="133">
        <f t="shared" si="10"/>
        <v>0.35476197914109875</v>
      </c>
      <c r="F53" s="133">
        <f t="shared" si="10"/>
        <v>0.40837044255754296</v>
      </c>
      <c r="G53" s="133">
        <f t="shared" si="10"/>
        <v>0.50058911568958386</v>
      </c>
      <c r="H53" s="133">
        <f t="shared" si="10"/>
        <v>0.67707718458882371</v>
      </c>
      <c r="I53" s="133">
        <f t="shared" si="10"/>
        <v>0.45733055861590577</v>
      </c>
      <c r="J53" s="133">
        <f t="shared" si="10"/>
        <v>0.57818514781178765</v>
      </c>
      <c r="K53" s="133">
        <f t="shared" si="10"/>
        <v>0.87752002684586849</v>
      </c>
    </row>
    <row r="54" spans="1:12">
      <c r="A54" s="7"/>
      <c r="B54" s="128" t="s">
        <v>554</v>
      </c>
      <c r="C54" s="141" t="s">
        <v>40</v>
      </c>
      <c r="D54" s="144">
        <f>'Input quaterly VCA'!Y19/'Input quaterly VCA'!Y31</f>
        <v>2.671995921961166</v>
      </c>
      <c r="E54" s="144">
        <f>'Input quaterly VCA'!Z19/'Input quaterly VCA'!Z31</f>
        <v>2.7902734797594788</v>
      </c>
      <c r="F54" s="144">
        <f>'Input quaterly VCA'!AA19/'Input quaterly VCA'!AA31</f>
        <v>2.5303327019593995</v>
      </c>
      <c r="G54" s="144">
        <f>'Input quaterly VCA'!AB19/'Input quaterly VCA'!AB31</f>
        <v>2.206252271901127</v>
      </c>
      <c r="H54" s="144">
        <f>'Input quaterly VCA'!AD19/'Input quaterly VCA'!AC31</f>
        <v>1.7796299088209653</v>
      </c>
      <c r="I54" s="144">
        <f>'Input quaterly VCA'!AD19/'Input quaterly VCA'!AD31</f>
        <v>2.4223754884990809</v>
      </c>
      <c r="J54" s="144">
        <f>'Input quaterly VCA'!AE19/'Input quaterly VCA'!AE31</f>
        <v>2.1690637018842311</v>
      </c>
      <c r="K54" s="144">
        <f>'Input quaterly VCA'!AF19/'Input quaterly VCA'!AF31</f>
        <v>1.7181875677186238</v>
      </c>
    </row>
    <row r="55" spans="1:12">
      <c r="A55" s="7"/>
      <c r="B55" s="128" t="s">
        <v>555</v>
      </c>
      <c r="C55" s="141" t="s">
        <v>40</v>
      </c>
      <c r="D55" s="151">
        <f>('Input quaterly VCA'!Y19-'Input quaterly VCA'!Y23)/'Input quaterly VCA'!Y31</f>
        <v>1.021722507993883</v>
      </c>
      <c r="E55" s="151">
        <f>('Input quaterly VCA'!Z19-'Input quaterly VCA'!Z23)/'Input quaterly VCA'!Z31</f>
        <v>1.3250433995018491</v>
      </c>
      <c r="F55" s="151">
        <f>('Input quaterly VCA'!AA19-'Input quaterly VCA'!AA23)/'Input quaterly VCA'!AA31</f>
        <v>1.2317570387492376</v>
      </c>
      <c r="G55" s="151">
        <f>('Input quaterly VCA'!AB19-'Input quaterly VCA'!AB23)/'Input quaterly VCA'!AB31</f>
        <v>0.89754634678298806</v>
      </c>
      <c r="H55" s="151">
        <f>('Input quaterly VCA'!AD19-'Input quaterly VCA'!AC23)/'Input quaterly VCA'!AC31</f>
        <v>0.78726639878864946</v>
      </c>
      <c r="I55" s="151">
        <f>('Input quaterly VCA'!AD19-'Input quaterly VCA'!AD23)/'Input quaterly VCA'!AD31</f>
        <v>1.0876978532807509</v>
      </c>
      <c r="J55" s="151">
        <f>('Input quaterly VCA'!AE19-'Input quaterly VCA'!AE23)/'Input quaterly VCA'!AE31</f>
        <v>1.281736207620956</v>
      </c>
      <c r="K55" s="151">
        <f>('Input quaterly VCA'!AF19-'Input quaterly VCA'!AF23)/'Input quaterly VCA'!AF31</f>
        <v>0.78577626992337068</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hợp'!D33</f>
        <v>13600</v>
      </c>
    </row>
    <row r="58" spans="1:12">
      <c r="A58" s="7"/>
      <c r="B58" s="128" t="s">
        <v>558</v>
      </c>
      <c r="C58" s="129" t="s">
        <v>38</v>
      </c>
      <c r="D58" s="130"/>
      <c r="E58" s="130"/>
      <c r="F58" s="130"/>
      <c r="G58" s="130"/>
      <c r="H58" s="130"/>
      <c r="I58" s="130"/>
      <c r="J58" s="130"/>
      <c r="K58" s="130">
        <f>K57*K35/1000000</f>
        <v>206547.28</v>
      </c>
    </row>
    <row r="59" spans="1:12">
      <c r="A59" s="7"/>
      <c r="B59" s="128" t="s">
        <v>559</v>
      </c>
      <c r="C59" s="129" t="s">
        <v>40</v>
      </c>
      <c r="D59" s="130"/>
      <c r="E59" s="130"/>
      <c r="F59" s="130"/>
      <c r="G59" s="130"/>
      <c r="H59" s="130"/>
      <c r="I59" s="130"/>
      <c r="J59" s="130"/>
      <c r="K59" s="153">
        <f>K57/(SUM(H32:K32)*1000000/K35)</f>
        <v>3.2417371105705093</v>
      </c>
    </row>
    <row r="60" spans="1:12">
      <c r="A60" s="7"/>
      <c r="B60" s="128" t="s">
        <v>560</v>
      </c>
      <c r="C60" s="129" t="s">
        <v>40</v>
      </c>
      <c r="D60" s="130"/>
      <c r="E60" s="130"/>
      <c r="F60" s="130"/>
      <c r="G60" s="130"/>
      <c r="H60" s="130"/>
      <c r="I60" s="130"/>
      <c r="J60" s="130"/>
      <c r="K60" s="154">
        <f>K57/K40</f>
        <v>0.88861236114576792</v>
      </c>
    </row>
  </sheetData>
  <mergeCells count="3">
    <mergeCell ref="I2:K2"/>
    <mergeCell ref="I20:K20"/>
    <mergeCell ref="I3:K19"/>
  </mergeCells>
  <conditionalFormatting sqref="E16:G18">
    <cfRule type="cellIs" dxfId="185" priority="3" operator="lessThan">
      <formula>0</formula>
    </cfRule>
    <cfRule type="cellIs" dxfId="184" priority="4" operator="greaterThan">
      <formula>0</formula>
    </cfRule>
  </conditionalFormatting>
  <conditionalFormatting sqref="H42:K42 H44:K44 H46:K46">
    <cfRule type="cellIs" dxfId="183" priority="1" operator="lessThan">
      <formula>0</formula>
    </cfRule>
    <cfRule type="cellIs" dxfId="182"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1744</v>
      </c>
      <c r="E2" s="92" t="s">
        <v>1744</v>
      </c>
      <c r="F2" s="92" t="s">
        <v>1744</v>
      </c>
      <c r="G2" s="92" t="s">
        <v>1744</v>
      </c>
    </row>
    <row r="3" spans="1:17" ht="45" customHeight="1" thickBot="1">
      <c r="A3" s="222" t="s">
        <v>1</v>
      </c>
      <c r="B3" s="223"/>
      <c r="C3" s="93"/>
      <c r="D3" s="94">
        <v>1633389</v>
      </c>
      <c r="E3" s="94">
        <v>1401650</v>
      </c>
      <c r="F3" s="94">
        <v>1410853</v>
      </c>
      <c r="G3" s="94">
        <v>1894197</v>
      </c>
      <c r="I3" s="22">
        <f>REPLACE(D3,1,3,"")/1</f>
        <v>3389</v>
      </c>
      <c r="J3" s="22">
        <f t="shared" ref="J3:L16" si="0">REPLACE(E3,1,3,"")/1</f>
        <v>1650</v>
      </c>
      <c r="K3" s="22">
        <f t="shared" si="0"/>
        <v>853</v>
      </c>
      <c r="L3" s="22">
        <f t="shared" si="0"/>
        <v>4197</v>
      </c>
      <c r="N3" s="2">
        <f>D3</f>
        <v>1633389</v>
      </c>
      <c r="O3" s="2">
        <f t="shared" ref="O3:Q17" si="1">E3</f>
        <v>1401650</v>
      </c>
      <c r="P3" s="2">
        <f t="shared" si="1"/>
        <v>1410853</v>
      </c>
      <c r="Q3" s="2">
        <f t="shared" si="1"/>
        <v>1894197</v>
      </c>
    </row>
    <row r="4" spans="1:17" ht="61.5" customHeight="1" thickBot="1">
      <c r="A4" s="214" t="s">
        <v>2</v>
      </c>
      <c r="B4" s="215"/>
      <c r="C4" s="93"/>
      <c r="D4" s="95">
        <v>1577658</v>
      </c>
      <c r="E4" s="95">
        <v>1301941</v>
      </c>
      <c r="F4" s="95">
        <v>1339028</v>
      </c>
      <c r="G4" s="95">
        <v>1768354</v>
      </c>
      <c r="I4" s="22">
        <f t="shared" ref="I4:I16" si="2">REPLACE(D4,1,3,"")/1</f>
        <v>7658</v>
      </c>
      <c r="J4" s="22">
        <f t="shared" si="0"/>
        <v>1941</v>
      </c>
      <c r="K4" s="22">
        <f t="shared" si="0"/>
        <v>9028</v>
      </c>
      <c r="L4" s="22">
        <f t="shared" si="0"/>
        <v>8354</v>
      </c>
      <c r="N4" s="2">
        <f t="shared" ref="N4:Q38" si="3">D4</f>
        <v>1577658</v>
      </c>
      <c r="O4" s="2">
        <f t="shared" si="1"/>
        <v>1301941</v>
      </c>
      <c r="P4" s="2">
        <f t="shared" si="1"/>
        <v>1339028</v>
      </c>
      <c r="Q4" s="2">
        <f t="shared" si="1"/>
        <v>1768354</v>
      </c>
    </row>
    <row r="5" spans="1:17" ht="61.5" customHeight="1" thickBot="1">
      <c r="A5" s="224" t="s">
        <v>3</v>
      </c>
      <c r="B5" s="225"/>
      <c r="C5" s="93"/>
      <c r="D5" s="94">
        <v>55732</v>
      </c>
      <c r="E5" s="94">
        <v>99709</v>
      </c>
      <c r="F5" s="94">
        <v>71825</v>
      </c>
      <c r="G5" s="94">
        <v>125843</v>
      </c>
      <c r="I5" s="22">
        <f t="shared" si="2"/>
        <v>32</v>
      </c>
      <c r="J5" s="22">
        <f t="shared" si="0"/>
        <v>9</v>
      </c>
      <c r="K5" s="22">
        <f t="shared" si="0"/>
        <v>25</v>
      </c>
      <c r="L5" s="22">
        <f t="shared" si="0"/>
        <v>843</v>
      </c>
      <c r="N5" s="2">
        <f t="shared" si="3"/>
        <v>55732</v>
      </c>
      <c r="O5" s="2">
        <f t="shared" si="1"/>
        <v>99709</v>
      </c>
      <c r="P5" s="2">
        <f t="shared" si="1"/>
        <v>71825</v>
      </c>
      <c r="Q5" s="2">
        <f t="shared" si="1"/>
        <v>125843</v>
      </c>
    </row>
    <row r="6" spans="1:17" ht="30" customHeight="1" thickBot="1">
      <c r="A6" s="214" t="s">
        <v>4</v>
      </c>
      <c r="B6" s="215"/>
      <c r="C6" s="93"/>
      <c r="D6" s="95">
        <v>2854</v>
      </c>
      <c r="E6" s="95">
        <v>5619</v>
      </c>
      <c r="F6" s="95">
        <v>1523</v>
      </c>
      <c r="G6" s="95">
        <v>1255</v>
      </c>
      <c r="I6" s="22">
        <f t="shared" si="2"/>
        <v>4</v>
      </c>
      <c r="J6" s="22">
        <f t="shared" si="0"/>
        <v>9</v>
      </c>
      <c r="K6" s="22">
        <f t="shared" si="0"/>
        <v>3</v>
      </c>
      <c r="L6" s="22">
        <f t="shared" si="0"/>
        <v>5</v>
      </c>
      <c r="N6" s="2">
        <f t="shared" si="3"/>
        <v>2854</v>
      </c>
      <c r="O6" s="2">
        <f t="shared" si="1"/>
        <v>5619</v>
      </c>
      <c r="P6" s="2">
        <f t="shared" si="1"/>
        <v>1523</v>
      </c>
      <c r="Q6" s="2">
        <f t="shared" si="1"/>
        <v>1255</v>
      </c>
    </row>
    <row r="7" spans="1:17" ht="15" customHeight="1" thickBot="1">
      <c r="A7" s="214" t="s">
        <v>5</v>
      </c>
      <c r="B7" s="215"/>
      <c r="C7" s="93"/>
      <c r="D7" s="95">
        <v>19472</v>
      </c>
      <c r="E7" s="95">
        <v>10697</v>
      </c>
      <c r="F7" s="96">
        <v>799</v>
      </c>
      <c r="G7" s="95">
        <v>2596</v>
      </c>
      <c r="I7" s="22">
        <f t="shared" si="2"/>
        <v>72</v>
      </c>
      <c r="J7" s="22">
        <f t="shared" si="0"/>
        <v>97</v>
      </c>
      <c r="K7" s="22" t="e">
        <f t="shared" si="0"/>
        <v>#VALUE!</v>
      </c>
      <c r="L7" s="22">
        <f t="shared" si="0"/>
        <v>6</v>
      </c>
      <c r="N7" s="2">
        <f t="shared" si="3"/>
        <v>19472</v>
      </c>
      <c r="O7" s="2">
        <f t="shared" si="1"/>
        <v>10697</v>
      </c>
      <c r="P7" s="2">
        <f t="shared" si="1"/>
        <v>799</v>
      </c>
      <c r="Q7" s="2">
        <f t="shared" si="1"/>
        <v>2596</v>
      </c>
    </row>
    <row r="8" spans="1:17" ht="15.75" customHeight="1" thickBot="1">
      <c r="A8" s="214" t="s">
        <v>6</v>
      </c>
      <c r="B8" s="215"/>
      <c r="C8" s="93"/>
      <c r="D8" s="95">
        <v>13037</v>
      </c>
      <c r="E8" s="95">
        <v>14001</v>
      </c>
      <c r="F8" s="95">
        <v>14132</v>
      </c>
      <c r="G8" s="95">
        <v>18472</v>
      </c>
      <c r="I8" s="22">
        <f t="shared" si="2"/>
        <v>37</v>
      </c>
      <c r="J8" s="22">
        <f t="shared" si="0"/>
        <v>1</v>
      </c>
      <c r="K8" s="22">
        <f t="shared" si="0"/>
        <v>32</v>
      </c>
      <c r="L8" s="22">
        <f t="shared" si="0"/>
        <v>72</v>
      </c>
      <c r="N8" s="2">
        <f t="shared" si="3"/>
        <v>13037</v>
      </c>
      <c r="O8" s="2">
        <f t="shared" si="1"/>
        <v>14001</v>
      </c>
      <c r="P8" s="2">
        <f t="shared" si="1"/>
        <v>14132</v>
      </c>
      <c r="Q8" s="2">
        <f t="shared" si="1"/>
        <v>18472</v>
      </c>
    </row>
    <row r="9" spans="1:17" ht="37.5" customHeight="1" thickBot="1">
      <c r="A9" s="214" t="s">
        <v>7</v>
      </c>
      <c r="B9" s="215"/>
      <c r="C9" s="93"/>
      <c r="D9" s="95">
        <v>19066</v>
      </c>
      <c r="E9" s="95">
        <v>22211</v>
      </c>
      <c r="F9" s="95">
        <v>19741</v>
      </c>
      <c r="G9" s="95">
        <v>26645</v>
      </c>
      <c r="I9" s="22">
        <f t="shared" si="2"/>
        <v>66</v>
      </c>
      <c r="J9" s="22">
        <f t="shared" si="0"/>
        <v>11</v>
      </c>
      <c r="K9" s="22">
        <f t="shared" si="0"/>
        <v>41</v>
      </c>
      <c r="L9" s="22">
        <f t="shared" si="0"/>
        <v>45</v>
      </c>
      <c r="N9" s="2">
        <f t="shared" si="3"/>
        <v>19066</v>
      </c>
      <c r="O9" s="2">
        <f t="shared" si="1"/>
        <v>22211</v>
      </c>
      <c r="P9" s="2">
        <f t="shared" si="1"/>
        <v>19741</v>
      </c>
      <c r="Q9" s="2">
        <f t="shared" si="1"/>
        <v>26645</v>
      </c>
    </row>
    <row r="10" spans="1:17" ht="61.5" customHeight="1" thickBot="1">
      <c r="A10" s="224" t="s">
        <v>8</v>
      </c>
      <c r="B10" s="225"/>
      <c r="C10" s="93"/>
      <c r="D10" s="94">
        <v>7010</v>
      </c>
      <c r="E10" s="94">
        <v>58418</v>
      </c>
      <c r="F10" s="94">
        <v>38677</v>
      </c>
      <c r="G10" s="94">
        <v>79386</v>
      </c>
      <c r="I10" s="22">
        <f t="shared" si="2"/>
        <v>0</v>
      </c>
      <c r="J10" s="22">
        <f t="shared" si="0"/>
        <v>18</v>
      </c>
      <c r="K10" s="22">
        <f t="shared" si="0"/>
        <v>77</v>
      </c>
      <c r="L10" s="22">
        <f t="shared" si="0"/>
        <v>86</v>
      </c>
      <c r="N10" s="2">
        <f t="shared" si="3"/>
        <v>7010</v>
      </c>
      <c r="O10" s="2">
        <f t="shared" si="1"/>
        <v>58418</v>
      </c>
      <c r="P10" s="2">
        <f t="shared" si="1"/>
        <v>38677</v>
      </c>
      <c r="Q10" s="2">
        <f t="shared" si="1"/>
        <v>79386</v>
      </c>
    </row>
    <row r="11" spans="1:17" ht="15" customHeight="1" thickBot="1">
      <c r="A11" s="214" t="s">
        <v>9</v>
      </c>
      <c r="B11" s="215"/>
      <c r="C11" s="93"/>
      <c r="D11" s="96">
        <v>-139</v>
      </c>
      <c r="E11" s="95">
        <v>-9206</v>
      </c>
      <c r="F11" s="96">
        <v>-546</v>
      </c>
      <c r="G11" s="95">
        <v>1653</v>
      </c>
      <c r="I11" s="22">
        <f t="shared" si="2"/>
        <v>9</v>
      </c>
      <c r="J11" s="22">
        <f t="shared" si="0"/>
        <v>6</v>
      </c>
      <c r="K11" s="22">
        <f t="shared" si="0"/>
        <v>6</v>
      </c>
      <c r="L11" s="22">
        <f t="shared" si="0"/>
        <v>3</v>
      </c>
      <c r="N11" s="2">
        <f t="shared" si="3"/>
        <v>-139</v>
      </c>
      <c r="O11" s="2">
        <f t="shared" si="1"/>
        <v>-9206</v>
      </c>
      <c r="P11" s="2">
        <f t="shared" si="1"/>
        <v>-546</v>
      </c>
      <c r="Q11" s="2">
        <f t="shared" si="1"/>
        <v>1653</v>
      </c>
    </row>
    <row r="12" spans="1:17" ht="45" customHeight="1" thickBot="1">
      <c r="A12" s="214" t="s">
        <v>10</v>
      </c>
      <c r="B12" s="215"/>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24" t="s">
        <v>11</v>
      </c>
      <c r="B13" s="225"/>
      <c r="C13" s="93"/>
      <c r="D13" s="94">
        <v>6872</v>
      </c>
      <c r="E13" s="94">
        <v>49212</v>
      </c>
      <c r="F13" s="94">
        <v>38131</v>
      </c>
      <c r="G13" s="94">
        <v>81039</v>
      </c>
      <c r="I13" s="22">
        <f t="shared" si="2"/>
        <v>2</v>
      </c>
      <c r="J13" s="22">
        <f t="shared" si="0"/>
        <v>12</v>
      </c>
      <c r="K13" s="22">
        <f t="shared" si="0"/>
        <v>31</v>
      </c>
      <c r="L13" s="22">
        <f t="shared" si="0"/>
        <v>39</v>
      </c>
      <c r="N13" s="2">
        <f t="shared" si="3"/>
        <v>6872</v>
      </c>
      <c r="O13" s="2">
        <f t="shared" si="1"/>
        <v>49212</v>
      </c>
      <c r="P13" s="2">
        <f t="shared" si="1"/>
        <v>38131</v>
      </c>
      <c r="Q13" s="2">
        <f t="shared" si="1"/>
        <v>81039</v>
      </c>
    </row>
    <row r="14" spans="1:17" ht="61.5" customHeight="1" thickBot="1">
      <c r="A14" s="224" t="s">
        <v>12</v>
      </c>
      <c r="B14" s="225"/>
      <c r="C14" s="93"/>
      <c r="D14" s="94">
        <v>4506</v>
      </c>
      <c r="E14" s="94">
        <v>38329</v>
      </c>
      <c r="F14" s="94">
        <v>30465</v>
      </c>
      <c r="G14" s="94">
        <v>64569</v>
      </c>
      <c r="I14" s="22">
        <f t="shared" si="2"/>
        <v>6</v>
      </c>
      <c r="J14" s="22">
        <f t="shared" si="0"/>
        <v>29</v>
      </c>
      <c r="K14" s="22">
        <f t="shared" si="0"/>
        <v>65</v>
      </c>
      <c r="L14" s="22">
        <f t="shared" si="0"/>
        <v>69</v>
      </c>
      <c r="N14" s="2">
        <f t="shared" si="3"/>
        <v>4506</v>
      </c>
      <c r="O14" s="2">
        <f t="shared" si="1"/>
        <v>38329</v>
      </c>
      <c r="P14" s="2">
        <f t="shared" si="1"/>
        <v>30465</v>
      </c>
      <c r="Q14" s="2">
        <f t="shared" si="1"/>
        <v>64569</v>
      </c>
    </row>
    <row r="15" spans="1:17" ht="61.5" customHeight="1" thickBot="1">
      <c r="A15" s="224" t="s">
        <v>13</v>
      </c>
      <c r="B15" s="225"/>
      <c r="C15" s="93"/>
      <c r="D15" s="94">
        <v>4506</v>
      </c>
      <c r="E15" s="94">
        <v>38329</v>
      </c>
      <c r="F15" s="94">
        <v>30465</v>
      </c>
      <c r="G15" s="94">
        <v>64569</v>
      </c>
      <c r="I15" s="22">
        <f t="shared" si="2"/>
        <v>6</v>
      </c>
      <c r="J15" s="22">
        <f t="shared" si="0"/>
        <v>29</v>
      </c>
      <c r="K15" s="22">
        <f t="shared" si="0"/>
        <v>65</v>
      </c>
      <c r="L15" s="22">
        <f t="shared" si="0"/>
        <v>69</v>
      </c>
      <c r="N15" s="2">
        <f t="shared" si="3"/>
        <v>4506</v>
      </c>
      <c r="O15" s="2">
        <f t="shared" si="1"/>
        <v>38329</v>
      </c>
      <c r="P15" s="2">
        <f t="shared" si="1"/>
        <v>30465</v>
      </c>
      <c r="Q15" s="2">
        <f t="shared" si="1"/>
        <v>64569</v>
      </c>
    </row>
    <row r="16" spans="1:17" ht="37.5" customHeight="1" thickBot="1">
      <c r="A16" s="214" t="s">
        <v>14</v>
      </c>
      <c r="B16" s="215"/>
      <c r="C16" s="93"/>
      <c r="D16" s="96">
        <v>297</v>
      </c>
      <c r="E16" s="95">
        <v>2524</v>
      </c>
      <c r="F16" s="95">
        <v>1845</v>
      </c>
      <c r="G16" s="95">
        <v>3826</v>
      </c>
      <c r="I16" s="22" t="e">
        <f t="shared" si="2"/>
        <v>#VALUE!</v>
      </c>
      <c r="J16" s="22">
        <f t="shared" si="0"/>
        <v>4</v>
      </c>
      <c r="K16" s="22">
        <f t="shared" si="0"/>
        <v>5</v>
      </c>
      <c r="L16" s="22">
        <f t="shared" si="0"/>
        <v>6</v>
      </c>
      <c r="N16" s="2">
        <f t="shared" si="3"/>
        <v>297</v>
      </c>
      <c r="O16" s="2">
        <f t="shared" si="1"/>
        <v>2524</v>
      </c>
      <c r="P16" s="2">
        <f t="shared" si="1"/>
        <v>1845</v>
      </c>
      <c r="Q16" s="2">
        <f t="shared" si="1"/>
        <v>3826</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1745</v>
      </c>
      <c r="E18" s="97" t="s">
        <v>1746</v>
      </c>
      <c r="F18" s="97" t="s">
        <v>1747</v>
      </c>
      <c r="G18" s="97" t="s">
        <v>1748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391941</v>
      </c>
      <c r="E19" s="94">
        <v>258699</v>
      </c>
      <c r="F19" s="94">
        <v>236452</v>
      </c>
      <c r="G19" s="94">
        <v>335565</v>
      </c>
      <c r="I19" s="22">
        <f t="shared" ref="I19:L38" si="4">REPLACE(D19,1,3,"")/1</f>
        <v>941</v>
      </c>
      <c r="J19" s="22">
        <f t="shared" si="4"/>
        <v>699</v>
      </c>
      <c r="K19" s="22">
        <f t="shared" si="4"/>
        <v>452</v>
      </c>
      <c r="L19" s="22">
        <f t="shared" si="4"/>
        <v>565</v>
      </c>
      <c r="N19" s="2">
        <f t="shared" si="3"/>
        <v>391941</v>
      </c>
      <c r="O19" s="2">
        <f t="shared" si="3"/>
        <v>258699</v>
      </c>
      <c r="P19" s="2">
        <f t="shared" si="3"/>
        <v>236452</v>
      </c>
      <c r="Q19" s="2">
        <f t="shared" si="3"/>
        <v>335565</v>
      </c>
    </row>
    <row r="20" spans="1:17" ht="61.5" customHeight="1" thickBot="1">
      <c r="A20" s="214" t="s">
        <v>17</v>
      </c>
      <c r="B20" s="215"/>
      <c r="C20" s="93"/>
      <c r="D20" s="95">
        <v>32084</v>
      </c>
      <c r="E20" s="95">
        <v>70869</v>
      </c>
      <c r="F20" s="95">
        <v>46456</v>
      </c>
      <c r="G20" s="95">
        <v>58894</v>
      </c>
      <c r="I20" s="22">
        <f t="shared" si="4"/>
        <v>84</v>
      </c>
      <c r="J20" s="22">
        <f t="shared" si="4"/>
        <v>69</v>
      </c>
      <c r="K20" s="22">
        <f t="shared" si="4"/>
        <v>56</v>
      </c>
      <c r="L20" s="22">
        <f t="shared" si="4"/>
        <v>94</v>
      </c>
      <c r="N20" s="2">
        <f t="shared" si="3"/>
        <v>32084</v>
      </c>
      <c r="O20" s="2">
        <f t="shared" si="3"/>
        <v>70869</v>
      </c>
      <c r="P20" s="2">
        <f t="shared" si="3"/>
        <v>46456</v>
      </c>
      <c r="Q20" s="2">
        <f t="shared" si="3"/>
        <v>58894</v>
      </c>
    </row>
    <row r="21" spans="1:17" ht="30" customHeight="1" thickBot="1">
      <c r="A21" s="214" t="s">
        <v>18</v>
      </c>
      <c r="B21" s="215"/>
      <c r="C21" s="93"/>
      <c r="D21" s="96"/>
      <c r="E21" s="96"/>
      <c r="F21" s="96"/>
      <c r="G21" s="96"/>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0" customHeight="1" thickBot="1">
      <c r="A22" s="214" t="s">
        <v>19</v>
      </c>
      <c r="B22" s="215"/>
      <c r="C22" s="93"/>
      <c r="D22" s="95">
        <v>122901</v>
      </c>
      <c r="E22" s="95">
        <v>21810</v>
      </c>
      <c r="F22" s="95">
        <v>66547</v>
      </c>
      <c r="G22" s="95">
        <v>138649</v>
      </c>
      <c r="I22" s="22">
        <f t="shared" si="4"/>
        <v>901</v>
      </c>
      <c r="J22" s="22">
        <f t="shared" si="4"/>
        <v>10</v>
      </c>
      <c r="K22" s="22">
        <f t="shared" si="4"/>
        <v>47</v>
      </c>
      <c r="L22" s="22">
        <f t="shared" si="4"/>
        <v>649</v>
      </c>
      <c r="N22" s="2">
        <f t="shared" si="3"/>
        <v>122901</v>
      </c>
      <c r="O22" s="2">
        <f t="shared" si="3"/>
        <v>21810</v>
      </c>
      <c r="P22" s="2">
        <f t="shared" si="3"/>
        <v>66547</v>
      </c>
      <c r="Q22" s="2">
        <f t="shared" si="3"/>
        <v>138649</v>
      </c>
    </row>
    <row r="23" spans="1:17" ht="15" customHeight="1" thickBot="1">
      <c r="A23" s="214" t="s">
        <v>20</v>
      </c>
      <c r="B23" s="215"/>
      <c r="C23" s="93"/>
      <c r="D23" s="95">
        <v>215379</v>
      </c>
      <c r="E23" s="95">
        <v>164173</v>
      </c>
      <c r="F23" s="95">
        <v>121348</v>
      </c>
      <c r="G23" s="95">
        <v>137274</v>
      </c>
      <c r="I23" s="22">
        <f t="shared" si="4"/>
        <v>379</v>
      </c>
      <c r="J23" s="22">
        <f t="shared" si="4"/>
        <v>173</v>
      </c>
      <c r="K23" s="22">
        <f t="shared" si="4"/>
        <v>348</v>
      </c>
      <c r="L23" s="22">
        <f t="shared" si="4"/>
        <v>274</v>
      </c>
      <c r="N23" s="2">
        <f t="shared" si="3"/>
        <v>215379</v>
      </c>
      <c r="O23" s="2">
        <f t="shared" si="3"/>
        <v>164173</v>
      </c>
      <c r="P23" s="2">
        <f t="shared" si="3"/>
        <v>121348</v>
      </c>
      <c r="Q23" s="2">
        <f t="shared" si="3"/>
        <v>137274</v>
      </c>
    </row>
    <row r="24" spans="1:17" ht="30" customHeight="1" thickBot="1">
      <c r="A24" s="214" t="s">
        <v>21</v>
      </c>
      <c r="B24" s="215"/>
      <c r="C24" s="93"/>
      <c r="D24" s="95">
        <v>21576</v>
      </c>
      <c r="E24" s="95">
        <v>1846</v>
      </c>
      <c r="F24" s="95">
        <v>2100</v>
      </c>
      <c r="G24" s="96">
        <v>748</v>
      </c>
      <c r="I24" s="22">
        <f t="shared" si="4"/>
        <v>76</v>
      </c>
      <c r="J24" s="22">
        <f t="shared" si="4"/>
        <v>6</v>
      </c>
      <c r="K24" s="22">
        <f t="shared" si="4"/>
        <v>0</v>
      </c>
      <c r="L24" s="22" t="e">
        <f t="shared" si="4"/>
        <v>#VALUE!</v>
      </c>
      <c r="N24" s="2">
        <f t="shared" si="3"/>
        <v>21576</v>
      </c>
      <c r="O24" s="2">
        <f t="shared" si="3"/>
        <v>1846</v>
      </c>
      <c r="P24" s="2">
        <f t="shared" si="3"/>
        <v>2100</v>
      </c>
      <c r="Q24" s="2">
        <f t="shared" si="3"/>
        <v>748</v>
      </c>
    </row>
    <row r="25" spans="1:17" ht="15" customHeight="1" thickBot="1">
      <c r="A25" s="224" t="s">
        <v>22</v>
      </c>
      <c r="B25" s="225"/>
      <c r="C25" s="93"/>
      <c r="D25" s="94">
        <v>102191</v>
      </c>
      <c r="E25" s="94">
        <v>88409</v>
      </c>
      <c r="F25" s="94">
        <v>85824</v>
      </c>
      <c r="G25" s="94">
        <v>86710</v>
      </c>
      <c r="I25" s="22">
        <f t="shared" si="4"/>
        <v>191</v>
      </c>
      <c r="J25" s="22">
        <f t="shared" si="4"/>
        <v>9</v>
      </c>
      <c r="K25" s="22">
        <f t="shared" si="4"/>
        <v>24</v>
      </c>
      <c r="L25" s="22">
        <f t="shared" si="4"/>
        <v>10</v>
      </c>
      <c r="N25" s="2">
        <f t="shared" si="3"/>
        <v>102191</v>
      </c>
      <c r="O25" s="2">
        <f t="shared" si="3"/>
        <v>88409</v>
      </c>
      <c r="P25" s="2">
        <f t="shared" si="3"/>
        <v>85824</v>
      </c>
      <c r="Q25" s="2">
        <f t="shared" si="3"/>
        <v>86710</v>
      </c>
    </row>
    <row r="26" spans="1:17" ht="25.5" customHeight="1" thickBot="1">
      <c r="A26" s="214" t="s">
        <v>23</v>
      </c>
      <c r="B26" s="215"/>
      <c r="C26" s="93"/>
      <c r="D26" s="95">
        <v>100217</v>
      </c>
      <c r="E26" s="95">
        <v>85277</v>
      </c>
      <c r="F26" s="95">
        <v>82557</v>
      </c>
      <c r="G26" s="95">
        <v>84213</v>
      </c>
      <c r="I26" s="22">
        <f t="shared" si="4"/>
        <v>217</v>
      </c>
      <c r="J26" s="22">
        <f t="shared" si="4"/>
        <v>77</v>
      </c>
      <c r="K26" s="22">
        <f t="shared" si="4"/>
        <v>57</v>
      </c>
      <c r="L26" s="22">
        <f t="shared" si="4"/>
        <v>13</v>
      </c>
      <c r="N26" s="2">
        <f t="shared" si="3"/>
        <v>100217</v>
      </c>
      <c r="O26" s="2">
        <f t="shared" si="3"/>
        <v>85277</v>
      </c>
      <c r="P26" s="2">
        <f t="shared" si="3"/>
        <v>82557</v>
      </c>
      <c r="Q26" s="2">
        <f t="shared" si="3"/>
        <v>84213</v>
      </c>
    </row>
    <row r="27" spans="1:17" ht="15.75" customHeight="1" thickBot="1">
      <c r="A27" s="214" t="s">
        <v>24</v>
      </c>
      <c r="B27" s="215"/>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4" t="s">
        <v>25</v>
      </c>
      <c r="B28" s="215"/>
      <c r="C28" s="93"/>
      <c r="D28" s="96"/>
      <c r="E28" s="96"/>
      <c r="F28" s="96"/>
      <c r="G28" s="96"/>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24" t="s">
        <v>26</v>
      </c>
      <c r="B29" s="225"/>
      <c r="C29" s="93"/>
      <c r="D29" s="94">
        <v>494132</v>
      </c>
      <c r="E29" s="94">
        <v>347107</v>
      </c>
      <c r="F29" s="94">
        <v>322276</v>
      </c>
      <c r="G29" s="94">
        <v>422275</v>
      </c>
      <c r="I29" s="22">
        <f t="shared" si="4"/>
        <v>132</v>
      </c>
      <c r="J29" s="22">
        <f t="shared" si="4"/>
        <v>107</v>
      </c>
      <c r="K29" s="22">
        <f t="shared" si="4"/>
        <v>276</v>
      </c>
      <c r="L29" s="22">
        <f t="shared" si="4"/>
        <v>275</v>
      </c>
      <c r="N29" s="2">
        <f t="shared" si="3"/>
        <v>494132</v>
      </c>
      <c r="O29" s="2">
        <f t="shared" si="3"/>
        <v>347107</v>
      </c>
      <c r="P29" s="2">
        <f t="shared" si="3"/>
        <v>322276</v>
      </c>
      <c r="Q29" s="2">
        <f t="shared" si="3"/>
        <v>422275</v>
      </c>
    </row>
    <row r="30" spans="1:17" ht="15" customHeight="1" thickBot="1">
      <c r="A30" s="224" t="s">
        <v>27</v>
      </c>
      <c r="B30" s="225"/>
      <c r="C30" s="93"/>
      <c r="D30" s="94">
        <v>302763</v>
      </c>
      <c r="E30" s="94">
        <v>122395</v>
      </c>
      <c r="F30" s="94">
        <v>93447</v>
      </c>
      <c r="G30" s="94">
        <v>154705</v>
      </c>
      <c r="I30" s="22">
        <f t="shared" si="4"/>
        <v>763</v>
      </c>
      <c r="J30" s="22">
        <f t="shared" si="4"/>
        <v>395</v>
      </c>
      <c r="K30" s="22">
        <f t="shared" si="4"/>
        <v>47</v>
      </c>
      <c r="L30" s="22">
        <f t="shared" si="4"/>
        <v>705</v>
      </c>
      <c r="N30" s="2">
        <f t="shared" si="3"/>
        <v>302763</v>
      </c>
      <c r="O30" s="2">
        <f t="shared" si="3"/>
        <v>122395</v>
      </c>
      <c r="P30" s="2">
        <f t="shared" si="3"/>
        <v>93447</v>
      </c>
      <c r="Q30" s="2">
        <f t="shared" si="3"/>
        <v>154705</v>
      </c>
    </row>
    <row r="31" spans="1:17" ht="15" customHeight="1" thickBot="1">
      <c r="A31" s="214" t="s">
        <v>28</v>
      </c>
      <c r="B31" s="215"/>
      <c r="C31" s="93"/>
      <c r="D31" s="95">
        <v>300758</v>
      </c>
      <c r="E31" s="95">
        <v>122395</v>
      </c>
      <c r="F31" s="95">
        <v>93447</v>
      </c>
      <c r="G31" s="95">
        <v>154705</v>
      </c>
      <c r="I31" s="22">
        <f t="shared" si="4"/>
        <v>758</v>
      </c>
      <c r="J31" s="22">
        <f t="shared" si="4"/>
        <v>395</v>
      </c>
      <c r="K31" s="22">
        <f t="shared" si="4"/>
        <v>47</v>
      </c>
      <c r="L31" s="22">
        <f t="shared" si="4"/>
        <v>705</v>
      </c>
      <c r="N31" s="2">
        <f t="shared" si="3"/>
        <v>300758</v>
      </c>
      <c r="O31" s="2">
        <f t="shared" si="3"/>
        <v>122395</v>
      </c>
      <c r="P31" s="2">
        <f t="shared" si="3"/>
        <v>93447</v>
      </c>
      <c r="Q31" s="2">
        <f t="shared" si="3"/>
        <v>154705</v>
      </c>
    </row>
    <row r="32" spans="1:17" ht="15.75" customHeight="1" thickBot="1">
      <c r="A32" s="214" t="s">
        <v>29</v>
      </c>
      <c r="B32" s="215"/>
      <c r="C32" s="93"/>
      <c r="D32" s="95">
        <v>2005</v>
      </c>
      <c r="E32" s="96"/>
      <c r="F32" s="96"/>
      <c r="G32" s="96"/>
      <c r="I32" s="22">
        <f t="shared" si="4"/>
        <v>5</v>
      </c>
      <c r="J32" s="22" t="e">
        <f t="shared" si="4"/>
        <v>#VALUE!</v>
      </c>
      <c r="K32" s="22" t="e">
        <f t="shared" si="4"/>
        <v>#VALUE!</v>
      </c>
      <c r="L32" s="22" t="e">
        <f t="shared" si="4"/>
        <v>#VALUE!</v>
      </c>
      <c r="N32" s="2">
        <f t="shared" si="3"/>
        <v>2005</v>
      </c>
      <c r="O32" s="2">
        <f t="shared" si="3"/>
        <v>0</v>
      </c>
      <c r="P32" s="2">
        <f t="shared" si="3"/>
        <v>0</v>
      </c>
      <c r="Q32" s="2">
        <f t="shared" si="3"/>
        <v>0</v>
      </c>
    </row>
    <row r="33" spans="1:18" ht="15" customHeight="1" thickBot="1">
      <c r="A33" s="224" t="s">
        <v>30</v>
      </c>
      <c r="B33" s="225"/>
      <c r="C33" s="93"/>
      <c r="D33" s="94">
        <v>191370</v>
      </c>
      <c r="E33" s="94">
        <v>224712</v>
      </c>
      <c r="F33" s="94">
        <v>228829</v>
      </c>
      <c r="G33" s="94">
        <v>267570</v>
      </c>
      <c r="I33" s="22">
        <f t="shared" si="4"/>
        <v>370</v>
      </c>
      <c r="J33" s="22">
        <f t="shared" si="4"/>
        <v>712</v>
      </c>
      <c r="K33" s="22">
        <f t="shared" si="4"/>
        <v>829</v>
      </c>
      <c r="L33" s="22">
        <f t="shared" si="4"/>
        <v>570</v>
      </c>
      <c r="N33" s="2">
        <f t="shared" si="3"/>
        <v>191370</v>
      </c>
      <c r="O33" s="2">
        <f t="shared" si="3"/>
        <v>224712</v>
      </c>
      <c r="P33" s="2">
        <f t="shared" si="3"/>
        <v>228829</v>
      </c>
      <c r="Q33" s="2">
        <f t="shared" si="3"/>
        <v>267570</v>
      </c>
      <c r="R33" s="22"/>
    </row>
    <row r="34" spans="1:18" ht="30" customHeight="1" thickBot="1">
      <c r="A34" s="214" t="s">
        <v>31</v>
      </c>
      <c r="B34" s="215"/>
      <c r="C34" s="93"/>
      <c r="D34" s="95">
        <v>151873</v>
      </c>
      <c r="E34" s="95">
        <v>151873</v>
      </c>
      <c r="F34" s="95">
        <v>151873</v>
      </c>
      <c r="G34" s="95">
        <v>151873</v>
      </c>
      <c r="I34" s="22">
        <f t="shared" si="4"/>
        <v>873</v>
      </c>
      <c r="J34" s="22">
        <f t="shared" si="4"/>
        <v>873</v>
      </c>
      <c r="K34" s="22">
        <f t="shared" si="4"/>
        <v>873</v>
      </c>
      <c r="L34" s="22">
        <f t="shared" si="4"/>
        <v>873</v>
      </c>
      <c r="N34" s="2">
        <f t="shared" si="3"/>
        <v>151873</v>
      </c>
      <c r="O34" s="2">
        <f t="shared" si="3"/>
        <v>151873</v>
      </c>
      <c r="P34" s="2">
        <f t="shared" si="3"/>
        <v>151873</v>
      </c>
      <c r="Q34" s="2">
        <f t="shared" si="3"/>
        <v>151873</v>
      </c>
    </row>
    <row r="35" spans="1:18" ht="30" customHeight="1" thickBot="1">
      <c r="A35" s="214" t="s">
        <v>32</v>
      </c>
      <c r="B35" s="215"/>
      <c r="C35" s="93"/>
      <c r="D35" s="95">
        <v>20442</v>
      </c>
      <c r="E35" s="95">
        <v>20442</v>
      </c>
      <c r="F35" s="95">
        <v>20442</v>
      </c>
      <c r="G35" s="95">
        <v>20442</v>
      </c>
      <c r="I35" s="22">
        <f t="shared" si="4"/>
        <v>42</v>
      </c>
      <c r="J35" s="22">
        <f t="shared" si="4"/>
        <v>42</v>
      </c>
      <c r="K35" s="22">
        <f t="shared" si="4"/>
        <v>42</v>
      </c>
      <c r="L35" s="22">
        <f t="shared" si="4"/>
        <v>42</v>
      </c>
      <c r="N35" s="2">
        <f t="shared" si="3"/>
        <v>20442</v>
      </c>
      <c r="O35" s="2">
        <f t="shared" si="3"/>
        <v>20442</v>
      </c>
      <c r="P35" s="2">
        <f t="shared" si="3"/>
        <v>20442</v>
      </c>
      <c r="Q35" s="2">
        <f t="shared" si="3"/>
        <v>20442</v>
      </c>
    </row>
    <row r="36" spans="1:18" ht="37.5" customHeight="1" thickBot="1">
      <c r="A36" s="214" t="s">
        <v>33</v>
      </c>
      <c r="B36" s="215"/>
      <c r="C36" s="93"/>
      <c r="D36" s="95">
        <v>5378</v>
      </c>
      <c r="E36" s="95">
        <v>38398</v>
      </c>
      <c r="F36" s="95">
        <v>41515</v>
      </c>
      <c r="G36" s="95">
        <v>80256</v>
      </c>
      <c r="I36" s="22">
        <f t="shared" si="4"/>
        <v>8</v>
      </c>
      <c r="J36" s="22">
        <f t="shared" si="4"/>
        <v>98</v>
      </c>
      <c r="K36" s="22">
        <f t="shared" si="4"/>
        <v>15</v>
      </c>
      <c r="L36" s="22">
        <f t="shared" si="4"/>
        <v>56</v>
      </c>
      <c r="N36" s="2">
        <f t="shared" si="3"/>
        <v>5378</v>
      </c>
      <c r="O36" s="2">
        <f t="shared" si="3"/>
        <v>38398</v>
      </c>
      <c r="P36" s="2">
        <f t="shared" si="3"/>
        <v>41515</v>
      </c>
      <c r="Q36" s="2">
        <f t="shared" si="3"/>
        <v>80256</v>
      </c>
    </row>
    <row r="37" spans="1:18" ht="30" customHeight="1" thickBot="1">
      <c r="A37" s="224" t="s">
        <v>34</v>
      </c>
      <c r="B37" s="225"/>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24" t="s">
        <v>35</v>
      </c>
      <c r="B38" s="225"/>
      <c r="C38" s="93"/>
      <c r="D38" s="94">
        <v>494132</v>
      </c>
      <c r="E38" s="94">
        <v>347107</v>
      </c>
      <c r="F38" s="94">
        <v>322276</v>
      </c>
      <c r="G38" s="94">
        <v>422275</v>
      </c>
      <c r="I38" s="22">
        <f t="shared" si="4"/>
        <v>132</v>
      </c>
      <c r="J38" s="22">
        <f t="shared" si="4"/>
        <v>107</v>
      </c>
      <c r="K38" s="22">
        <f t="shared" si="4"/>
        <v>276</v>
      </c>
      <c r="L38" s="22">
        <f t="shared" si="4"/>
        <v>275</v>
      </c>
      <c r="N38" s="2">
        <f t="shared" si="3"/>
        <v>494132</v>
      </c>
      <c r="O38" s="2">
        <f t="shared" si="3"/>
        <v>347107</v>
      </c>
      <c r="P38" s="2">
        <f t="shared" si="3"/>
        <v>322276</v>
      </c>
      <c r="Q38" s="2">
        <f t="shared" si="3"/>
        <v>422275</v>
      </c>
    </row>
    <row r="39" spans="1:18">
      <c r="A39" s="230"/>
      <c r="B39" s="230"/>
      <c r="C39" s="230"/>
      <c r="D39" s="230"/>
      <c r="E39" s="230"/>
      <c r="F39" s="230"/>
      <c r="G39" s="230"/>
    </row>
  </sheetData>
  <mergeCells count="38">
    <mergeCell ref="A38:B38"/>
    <mergeCell ref="A39:G39"/>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1750</v>
      </c>
      <c r="E2" s="92" t="s">
        <v>1751</v>
      </c>
      <c r="F2" s="92" t="s">
        <v>1752</v>
      </c>
      <c r="G2" s="92" t="s">
        <v>1753</v>
      </c>
      <c r="H2" s="232"/>
      <c r="I2" s="220"/>
      <c r="J2" s="221"/>
      <c r="K2" s="92" t="s">
        <v>1750</v>
      </c>
      <c r="L2" s="92" t="s">
        <v>1751</v>
      </c>
      <c r="M2" s="92" t="s">
        <v>1752</v>
      </c>
      <c r="N2" s="92" t="s">
        <v>1753</v>
      </c>
      <c r="Y2" s="3"/>
      <c r="Z2" s="3"/>
      <c r="AA2" s="3"/>
      <c r="AB2" s="3"/>
      <c r="AC2" s="3"/>
      <c r="AD2" s="3"/>
      <c r="AE2" s="3"/>
      <c r="AF2" s="3"/>
    </row>
    <row r="3" spans="1:32" ht="61.5" customHeight="1" thickBot="1">
      <c r="A3" s="222" t="s">
        <v>1</v>
      </c>
      <c r="B3" s="223"/>
      <c r="C3" s="93"/>
      <c r="D3" s="94">
        <v>370998</v>
      </c>
      <c r="E3" s="94">
        <v>485192</v>
      </c>
      <c r="F3" s="94">
        <v>639936</v>
      </c>
      <c r="G3" s="94">
        <v>651347</v>
      </c>
      <c r="H3" s="222" t="s">
        <v>1</v>
      </c>
      <c r="I3" s="223"/>
      <c r="J3" s="93"/>
      <c r="K3" s="94">
        <v>305202</v>
      </c>
      <c r="L3" s="94">
        <v>364198</v>
      </c>
      <c r="M3" s="94">
        <v>351905</v>
      </c>
      <c r="N3" s="94">
        <v>398070</v>
      </c>
      <c r="P3" s="2">
        <f>REPLACE(D3,1,3,"")/1</f>
        <v>998</v>
      </c>
      <c r="Q3" s="2">
        <f t="shared" ref="Q3:S16" si="0">REPLACE(E3,1,3,"")/1</f>
        <v>192</v>
      </c>
      <c r="R3" s="2">
        <f t="shared" si="0"/>
        <v>936</v>
      </c>
      <c r="S3" s="2">
        <f t="shared" si="0"/>
        <v>347</v>
      </c>
      <c r="T3" s="2">
        <f>REPLACE(K3,1,3,"")/1</f>
        <v>202</v>
      </c>
      <c r="U3" s="2">
        <f t="shared" ref="U3:W16" si="1">REPLACE(L3,1,3,"")/1</f>
        <v>198</v>
      </c>
      <c r="V3" s="2">
        <f t="shared" si="1"/>
        <v>905</v>
      </c>
      <c r="W3" s="2">
        <f t="shared" si="1"/>
        <v>70</v>
      </c>
      <c r="Y3" s="3">
        <f>K3</f>
        <v>305202</v>
      </c>
      <c r="Z3" s="3">
        <f t="shared" ref="Z3:AB17" si="2">L3</f>
        <v>364198</v>
      </c>
      <c r="AA3" s="3">
        <f t="shared" si="2"/>
        <v>351905</v>
      </c>
      <c r="AB3" s="3">
        <f t="shared" si="2"/>
        <v>398070</v>
      </c>
      <c r="AC3" s="3">
        <f>D3</f>
        <v>370998</v>
      </c>
      <c r="AD3" s="3">
        <f t="shared" ref="AD3:AF17" si="3">E3</f>
        <v>485192</v>
      </c>
      <c r="AE3" s="3">
        <f t="shared" si="3"/>
        <v>639936</v>
      </c>
      <c r="AF3" s="3">
        <f t="shared" si="3"/>
        <v>651347</v>
      </c>
    </row>
    <row r="4" spans="1:32" ht="15" customHeight="1" thickBot="1">
      <c r="A4" s="214" t="s">
        <v>2</v>
      </c>
      <c r="B4" s="215"/>
      <c r="C4" s="93"/>
      <c r="D4" s="95">
        <v>352577</v>
      </c>
      <c r="E4" s="95">
        <v>448758</v>
      </c>
      <c r="F4" s="95">
        <v>602825</v>
      </c>
      <c r="G4" s="95">
        <v>618439</v>
      </c>
      <c r="H4" s="214" t="s">
        <v>2</v>
      </c>
      <c r="I4" s="215"/>
      <c r="J4" s="93"/>
      <c r="K4" s="95">
        <v>279721</v>
      </c>
      <c r="L4" s="95">
        <v>349907</v>
      </c>
      <c r="M4" s="95">
        <v>338530</v>
      </c>
      <c r="N4" s="95">
        <v>364194</v>
      </c>
      <c r="P4" s="2">
        <f t="shared" ref="P4:P16" si="4">REPLACE(D4,1,3,"")/1</f>
        <v>577</v>
      </c>
      <c r="Q4" s="2">
        <f t="shared" si="0"/>
        <v>758</v>
      </c>
      <c r="R4" s="2">
        <f t="shared" si="0"/>
        <v>825</v>
      </c>
      <c r="S4" s="2">
        <f t="shared" si="0"/>
        <v>439</v>
      </c>
      <c r="T4" s="2">
        <f t="shared" ref="T4:U16" si="5">REPLACE(K4,1,3,"")/1</f>
        <v>721</v>
      </c>
      <c r="U4" s="2">
        <f t="shared" si="5"/>
        <v>907</v>
      </c>
      <c r="V4" s="2">
        <f t="shared" si="1"/>
        <v>530</v>
      </c>
      <c r="W4" s="2">
        <f t="shared" si="1"/>
        <v>194</v>
      </c>
      <c r="Y4" s="3">
        <f t="shared" ref="Y4:AB38" si="6">K4</f>
        <v>279721</v>
      </c>
      <c r="Z4" s="3">
        <f t="shared" si="2"/>
        <v>349907</v>
      </c>
      <c r="AA4" s="3">
        <f t="shared" si="2"/>
        <v>338530</v>
      </c>
      <c r="AB4" s="3">
        <f t="shared" si="2"/>
        <v>364194</v>
      </c>
      <c r="AC4" s="3">
        <f t="shared" ref="AC4:AF38" si="7">D4</f>
        <v>352577</v>
      </c>
      <c r="AD4" s="3">
        <f t="shared" si="3"/>
        <v>448758</v>
      </c>
      <c r="AE4" s="3">
        <f t="shared" si="3"/>
        <v>602825</v>
      </c>
      <c r="AF4" s="3">
        <f t="shared" si="3"/>
        <v>618439</v>
      </c>
    </row>
    <row r="5" spans="1:32" ht="61.5" customHeight="1" thickBot="1">
      <c r="A5" s="224" t="s">
        <v>3</v>
      </c>
      <c r="B5" s="225"/>
      <c r="C5" s="93"/>
      <c r="D5" s="94">
        <v>18421</v>
      </c>
      <c r="E5" s="94">
        <v>36434</v>
      </c>
      <c r="F5" s="94">
        <v>37111</v>
      </c>
      <c r="G5" s="94">
        <v>32908</v>
      </c>
      <c r="H5" s="224" t="s">
        <v>3</v>
      </c>
      <c r="I5" s="225"/>
      <c r="J5" s="93"/>
      <c r="K5" s="94">
        <v>25481</v>
      </c>
      <c r="L5" s="94">
        <v>14291</v>
      </c>
      <c r="M5" s="94">
        <v>13375</v>
      </c>
      <c r="N5" s="94">
        <v>33876</v>
      </c>
      <c r="P5" s="2">
        <f t="shared" si="4"/>
        <v>21</v>
      </c>
      <c r="Q5" s="2">
        <f t="shared" si="0"/>
        <v>34</v>
      </c>
      <c r="R5" s="2">
        <f t="shared" si="0"/>
        <v>11</v>
      </c>
      <c r="S5" s="2">
        <f t="shared" si="0"/>
        <v>8</v>
      </c>
      <c r="T5" s="2">
        <f t="shared" si="5"/>
        <v>81</v>
      </c>
      <c r="U5" s="2">
        <f t="shared" si="1"/>
        <v>91</v>
      </c>
      <c r="V5" s="2">
        <f t="shared" si="1"/>
        <v>75</v>
      </c>
      <c r="W5" s="2">
        <f t="shared" si="1"/>
        <v>76</v>
      </c>
      <c r="Y5" s="3">
        <f t="shared" si="6"/>
        <v>25481</v>
      </c>
      <c r="Z5" s="3">
        <f t="shared" si="2"/>
        <v>14291</v>
      </c>
      <c r="AA5" s="3">
        <f t="shared" si="2"/>
        <v>13375</v>
      </c>
      <c r="AB5" s="3">
        <f t="shared" si="2"/>
        <v>33876</v>
      </c>
      <c r="AC5" s="3">
        <f t="shared" si="7"/>
        <v>18421</v>
      </c>
      <c r="AD5" s="3">
        <f t="shared" si="3"/>
        <v>36434</v>
      </c>
      <c r="AE5" s="3">
        <f t="shared" si="3"/>
        <v>37111</v>
      </c>
      <c r="AF5" s="3">
        <f t="shared" si="3"/>
        <v>32908</v>
      </c>
    </row>
    <row r="6" spans="1:32" ht="37.5" customHeight="1" thickBot="1">
      <c r="A6" s="214" t="s">
        <v>4</v>
      </c>
      <c r="B6" s="215"/>
      <c r="C6" s="93"/>
      <c r="D6" s="96">
        <v>198</v>
      </c>
      <c r="E6" s="96">
        <v>455</v>
      </c>
      <c r="F6" s="96">
        <v>318</v>
      </c>
      <c r="G6" s="96">
        <v>541</v>
      </c>
      <c r="H6" s="214" t="s">
        <v>4</v>
      </c>
      <c r="I6" s="215"/>
      <c r="J6" s="93"/>
      <c r="K6" s="96">
        <v>881</v>
      </c>
      <c r="L6" s="96">
        <v>91</v>
      </c>
      <c r="M6" s="96">
        <v>425</v>
      </c>
      <c r="N6" s="96">
        <v>284</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881</v>
      </c>
      <c r="Z6" s="3">
        <f t="shared" si="2"/>
        <v>91</v>
      </c>
      <c r="AA6" s="3">
        <f t="shared" si="2"/>
        <v>425</v>
      </c>
      <c r="AB6" s="3">
        <f t="shared" si="2"/>
        <v>284</v>
      </c>
      <c r="AC6" s="3">
        <f t="shared" si="7"/>
        <v>198</v>
      </c>
      <c r="AD6" s="3">
        <f t="shared" si="3"/>
        <v>455</v>
      </c>
      <c r="AE6" s="3">
        <f t="shared" si="3"/>
        <v>318</v>
      </c>
      <c r="AF6" s="3">
        <f t="shared" si="3"/>
        <v>541</v>
      </c>
    </row>
    <row r="7" spans="1:32" ht="15" customHeight="1" thickBot="1">
      <c r="A7" s="214" t="s">
        <v>5</v>
      </c>
      <c r="B7" s="215"/>
      <c r="C7" s="93"/>
      <c r="D7" s="96">
        <v>788</v>
      </c>
      <c r="E7" s="96">
        <v>250</v>
      </c>
      <c r="F7" s="96">
        <v>975</v>
      </c>
      <c r="G7" s="95">
        <v>1531</v>
      </c>
      <c r="H7" s="214" t="s">
        <v>5</v>
      </c>
      <c r="I7" s="215"/>
      <c r="J7" s="93"/>
      <c r="K7" s="96">
        <v>-925</v>
      </c>
      <c r="L7" s="96">
        <v>139</v>
      </c>
      <c r="M7" s="96">
        <v>92</v>
      </c>
      <c r="N7" s="96">
        <v>582</v>
      </c>
      <c r="P7" s="2" t="e">
        <f t="shared" si="4"/>
        <v>#VALUE!</v>
      </c>
      <c r="Q7" s="2" t="e">
        <f t="shared" si="0"/>
        <v>#VALUE!</v>
      </c>
      <c r="R7" s="2" t="e">
        <f t="shared" si="0"/>
        <v>#VALUE!</v>
      </c>
      <c r="S7" s="2">
        <f t="shared" si="0"/>
        <v>1</v>
      </c>
      <c r="T7" s="2">
        <f t="shared" si="5"/>
        <v>5</v>
      </c>
      <c r="U7" s="2" t="e">
        <f t="shared" si="1"/>
        <v>#VALUE!</v>
      </c>
      <c r="V7" s="2" t="e">
        <f t="shared" si="1"/>
        <v>#VALUE!</v>
      </c>
      <c r="W7" s="2" t="e">
        <f t="shared" si="1"/>
        <v>#VALUE!</v>
      </c>
      <c r="Y7" s="3">
        <f t="shared" si="6"/>
        <v>-925</v>
      </c>
      <c r="Z7" s="3">
        <f t="shared" si="2"/>
        <v>139</v>
      </c>
      <c r="AA7" s="3">
        <f t="shared" si="2"/>
        <v>92</v>
      </c>
      <c r="AB7" s="3">
        <f t="shared" si="2"/>
        <v>582</v>
      </c>
      <c r="AC7" s="3">
        <f t="shared" si="7"/>
        <v>788</v>
      </c>
      <c r="AD7" s="3">
        <f t="shared" si="3"/>
        <v>250</v>
      </c>
      <c r="AE7" s="3">
        <f t="shared" si="3"/>
        <v>975</v>
      </c>
      <c r="AF7" s="3">
        <f t="shared" si="3"/>
        <v>1531</v>
      </c>
    </row>
    <row r="8" spans="1:32" ht="15.75" customHeight="1" thickBot="1">
      <c r="A8" s="214" t="s">
        <v>6</v>
      </c>
      <c r="B8" s="215"/>
      <c r="C8" s="93"/>
      <c r="D8" s="95">
        <v>4888</v>
      </c>
      <c r="E8" s="95">
        <v>7440</v>
      </c>
      <c r="F8" s="95">
        <v>2690</v>
      </c>
      <c r="G8" s="95">
        <v>4877</v>
      </c>
      <c r="H8" s="214" t="s">
        <v>6</v>
      </c>
      <c r="I8" s="215"/>
      <c r="J8" s="93"/>
      <c r="K8" s="95">
        <v>-1551</v>
      </c>
      <c r="L8" s="95">
        <v>6725</v>
      </c>
      <c r="M8" s="95">
        <v>3762</v>
      </c>
      <c r="N8" s="95">
        <v>4605</v>
      </c>
      <c r="P8" s="2">
        <f t="shared" si="4"/>
        <v>8</v>
      </c>
      <c r="Q8" s="2">
        <f t="shared" si="0"/>
        <v>0</v>
      </c>
      <c r="R8" s="2">
        <f t="shared" si="0"/>
        <v>0</v>
      </c>
      <c r="S8" s="2">
        <f t="shared" si="0"/>
        <v>7</v>
      </c>
      <c r="T8" s="2">
        <f t="shared" si="5"/>
        <v>51</v>
      </c>
      <c r="U8" s="2">
        <f t="shared" si="1"/>
        <v>5</v>
      </c>
      <c r="V8" s="2">
        <f t="shared" si="1"/>
        <v>2</v>
      </c>
      <c r="W8" s="2">
        <f t="shared" si="1"/>
        <v>5</v>
      </c>
      <c r="Y8" s="3">
        <f t="shared" si="6"/>
        <v>-1551</v>
      </c>
      <c r="Z8" s="3">
        <f t="shared" si="2"/>
        <v>6725</v>
      </c>
      <c r="AA8" s="3">
        <f t="shared" si="2"/>
        <v>3762</v>
      </c>
      <c r="AB8" s="3">
        <f t="shared" si="2"/>
        <v>4605</v>
      </c>
      <c r="AC8" s="3">
        <f t="shared" si="7"/>
        <v>4888</v>
      </c>
      <c r="AD8" s="3">
        <f t="shared" si="3"/>
        <v>7440</v>
      </c>
      <c r="AE8" s="3">
        <f t="shared" si="3"/>
        <v>2690</v>
      </c>
      <c r="AF8" s="3">
        <f t="shared" si="3"/>
        <v>4877</v>
      </c>
    </row>
    <row r="9" spans="1:32" ht="37.5" customHeight="1" thickBot="1">
      <c r="A9" s="214" t="s">
        <v>7</v>
      </c>
      <c r="B9" s="215"/>
      <c r="C9" s="93"/>
      <c r="D9" s="95">
        <v>6145</v>
      </c>
      <c r="E9" s="95">
        <v>5663</v>
      </c>
      <c r="F9" s="95">
        <v>6939</v>
      </c>
      <c r="G9" s="95">
        <v>6251</v>
      </c>
      <c r="H9" s="214" t="s">
        <v>7</v>
      </c>
      <c r="I9" s="215"/>
      <c r="J9" s="93"/>
      <c r="K9" s="95">
        <v>5398</v>
      </c>
      <c r="L9" s="95">
        <v>3085</v>
      </c>
      <c r="M9" s="95">
        <v>4291</v>
      </c>
      <c r="N9" s="95">
        <v>7898</v>
      </c>
      <c r="P9" s="2">
        <f t="shared" si="4"/>
        <v>5</v>
      </c>
      <c r="Q9" s="2">
        <f t="shared" si="0"/>
        <v>3</v>
      </c>
      <c r="R9" s="2">
        <f t="shared" si="0"/>
        <v>9</v>
      </c>
      <c r="S9" s="2">
        <f t="shared" si="0"/>
        <v>1</v>
      </c>
      <c r="T9" s="2">
        <f t="shared" si="5"/>
        <v>8</v>
      </c>
      <c r="U9" s="2">
        <f t="shared" si="1"/>
        <v>5</v>
      </c>
      <c r="V9" s="2">
        <f t="shared" si="1"/>
        <v>1</v>
      </c>
      <c r="W9" s="2">
        <f t="shared" si="1"/>
        <v>8</v>
      </c>
      <c r="Y9" s="3">
        <f t="shared" si="6"/>
        <v>5398</v>
      </c>
      <c r="Z9" s="3">
        <f t="shared" si="2"/>
        <v>3085</v>
      </c>
      <c r="AA9" s="3">
        <f t="shared" si="2"/>
        <v>4291</v>
      </c>
      <c r="AB9" s="3">
        <f t="shared" si="2"/>
        <v>7898</v>
      </c>
      <c r="AC9" s="3">
        <f t="shared" si="7"/>
        <v>6145</v>
      </c>
      <c r="AD9" s="3">
        <f t="shared" si="3"/>
        <v>5663</v>
      </c>
      <c r="AE9" s="3">
        <f t="shared" si="3"/>
        <v>6939</v>
      </c>
      <c r="AF9" s="3">
        <f t="shared" si="3"/>
        <v>6251</v>
      </c>
    </row>
    <row r="10" spans="1:32" ht="61.5" customHeight="1" thickBot="1">
      <c r="A10" s="224" t="s">
        <v>8</v>
      </c>
      <c r="B10" s="225"/>
      <c r="C10" s="93"/>
      <c r="D10" s="94">
        <v>6797</v>
      </c>
      <c r="E10" s="94">
        <v>23537</v>
      </c>
      <c r="F10" s="94">
        <v>26825</v>
      </c>
      <c r="G10" s="94">
        <v>20790</v>
      </c>
      <c r="H10" s="224" t="s">
        <v>8</v>
      </c>
      <c r="I10" s="225"/>
      <c r="J10" s="93"/>
      <c r="K10" s="94">
        <v>23441</v>
      </c>
      <c r="L10" s="94">
        <v>4432</v>
      </c>
      <c r="M10" s="94">
        <v>5655</v>
      </c>
      <c r="N10" s="94">
        <v>21076</v>
      </c>
      <c r="P10" s="2">
        <f t="shared" si="4"/>
        <v>7</v>
      </c>
      <c r="Q10" s="2">
        <f t="shared" si="0"/>
        <v>37</v>
      </c>
      <c r="R10" s="2">
        <f t="shared" si="0"/>
        <v>25</v>
      </c>
      <c r="S10" s="2">
        <f t="shared" si="0"/>
        <v>90</v>
      </c>
      <c r="T10" s="2">
        <f t="shared" si="5"/>
        <v>41</v>
      </c>
      <c r="U10" s="2">
        <f t="shared" si="1"/>
        <v>2</v>
      </c>
      <c r="V10" s="2">
        <f t="shared" si="1"/>
        <v>5</v>
      </c>
      <c r="W10" s="2">
        <f t="shared" si="1"/>
        <v>76</v>
      </c>
      <c r="Y10" s="3">
        <f t="shared" si="6"/>
        <v>23441</v>
      </c>
      <c r="Z10" s="3">
        <f t="shared" si="2"/>
        <v>4432</v>
      </c>
      <c r="AA10" s="3">
        <f t="shared" si="2"/>
        <v>5655</v>
      </c>
      <c r="AB10" s="3">
        <f t="shared" si="2"/>
        <v>21076</v>
      </c>
      <c r="AC10" s="3">
        <f t="shared" si="7"/>
        <v>6797</v>
      </c>
      <c r="AD10" s="3">
        <f t="shared" si="3"/>
        <v>23537</v>
      </c>
      <c r="AE10" s="3">
        <f t="shared" si="3"/>
        <v>26825</v>
      </c>
      <c r="AF10" s="3">
        <f t="shared" si="3"/>
        <v>20790</v>
      </c>
    </row>
    <row r="11" spans="1:32" ht="15" customHeight="1" thickBot="1">
      <c r="A11" s="214" t="s">
        <v>9</v>
      </c>
      <c r="B11" s="215"/>
      <c r="C11" s="93"/>
      <c r="D11" s="96">
        <v>73</v>
      </c>
      <c r="E11" s="96">
        <v>4</v>
      </c>
      <c r="F11" s="95">
        <v>1435</v>
      </c>
      <c r="G11" s="96">
        <v>319</v>
      </c>
      <c r="H11" s="214" t="s">
        <v>9</v>
      </c>
      <c r="I11" s="215"/>
      <c r="J11" s="93"/>
      <c r="K11" s="96">
        <v>-883</v>
      </c>
      <c r="L11" s="96">
        <v>2</v>
      </c>
      <c r="M11" s="96">
        <v>335</v>
      </c>
      <c r="N11" s="96">
        <v>-52</v>
      </c>
      <c r="P11" s="2" t="e">
        <f t="shared" si="4"/>
        <v>#VALUE!</v>
      </c>
      <c r="Q11" s="2" t="e">
        <f t="shared" si="0"/>
        <v>#VALUE!</v>
      </c>
      <c r="R11" s="2">
        <f t="shared" si="0"/>
        <v>5</v>
      </c>
      <c r="S11" s="2" t="e">
        <f t="shared" si="0"/>
        <v>#VALUE!</v>
      </c>
      <c r="T11" s="2">
        <f t="shared" si="5"/>
        <v>3</v>
      </c>
      <c r="U11" s="2" t="e">
        <f t="shared" si="1"/>
        <v>#VALUE!</v>
      </c>
      <c r="V11" s="2" t="e">
        <f t="shared" si="1"/>
        <v>#VALUE!</v>
      </c>
      <c r="W11" s="2" t="e">
        <f t="shared" si="1"/>
        <v>#VALUE!</v>
      </c>
      <c r="Y11" s="3">
        <f t="shared" si="6"/>
        <v>-883</v>
      </c>
      <c r="Z11" s="3">
        <f t="shared" si="2"/>
        <v>2</v>
      </c>
      <c r="AA11" s="3">
        <f t="shared" si="2"/>
        <v>335</v>
      </c>
      <c r="AB11" s="3">
        <f t="shared" si="2"/>
        <v>-52</v>
      </c>
      <c r="AC11" s="3">
        <f t="shared" si="7"/>
        <v>73</v>
      </c>
      <c r="AD11" s="3">
        <f t="shared" si="3"/>
        <v>4</v>
      </c>
      <c r="AE11" s="3">
        <f t="shared" si="3"/>
        <v>1435</v>
      </c>
      <c r="AF11" s="3">
        <f t="shared" si="3"/>
        <v>319</v>
      </c>
    </row>
    <row r="12" spans="1:32" ht="45" customHeight="1" thickBot="1">
      <c r="A12" s="214" t="s">
        <v>10</v>
      </c>
      <c r="B12" s="215"/>
      <c r="C12" s="93"/>
      <c r="D12" s="96"/>
      <c r="E12" s="96"/>
      <c r="F12" s="96"/>
      <c r="G12" s="96"/>
      <c r="H12" s="214" t="s">
        <v>10</v>
      </c>
      <c r="I12" s="215"/>
      <c r="J12" s="93"/>
      <c r="K12" s="96" t="s">
        <v>820</v>
      </c>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6871</v>
      </c>
      <c r="E13" s="94">
        <v>23541</v>
      </c>
      <c r="F13" s="94">
        <v>28260</v>
      </c>
      <c r="G13" s="94">
        <v>21108</v>
      </c>
      <c r="H13" s="224" t="s">
        <v>11</v>
      </c>
      <c r="I13" s="225"/>
      <c r="J13" s="93"/>
      <c r="K13" s="94">
        <v>22558</v>
      </c>
      <c r="L13" s="94">
        <v>4434</v>
      </c>
      <c r="M13" s="94">
        <v>5990</v>
      </c>
      <c r="N13" s="94">
        <v>21024</v>
      </c>
      <c r="P13" s="2">
        <f t="shared" si="4"/>
        <v>1</v>
      </c>
      <c r="Q13" s="2">
        <f t="shared" si="0"/>
        <v>41</v>
      </c>
      <c r="R13" s="2">
        <f t="shared" si="0"/>
        <v>60</v>
      </c>
      <c r="S13" s="2">
        <f t="shared" si="0"/>
        <v>8</v>
      </c>
      <c r="T13" s="2">
        <f t="shared" si="5"/>
        <v>58</v>
      </c>
      <c r="U13" s="2">
        <f t="shared" si="1"/>
        <v>4</v>
      </c>
      <c r="V13" s="2">
        <f t="shared" si="1"/>
        <v>0</v>
      </c>
      <c r="W13" s="2">
        <f t="shared" si="1"/>
        <v>24</v>
      </c>
      <c r="Y13" s="3">
        <f t="shared" si="6"/>
        <v>22558</v>
      </c>
      <c r="Z13" s="3">
        <f t="shared" si="2"/>
        <v>4434</v>
      </c>
      <c r="AA13" s="3">
        <f t="shared" si="2"/>
        <v>5990</v>
      </c>
      <c r="AB13" s="3">
        <f t="shared" si="2"/>
        <v>21024</v>
      </c>
      <c r="AC13" s="3">
        <f t="shared" si="7"/>
        <v>6871</v>
      </c>
      <c r="AD13" s="3">
        <f t="shared" si="3"/>
        <v>23541</v>
      </c>
      <c r="AE13" s="3">
        <f t="shared" si="3"/>
        <v>28260</v>
      </c>
      <c r="AF13" s="3">
        <f t="shared" si="3"/>
        <v>21108</v>
      </c>
    </row>
    <row r="14" spans="1:32" ht="49.5" customHeight="1" thickBot="1">
      <c r="A14" s="224" t="s">
        <v>12</v>
      </c>
      <c r="B14" s="225"/>
      <c r="C14" s="93"/>
      <c r="D14" s="94">
        <v>5496</v>
      </c>
      <c r="E14" s="94">
        <v>18833</v>
      </c>
      <c r="F14" s="94">
        <v>22500</v>
      </c>
      <c r="G14" s="94">
        <v>16886</v>
      </c>
      <c r="H14" s="224" t="s">
        <v>12</v>
      </c>
      <c r="I14" s="225"/>
      <c r="J14" s="93"/>
      <c r="K14" s="94">
        <v>18047</v>
      </c>
      <c r="L14" s="94">
        <v>3547</v>
      </c>
      <c r="M14" s="94">
        <v>4752</v>
      </c>
      <c r="N14" s="94">
        <v>16819</v>
      </c>
      <c r="P14" s="2">
        <f t="shared" si="4"/>
        <v>6</v>
      </c>
      <c r="Q14" s="2">
        <f t="shared" si="0"/>
        <v>33</v>
      </c>
      <c r="R14" s="2">
        <f t="shared" si="0"/>
        <v>0</v>
      </c>
      <c r="S14" s="2">
        <f t="shared" si="0"/>
        <v>86</v>
      </c>
      <c r="T14" s="2">
        <f t="shared" si="5"/>
        <v>47</v>
      </c>
      <c r="U14" s="2">
        <f t="shared" si="1"/>
        <v>7</v>
      </c>
      <c r="V14" s="2">
        <f t="shared" si="1"/>
        <v>2</v>
      </c>
      <c r="W14" s="2">
        <f t="shared" si="1"/>
        <v>19</v>
      </c>
      <c r="Y14" s="3">
        <f t="shared" si="6"/>
        <v>18047</v>
      </c>
      <c r="Z14" s="3">
        <f t="shared" si="2"/>
        <v>3547</v>
      </c>
      <c r="AA14" s="3">
        <f t="shared" si="2"/>
        <v>4752</v>
      </c>
      <c r="AB14" s="3">
        <f t="shared" si="2"/>
        <v>16819</v>
      </c>
      <c r="AC14" s="3">
        <f t="shared" si="7"/>
        <v>5496</v>
      </c>
      <c r="AD14" s="3">
        <f t="shared" si="3"/>
        <v>18833</v>
      </c>
      <c r="AE14" s="3">
        <f t="shared" si="3"/>
        <v>22500</v>
      </c>
      <c r="AF14" s="3">
        <f t="shared" si="3"/>
        <v>16886</v>
      </c>
    </row>
    <row r="15" spans="1:32" ht="61.5" customHeight="1" thickBot="1">
      <c r="A15" s="224" t="s">
        <v>13</v>
      </c>
      <c r="B15" s="225"/>
      <c r="C15" s="93"/>
      <c r="D15" s="94">
        <v>5496</v>
      </c>
      <c r="E15" s="94">
        <v>18833</v>
      </c>
      <c r="F15" s="94">
        <v>22500</v>
      </c>
      <c r="G15" s="94">
        <v>16886</v>
      </c>
      <c r="H15" s="224" t="s">
        <v>13</v>
      </c>
      <c r="I15" s="225"/>
      <c r="J15" s="93"/>
      <c r="K15" s="94">
        <v>18047</v>
      </c>
      <c r="L15" s="94">
        <v>3547</v>
      </c>
      <c r="M15" s="94">
        <v>4752</v>
      </c>
      <c r="N15" s="94">
        <v>16819</v>
      </c>
      <c r="P15" s="2">
        <f t="shared" si="4"/>
        <v>6</v>
      </c>
      <c r="Q15" s="2">
        <f t="shared" si="0"/>
        <v>33</v>
      </c>
      <c r="R15" s="2">
        <f t="shared" si="0"/>
        <v>0</v>
      </c>
      <c r="S15" s="2">
        <f t="shared" si="0"/>
        <v>86</v>
      </c>
      <c r="T15" s="2">
        <f t="shared" si="5"/>
        <v>47</v>
      </c>
      <c r="U15" s="2">
        <f t="shared" si="1"/>
        <v>7</v>
      </c>
      <c r="V15" s="2">
        <f t="shared" si="1"/>
        <v>2</v>
      </c>
      <c r="W15" s="2">
        <f t="shared" si="1"/>
        <v>19</v>
      </c>
      <c r="Y15" s="3">
        <f t="shared" si="6"/>
        <v>18047</v>
      </c>
      <c r="Z15" s="3">
        <f t="shared" si="2"/>
        <v>3547</v>
      </c>
      <c r="AA15" s="3">
        <f t="shared" si="2"/>
        <v>4752</v>
      </c>
      <c r="AB15" s="3">
        <f t="shared" si="2"/>
        <v>16819</v>
      </c>
      <c r="AC15" s="3">
        <f t="shared" si="7"/>
        <v>5496</v>
      </c>
      <c r="AD15" s="3">
        <f t="shared" si="3"/>
        <v>18833</v>
      </c>
      <c r="AE15" s="3">
        <f t="shared" si="3"/>
        <v>22500</v>
      </c>
      <c r="AF15" s="3">
        <f t="shared" si="3"/>
        <v>16886</v>
      </c>
    </row>
    <row r="16" spans="1:32" ht="30" customHeight="1" thickBot="1">
      <c r="A16" s="214" t="s">
        <v>14</v>
      </c>
      <c r="B16" s="215"/>
      <c r="C16" s="93"/>
      <c r="D16" s="96">
        <v>362</v>
      </c>
      <c r="E16" s="95">
        <v>1240</v>
      </c>
      <c r="F16" s="95">
        <v>1482</v>
      </c>
      <c r="G16" s="95">
        <v>1112</v>
      </c>
      <c r="H16" s="214" t="s">
        <v>14</v>
      </c>
      <c r="I16" s="215"/>
      <c r="J16" s="93"/>
      <c r="K16" s="95">
        <v>1188</v>
      </c>
      <c r="L16" s="96">
        <v>234</v>
      </c>
      <c r="M16" s="96">
        <v>313</v>
      </c>
      <c r="N16" s="95">
        <v>1107</v>
      </c>
      <c r="P16" s="2" t="e">
        <f t="shared" si="4"/>
        <v>#VALUE!</v>
      </c>
      <c r="Q16" s="2">
        <f t="shared" si="0"/>
        <v>0</v>
      </c>
      <c r="R16" s="2">
        <f t="shared" si="0"/>
        <v>2</v>
      </c>
      <c r="S16" s="2">
        <f t="shared" si="0"/>
        <v>2</v>
      </c>
      <c r="T16" s="2">
        <f t="shared" si="5"/>
        <v>8</v>
      </c>
      <c r="U16" s="2" t="e">
        <f t="shared" si="1"/>
        <v>#VALUE!</v>
      </c>
      <c r="V16" s="2" t="e">
        <f t="shared" si="1"/>
        <v>#VALUE!</v>
      </c>
      <c r="W16" s="2">
        <f t="shared" si="1"/>
        <v>7</v>
      </c>
      <c r="Y16" s="3">
        <f t="shared" si="6"/>
        <v>1188</v>
      </c>
      <c r="Z16" s="3">
        <f t="shared" si="2"/>
        <v>234</v>
      </c>
      <c r="AA16" s="3">
        <f t="shared" si="2"/>
        <v>313</v>
      </c>
      <c r="AB16" s="3">
        <f t="shared" si="2"/>
        <v>1107</v>
      </c>
      <c r="AC16" s="3">
        <f t="shared" si="7"/>
        <v>362</v>
      </c>
      <c r="AD16" s="3">
        <f t="shared" si="3"/>
        <v>1240</v>
      </c>
      <c r="AE16" s="3">
        <f t="shared" si="3"/>
        <v>1482</v>
      </c>
      <c r="AF16" s="3">
        <f t="shared" si="3"/>
        <v>1112</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1754</v>
      </c>
      <c r="E18" s="97" t="s">
        <v>1755</v>
      </c>
      <c r="F18" s="97" t="s">
        <v>1756</v>
      </c>
      <c r="G18" s="97" t="s">
        <v>1757</v>
      </c>
      <c r="H18" s="233" t="s">
        <v>15</v>
      </c>
      <c r="I18" s="228"/>
      <c r="J18" s="229"/>
      <c r="K18" s="97" t="s">
        <v>1758</v>
      </c>
      <c r="L18" s="97" t="s">
        <v>1759</v>
      </c>
      <c r="M18" s="97" t="s">
        <v>1760</v>
      </c>
      <c r="N18" s="97" t="s">
        <v>1761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294290</v>
      </c>
      <c r="E19" s="94">
        <v>271495</v>
      </c>
      <c r="F19" s="94">
        <v>335565</v>
      </c>
      <c r="G19" s="94">
        <v>350457</v>
      </c>
      <c r="H19" s="222" t="s">
        <v>16</v>
      </c>
      <c r="I19" s="223"/>
      <c r="J19" s="93"/>
      <c r="K19" s="94">
        <v>230636</v>
      </c>
      <c r="L19" s="94">
        <v>221810</v>
      </c>
      <c r="M19" s="94">
        <v>236452</v>
      </c>
      <c r="N19" s="94">
        <v>242776</v>
      </c>
      <c r="P19" s="2">
        <f t="shared" ref="P19:S38" si="9">REPLACE(D19,1,3,"")/1</f>
        <v>290</v>
      </c>
      <c r="Q19" s="2">
        <f t="shared" si="9"/>
        <v>495</v>
      </c>
      <c r="R19" s="2">
        <f t="shared" si="9"/>
        <v>565</v>
      </c>
      <c r="S19" s="2">
        <f t="shared" si="9"/>
        <v>457</v>
      </c>
      <c r="T19" s="2">
        <f t="shared" ref="T19:W38" si="10">REPLACE(K19,1,3,"")/1</f>
        <v>636</v>
      </c>
      <c r="U19" s="2">
        <f t="shared" si="10"/>
        <v>810</v>
      </c>
      <c r="V19" s="2">
        <f t="shared" si="10"/>
        <v>452</v>
      </c>
      <c r="W19" s="2">
        <f t="shared" si="10"/>
        <v>776</v>
      </c>
      <c r="Y19" s="3">
        <f t="shared" si="6"/>
        <v>230636</v>
      </c>
      <c r="Z19" s="3">
        <f t="shared" si="6"/>
        <v>221810</v>
      </c>
      <c r="AA19" s="3">
        <f t="shared" si="6"/>
        <v>236452</v>
      </c>
      <c r="AB19" s="3">
        <f t="shared" si="6"/>
        <v>242776</v>
      </c>
      <c r="AC19" s="3">
        <f t="shared" si="7"/>
        <v>294290</v>
      </c>
      <c r="AD19" s="3">
        <f t="shared" si="7"/>
        <v>271495</v>
      </c>
      <c r="AE19" s="3">
        <f t="shared" si="7"/>
        <v>335565</v>
      </c>
      <c r="AF19" s="3">
        <f t="shared" si="7"/>
        <v>350457</v>
      </c>
    </row>
    <row r="20" spans="1:32" ht="61.5" customHeight="1" thickBot="1">
      <c r="A20" s="214" t="s">
        <v>17</v>
      </c>
      <c r="B20" s="215"/>
      <c r="C20" s="93"/>
      <c r="D20" s="95">
        <v>27848</v>
      </c>
      <c r="E20" s="95">
        <v>82635</v>
      </c>
      <c r="F20" s="95">
        <v>58894</v>
      </c>
      <c r="G20" s="95">
        <v>23039</v>
      </c>
      <c r="H20" s="214" t="s">
        <v>17</v>
      </c>
      <c r="I20" s="215"/>
      <c r="J20" s="93"/>
      <c r="K20" s="95">
        <v>13277</v>
      </c>
      <c r="L20" s="95">
        <v>52677</v>
      </c>
      <c r="M20" s="95">
        <v>46456</v>
      </c>
      <c r="N20" s="95">
        <v>61163</v>
      </c>
      <c r="P20" s="2">
        <f t="shared" si="9"/>
        <v>48</v>
      </c>
      <c r="Q20" s="2">
        <f t="shared" si="9"/>
        <v>35</v>
      </c>
      <c r="R20" s="2">
        <f t="shared" si="9"/>
        <v>94</v>
      </c>
      <c r="S20" s="2">
        <f t="shared" si="9"/>
        <v>39</v>
      </c>
      <c r="T20" s="2">
        <f t="shared" si="10"/>
        <v>77</v>
      </c>
      <c r="U20" s="2">
        <f t="shared" si="10"/>
        <v>77</v>
      </c>
      <c r="V20" s="2">
        <f t="shared" si="10"/>
        <v>56</v>
      </c>
      <c r="W20" s="2">
        <f t="shared" si="10"/>
        <v>63</v>
      </c>
      <c r="Y20" s="3">
        <f t="shared" si="6"/>
        <v>13277</v>
      </c>
      <c r="Z20" s="3">
        <f t="shared" si="6"/>
        <v>52677</v>
      </c>
      <c r="AA20" s="3">
        <f t="shared" si="6"/>
        <v>46456</v>
      </c>
      <c r="AB20" s="3">
        <f t="shared" si="6"/>
        <v>61163</v>
      </c>
      <c r="AC20" s="3">
        <f t="shared" si="7"/>
        <v>27848</v>
      </c>
      <c r="AD20" s="3">
        <f t="shared" si="7"/>
        <v>82635</v>
      </c>
      <c r="AE20" s="3">
        <f t="shared" si="7"/>
        <v>58894</v>
      </c>
      <c r="AF20" s="3">
        <f t="shared" si="7"/>
        <v>23039</v>
      </c>
    </row>
    <row r="21" spans="1:32" ht="30" customHeight="1" thickBot="1">
      <c r="A21" s="214" t="s">
        <v>18</v>
      </c>
      <c r="B21" s="215"/>
      <c r="C21" s="93"/>
      <c r="D21" s="96"/>
      <c r="E21" s="96"/>
      <c r="F21" s="96"/>
      <c r="G21" s="96"/>
      <c r="H21" s="214" t="s">
        <v>18</v>
      </c>
      <c r="I21" s="215"/>
      <c r="J21" s="93"/>
      <c r="K21" s="96"/>
      <c r="L21" s="96"/>
      <c r="M21" s="96"/>
      <c r="N21" s="96"/>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14" t="s">
        <v>19</v>
      </c>
      <c r="B22" s="215"/>
      <c r="C22" s="93"/>
      <c r="D22" s="95">
        <v>112896</v>
      </c>
      <c r="E22" s="95">
        <v>31461</v>
      </c>
      <c r="F22" s="95">
        <v>138649</v>
      </c>
      <c r="G22" s="95">
        <v>133792</v>
      </c>
      <c r="H22" s="214" t="s">
        <v>19</v>
      </c>
      <c r="I22" s="215"/>
      <c r="J22" s="93"/>
      <c r="K22" s="95">
        <v>72900</v>
      </c>
      <c r="L22" s="95">
        <v>51551</v>
      </c>
      <c r="M22" s="95">
        <v>66547</v>
      </c>
      <c r="N22" s="95">
        <v>35544</v>
      </c>
      <c r="P22" s="2">
        <f t="shared" si="9"/>
        <v>896</v>
      </c>
      <c r="Q22" s="2">
        <f t="shared" si="9"/>
        <v>61</v>
      </c>
      <c r="R22" s="2">
        <f t="shared" si="9"/>
        <v>649</v>
      </c>
      <c r="S22" s="2">
        <f t="shared" si="9"/>
        <v>792</v>
      </c>
      <c r="T22" s="2">
        <f t="shared" si="10"/>
        <v>0</v>
      </c>
      <c r="U22" s="2">
        <f t="shared" si="10"/>
        <v>51</v>
      </c>
      <c r="V22" s="2">
        <f t="shared" si="10"/>
        <v>47</v>
      </c>
      <c r="W22" s="2">
        <f t="shared" si="10"/>
        <v>44</v>
      </c>
      <c r="Y22" s="3">
        <f t="shared" si="6"/>
        <v>72900</v>
      </c>
      <c r="Z22" s="3">
        <f t="shared" si="6"/>
        <v>51551</v>
      </c>
      <c r="AA22" s="3">
        <f t="shared" si="6"/>
        <v>66547</v>
      </c>
      <c r="AB22" s="3">
        <f t="shared" si="6"/>
        <v>35544</v>
      </c>
      <c r="AC22" s="3">
        <f t="shared" si="7"/>
        <v>112896</v>
      </c>
      <c r="AD22" s="3">
        <f t="shared" si="7"/>
        <v>31461</v>
      </c>
      <c r="AE22" s="3">
        <f t="shared" si="7"/>
        <v>138649</v>
      </c>
      <c r="AF22" s="3">
        <f t="shared" si="7"/>
        <v>133792</v>
      </c>
    </row>
    <row r="23" spans="1:32" ht="15" customHeight="1" thickBot="1">
      <c r="A23" s="214" t="s">
        <v>20</v>
      </c>
      <c r="B23" s="215"/>
      <c r="C23" s="93"/>
      <c r="D23" s="95">
        <v>151392</v>
      </c>
      <c r="E23" s="95">
        <v>149588</v>
      </c>
      <c r="F23" s="95">
        <v>137274</v>
      </c>
      <c r="G23" s="95">
        <v>190183</v>
      </c>
      <c r="H23" s="214" t="s">
        <v>20</v>
      </c>
      <c r="I23" s="215"/>
      <c r="J23" s="93"/>
      <c r="K23" s="95">
        <v>142445</v>
      </c>
      <c r="L23" s="95">
        <v>116477</v>
      </c>
      <c r="M23" s="95">
        <v>121348</v>
      </c>
      <c r="N23" s="95">
        <v>144010</v>
      </c>
      <c r="P23" s="2">
        <f t="shared" si="9"/>
        <v>392</v>
      </c>
      <c r="Q23" s="2">
        <f t="shared" si="9"/>
        <v>588</v>
      </c>
      <c r="R23" s="2">
        <f t="shared" si="9"/>
        <v>274</v>
      </c>
      <c r="S23" s="2">
        <f t="shared" si="9"/>
        <v>183</v>
      </c>
      <c r="T23" s="2">
        <f t="shared" si="10"/>
        <v>445</v>
      </c>
      <c r="U23" s="2">
        <f t="shared" si="10"/>
        <v>477</v>
      </c>
      <c r="V23" s="2">
        <f t="shared" si="10"/>
        <v>348</v>
      </c>
      <c r="W23" s="2">
        <f t="shared" si="10"/>
        <v>10</v>
      </c>
      <c r="Y23" s="3">
        <f t="shared" si="6"/>
        <v>142445</v>
      </c>
      <c r="Z23" s="3">
        <f t="shared" si="6"/>
        <v>116477</v>
      </c>
      <c r="AA23" s="3">
        <f t="shared" si="6"/>
        <v>121348</v>
      </c>
      <c r="AB23" s="3">
        <f t="shared" si="6"/>
        <v>144010</v>
      </c>
      <c r="AC23" s="3">
        <f t="shared" si="7"/>
        <v>151392</v>
      </c>
      <c r="AD23" s="3">
        <f t="shared" si="7"/>
        <v>149588</v>
      </c>
      <c r="AE23" s="3">
        <f t="shared" si="7"/>
        <v>137274</v>
      </c>
      <c r="AF23" s="3">
        <f t="shared" si="7"/>
        <v>190183</v>
      </c>
    </row>
    <row r="24" spans="1:32" ht="30" customHeight="1" thickBot="1">
      <c r="A24" s="214" t="s">
        <v>21</v>
      </c>
      <c r="B24" s="215"/>
      <c r="C24" s="93"/>
      <c r="D24" s="95">
        <v>2155</v>
      </c>
      <c r="E24" s="95">
        <v>7812</v>
      </c>
      <c r="F24" s="96">
        <v>748</v>
      </c>
      <c r="G24" s="95">
        <v>3443</v>
      </c>
      <c r="H24" s="214" t="s">
        <v>21</v>
      </c>
      <c r="I24" s="215"/>
      <c r="J24" s="93"/>
      <c r="K24" s="95">
        <v>2013</v>
      </c>
      <c r="L24" s="95">
        <v>1105</v>
      </c>
      <c r="M24" s="95">
        <v>2100</v>
      </c>
      <c r="N24" s="95">
        <v>2059</v>
      </c>
      <c r="P24" s="2">
        <f t="shared" si="9"/>
        <v>5</v>
      </c>
      <c r="Q24" s="2">
        <f t="shared" si="9"/>
        <v>2</v>
      </c>
      <c r="R24" s="2" t="e">
        <f t="shared" si="9"/>
        <v>#VALUE!</v>
      </c>
      <c r="S24" s="2">
        <f t="shared" si="9"/>
        <v>3</v>
      </c>
      <c r="T24" s="2">
        <f t="shared" si="10"/>
        <v>3</v>
      </c>
      <c r="U24" s="2">
        <f t="shared" si="10"/>
        <v>5</v>
      </c>
      <c r="V24" s="2">
        <f t="shared" si="10"/>
        <v>0</v>
      </c>
      <c r="W24" s="2">
        <f t="shared" si="10"/>
        <v>9</v>
      </c>
      <c r="Y24" s="3">
        <f t="shared" si="6"/>
        <v>2013</v>
      </c>
      <c r="Z24" s="3">
        <f t="shared" si="6"/>
        <v>1105</v>
      </c>
      <c r="AA24" s="3">
        <f t="shared" si="6"/>
        <v>2100</v>
      </c>
      <c r="AB24" s="3">
        <f t="shared" si="6"/>
        <v>2059</v>
      </c>
      <c r="AC24" s="3">
        <f t="shared" si="7"/>
        <v>2155</v>
      </c>
      <c r="AD24" s="3">
        <f t="shared" si="7"/>
        <v>7812</v>
      </c>
      <c r="AE24" s="3">
        <f t="shared" si="7"/>
        <v>748</v>
      </c>
      <c r="AF24" s="3">
        <f t="shared" si="7"/>
        <v>3443</v>
      </c>
    </row>
    <row r="25" spans="1:32" ht="15" customHeight="1" thickBot="1">
      <c r="A25" s="224" t="s">
        <v>22</v>
      </c>
      <c r="B25" s="225"/>
      <c r="C25" s="93"/>
      <c r="D25" s="94">
        <v>83583</v>
      </c>
      <c r="E25" s="94">
        <v>85652</v>
      </c>
      <c r="F25" s="94">
        <v>86710</v>
      </c>
      <c r="G25" s="94">
        <v>85951</v>
      </c>
      <c r="H25" s="224" t="s">
        <v>22</v>
      </c>
      <c r="I25" s="225"/>
      <c r="J25" s="93"/>
      <c r="K25" s="94">
        <v>76210</v>
      </c>
      <c r="L25" s="94">
        <v>81761</v>
      </c>
      <c r="M25" s="94">
        <v>85824</v>
      </c>
      <c r="N25" s="94">
        <v>87085</v>
      </c>
      <c r="P25" s="2">
        <f t="shared" si="9"/>
        <v>83</v>
      </c>
      <c r="Q25" s="2">
        <f t="shared" si="9"/>
        <v>52</v>
      </c>
      <c r="R25" s="2">
        <f t="shared" si="9"/>
        <v>10</v>
      </c>
      <c r="S25" s="2">
        <f t="shared" si="9"/>
        <v>51</v>
      </c>
      <c r="T25" s="2">
        <f t="shared" si="10"/>
        <v>10</v>
      </c>
      <c r="U25" s="2">
        <f t="shared" si="10"/>
        <v>61</v>
      </c>
      <c r="V25" s="2">
        <f t="shared" si="10"/>
        <v>24</v>
      </c>
      <c r="W25" s="2">
        <f t="shared" si="10"/>
        <v>85</v>
      </c>
      <c r="Y25" s="3">
        <f t="shared" si="6"/>
        <v>76210</v>
      </c>
      <c r="Z25" s="3">
        <f t="shared" si="6"/>
        <v>81761</v>
      </c>
      <c r="AA25" s="3">
        <f t="shared" si="6"/>
        <v>85824</v>
      </c>
      <c r="AB25" s="3">
        <f t="shared" si="6"/>
        <v>87085</v>
      </c>
      <c r="AC25" s="3">
        <f t="shared" si="7"/>
        <v>83583</v>
      </c>
      <c r="AD25" s="3">
        <f t="shared" si="7"/>
        <v>85652</v>
      </c>
      <c r="AE25" s="3">
        <f t="shared" si="7"/>
        <v>86710</v>
      </c>
      <c r="AF25" s="3">
        <f t="shared" si="7"/>
        <v>85951</v>
      </c>
    </row>
    <row r="26" spans="1:32" ht="15" customHeight="1" thickBot="1">
      <c r="A26" s="214" t="s">
        <v>23</v>
      </c>
      <c r="B26" s="215"/>
      <c r="C26" s="93"/>
      <c r="D26" s="95">
        <v>78971</v>
      </c>
      <c r="E26" s="95">
        <v>73386</v>
      </c>
      <c r="F26" s="95">
        <v>84213</v>
      </c>
      <c r="G26" s="95">
        <v>79506</v>
      </c>
      <c r="H26" s="214" t="s">
        <v>23</v>
      </c>
      <c r="I26" s="215"/>
      <c r="J26" s="93"/>
      <c r="K26" s="95">
        <v>71903</v>
      </c>
      <c r="L26" s="95">
        <v>67639</v>
      </c>
      <c r="M26" s="95">
        <v>82557</v>
      </c>
      <c r="N26" s="95">
        <v>76402</v>
      </c>
      <c r="P26" s="2">
        <f t="shared" si="9"/>
        <v>71</v>
      </c>
      <c r="Q26" s="2">
        <f t="shared" si="9"/>
        <v>86</v>
      </c>
      <c r="R26" s="2">
        <f t="shared" si="9"/>
        <v>13</v>
      </c>
      <c r="S26" s="2">
        <f t="shared" si="9"/>
        <v>6</v>
      </c>
      <c r="T26" s="2">
        <f t="shared" si="10"/>
        <v>3</v>
      </c>
      <c r="U26" s="2">
        <f t="shared" si="10"/>
        <v>39</v>
      </c>
      <c r="V26" s="2">
        <f t="shared" si="10"/>
        <v>57</v>
      </c>
      <c r="W26" s="2">
        <f t="shared" si="10"/>
        <v>2</v>
      </c>
      <c r="Y26" s="3">
        <f t="shared" si="6"/>
        <v>71903</v>
      </c>
      <c r="Z26" s="3">
        <f t="shared" si="6"/>
        <v>67639</v>
      </c>
      <c r="AA26" s="3">
        <f t="shared" si="6"/>
        <v>82557</v>
      </c>
      <c r="AB26" s="3">
        <f t="shared" si="6"/>
        <v>76402</v>
      </c>
      <c r="AC26" s="3">
        <f t="shared" si="7"/>
        <v>78971</v>
      </c>
      <c r="AD26" s="3">
        <f t="shared" si="7"/>
        <v>73386</v>
      </c>
      <c r="AE26" s="3">
        <f t="shared" si="7"/>
        <v>84213</v>
      </c>
      <c r="AF26" s="3">
        <f t="shared" si="7"/>
        <v>79506</v>
      </c>
    </row>
    <row r="27" spans="1:32" ht="15.75" customHeight="1" thickBot="1">
      <c r="A27" s="214" t="s">
        <v>24</v>
      </c>
      <c r="B27" s="215"/>
      <c r="C27" s="93"/>
      <c r="D27" s="96"/>
      <c r="E27" s="96"/>
      <c r="F27" s="96"/>
      <c r="G27" s="96"/>
      <c r="H27" s="214" t="s">
        <v>24</v>
      </c>
      <c r="I27" s="215"/>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4" t="s">
        <v>25</v>
      </c>
      <c r="B28" s="215"/>
      <c r="C28" s="93"/>
      <c r="D28" s="96"/>
      <c r="E28" s="96"/>
      <c r="F28" s="96"/>
      <c r="G28" s="96"/>
      <c r="H28" s="214" t="s">
        <v>25</v>
      </c>
      <c r="I28" s="215"/>
      <c r="J28" s="93"/>
      <c r="K28" s="96"/>
      <c r="L28" s="96"/>
      <c r="M28" s="96"/>
      <c r="N28" s="96"/>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24" t="s">
        <v>26</v>
      </c>
      <c r="B29" s="225"/>
      <c r="C29" s="93"/>
      <c r="D29" s="94">
        <v>377874</v>
      </c>
      <c r="E29" s="94">
        <v>357148</v>
      </c>
      <c r="F29" s="94">
        <v>422275</v>
      </c>
      <c r="G29" s="94">
        <v>436407</v>
      </c>
      <c r="H29" s="224" t="s">
        <v>26</v>
      </c>
      <c r="I29" s="225"/>
      <c r="J29" s="93"/>
      <c r="K29" s="94">
        <v>306845</v>
      </c>
      <c r="L29" s="94">
        <v>303571</v>
      </c>
      <c r="M29" s="94">
        <v>322276</v>
      </c>
      <c r="N29" s="94">
        <v>329861</v>
      </c>
      <c r="P29" s="2">
        <f t="shared" si="9"/>
        <v>874</v>
      </c>
      <c r="Q29" s="2">
        <f t="shared" si="9"/>
        <v>148</v>
      </c>
      <c r="R29" s="2">
        <f t="shared" si="9"/>
        <v>275</v>
      </c>
      <c r="S29" s="2">
        <f t="shared" si="9"/>
        <v>407</v>
      </c>
      <c r="T29" s="2">
        <f t="shared" si="10"/>
        <v>845</v>
      </c>
      <c r="U29" s="2">
        <f t="shared" si="10"/>
        <v>571</v>
      </c>
      <c r="V29" s="2">
        <f t="shared" si="10"/>
        <v>276</v>
      </c>
      <c r="W29" s="2">
        <f t="shared" si="10"/>
        <v>861</v>
      </c>
      <c r="Y29" s="3">
        <f t="shared" si="6"/>
        <v>306845</v>
      </c>
      <c r="Z29" s="3">
        <f t="shared" si="6"/>
        <v>303571</v>
      </c>
      <c r="AA29" s="3">
        <f t="shared" si="6"/>
        <v>322276</v>
      </c>
      <c r="AB29" s="3">
        <f t="shared" si="6"/>
        <v>329861</v>
      </c>
      <c r="AC29" s="3">
        <f t="shared" si="7"/>
        <v>377874</v>
      </c>
      <c r="AD29" s="3">
        <f t="shared" si="7"/>
        <v>357148</v>
      </c>
      <c r="AE29" s="3">
        <f t="shared" si="7"/>
        <v>422275</v>
      </c>
      <c r="AF29" s="3">
        <f t="shared" si="7"/>
        <v>436407</v>
      </c>
    </row>
    <row r="30" spans="1:32" ht="15" customHeight="1" thickBot="1">
      <c r="A30" s="224" t="s">
        <v>27</v>
      </c>
      <c r="B30" s="225"/>
      <c r="C30" s="93"/>
      <c r="D30" s="94">
        <v>152557</v>
      </c>
      <c r="E30" s="94">
        <v>112078</v>
      </c>
      <c r="F30" s="94">
        <v>154705</v>
      </c>
      <c r="G30" s="94">
        <v>203969</v>
      </c>
      <c r="H30" s="224" t="s">
        <v>27</v>
      </c>
      <c r="I30" s="225"/>
      <c r="J30" s="93"/>
      <c r="K30" s="94">
        <v>86316</v>
      </c>
      <c r="L30" s="94">
        <v>79494</v>
      </c>
      <c r="M30" s="94">
        <v>93447</v>
      </c>
      <c r="N30" s="94">
        <v>110040</v>
      </c>
      <c r="P30" s="2">
        <f t="shared" si="9"/>
        <v>557</v>
      </c>
      <c r="Q30" s="2">
        <f t="shared" si="9"/>
        <v>78</v>
      </c>
      <c r="R30" s="2">
        <f t="shared" si="9"/>
        <v>705</v>
      </c>
      <c r="S30" s="2">
        <f t="shared" si="9"/>
        <v>969</v>
      </c>
      <c r="T30" s="2">
        <f t="shared" si="10"/>
        <v>16</v>
      </c>
      <c r="U30" s="2">
        <f t="shared" si="10"/>
        <v>94</v>
      </c>
      <c r="V30" s="2">
        <f t="shared" si="10"/>
        <v>47</v>
      </c>
      <c r="W30" s="2">
        <f t="shared" si="10"/>
        <v>40</v>
      </c>
      <c r="Y30" s="3">
        <f t="shared" si="6"/>
        <v>86316</v>
      </c>
      <c r="Z30" s="3">
        <f t="shared" si="6"/>
        <v>79494</v>
      </c>
      <c r="AA30" s="3">
        <f t="shared" si="6"/>
        <v>93447</v>
      </c>
      <c r="AB30" s="3">
        <f t="shared" si="6"/>
        <v>110040</v>
      </c>
      <c r="AC30" s="3">
        <f t="shared" si="7"/>
        <v>152557</v>
      </c>
      <c r="AD30" s="3">
        <f t="shared" si="7"/>
        <v>112078</v>
      </c>
      <c r="AE30" s="3">
        <f t="shared" si="7"/>
        <v>154705</v>
      </c>
      <c r="AF30" s="3">
        <f t="shared" si="7"/>
        <v>203969</v>
      </c>
    </row>
    <row r="31" spans="1:32" ht="15" customHeight="1" thickBot="1">
      <c r="A31" s="214" t="s">
        <v>28</v>
      </c>
      <c r="B31" s="215"/>
      <c r="C31" s="93"/>
      <c r="D31" s="95">
        <v>152557</v>
      </c>
      <c r="E31" s="95">
        <v>112078</v>
      </c>
      <c r="F31" s="95">
        <v>154705</v>
      </c>
      <c r="G31" s="95">
        <v>203969</v>
      </c>
      <c r="H31" s="214" t="s">
        <v>28</v>
      </c>
      <c r="I31" s="215"/>
      <c r="J31" s="93"/>
      <c r="K31" s="95">
        <v>86316</v>
      </c>
      <c r="L31" s="95">
        <v>79494</v>
      </c>
      <c r="M31" s="95">
        <v>93447</v>
      </c>
      <c r="N31" s="95">
        <v>110040</v>
      </c>
      <c r="P31" s="2">
        <f t="shared" si="9"/>
        <v>557</v>
      </c>
      <c r="Q31" s="2">
        <f t="shared" si="9"/>
        <v>78</v>
      </c>
      <c r="R31" s="2">
        <f t="shared" si="9"/>
        <v>705</v>
      </c>
      <c r="S31" s="2">
        <f t="shared" si="9"/>
        <v>969</v>
      </c>
      <c r="T31" s="2">
        <f t="shared" si="10"/>
        <v>16</v>
      </c>
      <c r="U31" s="2">
        <f t="shared" si="10"/>
        <v>94</v>
      </c>
      <c r="V31" s="2">
        <f t="shared" si="10"/>
        <v>47</v>
      </c>
      <c r="W31" s="2">
        <f t="shared" si="10"/>
        <v>40</v>
      </c>
      <c r="Y31" s="3">
        <f t="shared" si="6"/>
        <v>86316</v>
      </c>
      <c r="Z31" s="3">
        <f t="shared" si="6"/>
        <v>79494</v>
      </c>
      <c r="AA31" s="3">
        <f t="shared" si="6"/>
        <v>93447</v>
      </c>
      <c r="AB31" s="3">
        <f t="shared" si="6"/>
        <v>110040</v>
      </c>
      <c r="AC31" s="3">
        <f t="shared" si="7"/>
        <v>152557</v>
      </c>
      <c r="AD31" s="3">
        <f t="shared" si="7"/>
        <v>112078</v>
      </c>
      <c r="AE31" s="3">
        <f t="shared" si="7"/>
        <v>154705</v>
      </c>
      <c r="AF31" s="3">
        <f t="shared" si="7"/>
        <v>203969</v>
      </c>
    </row>
    <row r="32" spans="1:32" ht="15" customHeight="1" thickBot="1">
      <c r="A32" s="214" t="s">
        <v>29</v>
      </c>
      <c r="B32" s="215"/>
      <c r="C32" s="93"/>
      <c r="D32" s="96"/>
      <c r="E32" s="96"/>
      <c r="F32" s="96"/>
      <c r="G32" s="96"/>
      <c r="H32" s="214" t="s">
        <v>29</v>
      </c>
      <c r="I32" s="215"/>
      <c r="J32" s="93"/>
      <c r="K32" s="96"/>
      <c r="L32" s="96"/>
      <c r="M32" s="96"/>
      <c r="N32" s="96"/>
      <c r="P32" s="2" t="e">
        <f t="shared" si="9"/>
        <v>#VALUE!</v>
      </c>
      <c r="Q32" s="2" t="e">
        <f t="shared" si="9"/>
        <v>#VALUE!</v>
      </c>
      <c r="R32" s="2" t="e">
        <f t="shared" si="9"/>
        <v>#VALUE!</v>
      </c>
      <c r="S32" s="2" t="e">
        <f t="shared" si="9"/>
        <v>#VALUE!</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0</v>
      </c>
      <c r="AD32" s="3">
        <f t="shared" si="7"/>
        <v>0</v>
      </c>
      <c r="AE32" s="3">
        <f t="shared" si="7"/>
        <v>0</v>
      </c>
      <c r="AF32" s="3">
        <f t="shared" si="7"/>
        <v>0</v>
      </c>
    </row>
    <row r="33" spans="1:32" ht="15" customHeight="1" thickBot="1">
      <c r="A33" s="224" t="s">
        <v>30</v>
      </c>
      <c r="B33" s="225"/>
      <c r="C33" s="93"/>
      <c r="D33" s="94">
        <v>225317</v>
      </c>
      <c r="E33" s="94">
        <v>245070</v>
      </c>
      <c r="F33" s="94">
        <v>267570</v>
      </c>
      <c r="G33" s="94">
        <v>232438</v>
      </c>
      <c r="H33" s="224" t="s">
        <v>30</v>
      </c>
      <c r="I33" s="225"/>
      <c r="J33" s="93"/>
      <c r="K33" s="94">
        <v>220530</v>
      </c>
      <c r="L33" s="94">
        <v>224077</v>
      </c>
      <c r="M33" s="94">
        <v>228829</v>
      </c>
      <c r="N33" s="94">
        <v>219821</v>
      </c>
      <c r="P33" s="2">
        <f t="shared" si="9"/>
        <v>317</v>
      </c>
      <c r="Q33" s="2">
        <f t="shared" si="9"/>
        <v>70</v>
      </c>
      <c r="R33" s="2">
        <f t="shared" si="9"/>
        <v>570</v>
      </c>
      <c r="S33" s="2">
        <f t="shared" si="9"/>
        <v>438</v>
      </c>
      <c r="T33" s="2">
        <f t="shared" si="10"/>
        <v>530</v>
      </c>
      <c r="U33" s="2">
        <f t="shared" si="10"/>
        <v>77</v>
      </c>
      <c r="V33" s="2">
        <f t="shared" si="10"/>
        <v>829</v>
      </c>
      <c r="W33" s="2">
        <f t="shared" si="10"/>
        <v>821</v>
      </c>
      <c r="Y33" s="3">
        <f t="shared" si="6"/>
        <v>220530</v>
      </c>
      <c r="Z33" s="3">
        <f t="shared" si="6"/>
        <v>224077</v>
      </c>
      <c r="AA33" s="3">
        <f t="shared" si="6"/>
        <v>228829</v>
      </c>
      <c r="AB33" s="3">
        <f t="shared" si="6"/>
        <v>219821</v>
      </c>
      <c r="AC33" s="3">
        <f t="shared" si="7"/>
        <v>225317</v>
      </c>
      <c r="AD33" s="3">
        <f t="shared" si="7"/>
        <v>245070</v>
      </c>
      <c r="AE33" s="3">
        <f t="shared" si="7"/>
        <v>267570</v>
      </c>
      <c r="AF33" s="3">
        <f t="shared" si="7"/>
        <v>232438</v>
      </c>
    </row>
    <row r="34" spans="1:32" ht="30" customHeight="1" thickBot="1">
      <c r="A34" s="214" t="s">
        <v>31</v>
      </c>
      <c r="B34" s="215"/>
      <c r="C34" s="93"/>
      <c r="D34" s="95">
        <v>151873</v>
      </c>
      <c r="E34" s="95">
        <v>151873</v>
      </c>
      <c r="F34" s="95">
        <v>151873</v>
      </c>
      <c r="G34" s="95">
        <v>151873</v>
      </c>
      <c r="H34" s="214" t="s">
        <v>31</v>
      </c>
      <c r="I34" s="215"/>
      <c r="J34" s="93"/>
      <c r="K34" s="95">
        <v>151873</v>
      </c>
      <c r="L34" s="95">
        <v>151873</v>
      </c>
      <c r="M34" s="95">
        <v>151873</v>
      </c>
      <c r="N34" s="95">
        <v>151873</v>
      </c>
      <c r="P34" s="2">
        <f t="shared" si="9"/>
        <v>873</v>
      </c>
      <c r="Q34" s="2">
        <f t="shared" si="9"/>
        <v>873</v>
      </c>
      <c r="R34" s="2">
        <f t="shared" si="9"/>
        <v>873</v>
      </c>
      <c r="S34" s="2">
        <f t="shared" si="9"/>
        <v>873</v>
      </c>
      <c r="T34" s="2">
        <f t="shared" si="10"/>
        <v>873</v>
      </c>
      <c r="U34" s="2">
        <f t="shared" si="10"/>
        <v>873</v>
      </c>
      <c r="V34" s="2">
        <f t="shared" si="10"/>
        <v>873</v>
      </c>
      <c r="W34" s="2">
        <f t="shared" si="10"/>
        <v>873</v>
      </c>
      <c r="Y34" s="3">
        <f t="shared" si="6"/>
        <v>151873</v>
      </c>
      <c r="Z34" s="3">
        <f t="shared" si="6"/>
        <v>151873</v>
      </c>
      <c r="AA34" s="3">
        <f t="shared" si="6"/>
        <v>151873</v>
      </c>
      <c r="AB34" s="3">
        <f t="shared" si="6"/>
        <v>151873</v>
      </c>
      <c r="AC34" s="3">
        <f t="shared" si="7"/>
        <v>151873</v>
      </c>
      <c r="AD34" s="3">
        <f t="shared" si="7"/>
        <v>151873</v>
      </c>
      <c r="AE34" s="3">
        <f t="shared" si="7"/>
        <v>151873</v>
      </c>
      <c r="AF34" s="3">
        <f t="shared" si="7"/>
        <v>151873</v>
      </c>
    </row>
    <row r="35" spans="1:32" ht="30" customHeight="1" thickBot="1">
      <c r="A35" s="214" t="s">
        <v>32</v>
      </c>
      <c r="B35" s="215"/>
      <c r="C35" s="93"/>
      <c r="D35" s="95">
        <v>20442</v>
      </c>
      <c r="E35" s="95">
        <v>20442</v>
      </c>
      <c r="F35" s="95">
        <v>20442</v>
      </c>
      <c r="G35" s="95">
        <v>20442</v>
      </c>
      <c r="H35" s="214" t="s">
        <v>32</v>
      </c>
      <c r="I35" s="215"/>
      <c r="J35" s="93"/>
      <c r="K35" s="95">
        <v>20442</v>
      </c>
      <c r="L35" s="95">
        <v>20442</v>
      </c>
      <c r="M35" s="95">
        <v>20442</v>
      </c>
      <c r="N35" s="95">
        <v>20442</v>
      </c>
      <c r="P35" s="2">
        <f t="shared" si="9"/>
        <v>42</v>
      </c>
      <c r="Q35" s="2">
        <f t="shared" si="9"/>
        <v>42</v>
      </c>
      <c r="R35" s="2">
        <f t="shared" si="9"/>
        <v>42</v>
      </c>
      <c r="S35" s="2">
        <f t="shared" si="9"/>
        <v>42</v>
      </c>
      <c r="T35" s="2">
        <f t="shared" si="10"/>
        <v>42</v>
      </c>
      <c r="U35" s="2">
        <f t="shared" si="10"/>
        <v>42</v>
      </c>
      <c r="V35" s="2">
        <f t="shared" si="10"/>
        <v>42</v>
      </c>
      <c r="W35" s="2">
        <f t="shared" si="10"/>
        <v>42</v>
      </c>
      <c r="Y35" s="3">
        <f t="shared" si="6"/>
        <v>20442</v>
      </c>
      <c r="Z35" s="3">
        <f t="shared" si="6"/>
        <v>20442</v>
      </c>
      <c r="AA35" s="3">
        <f t="shared" si="6"/>
        <v>20442</v>
      </c>
      <c r="AB35" s="3">
        <f t="shared" si="6"/>
        <v>20442</v>
      </c>
      <c r="AC35" s="3">
        <f t="shared" si="7"/>
        <v>20442</v>
      </c>
      <c r="AD35" s="3">
        <f t="shared" si="7"/>
        <v>20442</v>
      </c>
      <c r="AE35" s="3">
        <f t="shared" si="7"/>
        <v>20442</v>
      </c>
      <c r="AF35" s="3">
        <f t="shared" si="7"/>
        <v>20442</v>
      </c>
    </row>
    <row r="36" spans="1:32" ht="30" customHeight="1" thickBot="1">
      <c r="A36" s="214" t="s">
        <v>33</v>
      </c>
      <c r="B36" s="215"/>
      <c r="C36" s="93"/>
      <c r="D36" s="95">
        <v>38003</v>
      </c>
      <c r="E36" s="95">
        <v>57756</v>
      </c>
      <c r="F36" s="95">
        <v>80256</v>
      </c>
      <c r="G36" s="95">
        <v>45124</v>
      </c>
      <c r="H36" s="214" t="s">
        <v>33</v>
      </c>
      <c r="I36" s="215"/>
      <c r="J36" s="93"/>
      <c r="K36" s="95">
        <v>33216</v>
      </c>
      <c r="L36" s="95">
        <v>36763</v>
      </c>
      <c r="M36" s="95">
        <v>41515</v>
      </c>
      <c r="N36" s="95">
        <v>32507</v>
      </c>
      <c r="P36" s="2">
        <f t="shared" si="9"/>
        <v>3</v>
      </c>
      <c r="Q36" s="2">
        <f t="shared" si="9"/>
        <v>56</v>
      </c>
      <c r="R36" s="2">
        <f t="shared" si="9"/>
        <v>56</v>
      </c>
      <c r="S36" s="2">
        <f t="shared" si="9"/>
        <v>24</v>
      </c>
      <c r="T36" s="2">
        <f t="shared" si="10"/>
        <v>16</v>
      </c>
      <c r="U36" s="2">
        <f t="shared" si="10"/>
        <v>63</v>
      </c>
      <c r="V36" s="2">
        <f t="shared" si="10"/>
        <v>15</v>
      </c>
      <c r="W36" s="2">
        <f t="shared" si="10"/>
        <v>7</v>
      </c>
      <c r="Y36" s="3">
        <f t="shared" si="6"/>
        <v>33216</v>
      </c>
      <c r="Z36" s="3">
        <f t="shared" si="6"/>
        <v>36763</v>
      </c>
      <c r="AA36" s="3">
        <f t="shared" si="6"/>
        <v>41515</v>
      </c>
      <c r="AB36" s="3">
        <f t="shared" si="6"/>
        <v>32507</v>
      </c>
      <c r="AC36" s="3">
        <f t="shared" si="7"/>
        <v>38003</v>
      </c>
      <c r="AD36" s="3">
        <f t="shared" si="7"/>
        <v>57756</v>
      </c>
      <c r="AE36" s="3">
        <f t="shared" si="7"/>
        <v>80256</v>
      </c>
      <c r="AF36" s="3">
        <f t="shared" si="7"/>
        <v>45124</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377874</v>
      </c>
      <c r="E38" s="94">
        <v>357148</v>
      </c>
      <c r="F38" s="94">
        <v>422275</v>
      </c>
      <c r="G38" s="94">
        <v>436407</v>
      </c>
      <c r="H38" s="224" t="s">
        <v>35</v>
      </c>
      <c r="I38" s="225"/>
      <c r="J38" s="93"/>
      <c r="K38" s="94">
        <v>306845</v>
      </c>
      <c r="L38" s="94">
        <v>303571</v>
      </c>
      <c r="M38" s="94">
        <v>322276</v>
      </c>
      <c r="N38" s="94">
        <v>329861</v>
      </c>
      <c r="P38" s="2">
        <f t="shared" si="9"/>
        <v>874</v>
      </c>
      <c r="Q38" s="2">
        <f t="shared" si="9"/>
        <v>148</v>
      </c>
      <c r="R38" s="2">
        <f t="shared" si="9"/>
        <v>275</v>
      </c>
      <c r="S38" s="2">
        <f t="shared" si="9"/>
        <v>407</v>
      </c>
      <c r="T38" s="2">
        <f t="shared" si="10"/>
        <v>845</v>
      </c>
      <c r="U38" s="2">
        <f t="shared" si="10"/>
        <v>571</v>
      </c>
      <c r="V38" s="2">
        <f t="shared" si="10"/>
        <v>276</v>
      </c>
      <c r="W38" s="2">
        <f t="shared" si="10"/>
        <v>861</v>
      </c>
      <c r="Y38" s="3">
        <f t="shared" si="6"/>
        <v>306845</v>
      </c>
      <c r="Z38" s="3">
        <f t="shared" si="6"/>
        <v>303571</v>
      </c>
      <c r="AA38" s="3">
        <f t="shared" si="6"/>
        <v>322276</v>
      </c>
      <c r="AB38" s="3">
        <f t="shared" si="6"/>
        <v>329861</v>
      </c>
      <c r="AC38" s="3">
        <f t="shared" si="7"/>
        <v>377874</v>
      </c>
      <c r="AD38" s="3">
        <f t="shared" si="7"/>
        <v>357148</v>
      </c>
      <c r="AE38" s="3">
        <f t="shared" si="7"/>
        <v>422275</v>
      </c>
      <c r="AF38" s="3">
        <f t="shared" si="7"/>
        <v>436407</v>
      </c>
    </row>
    <row r="39" spans="1:32">
      <c r="A39" s="230"/>
      <c r="B39" s="230"/>
      <c r="C39" s="230"/>
      <c r="D39" s="230"/>
      <c r="E39" s="230"/>
      <c r="F39" s="230"/>
      <c r="G39" s="230"/>
      <c r="H39" s="230"/>
      <c r="I39" s="230"/>
      <c r="J39" s="230"/>
      <c r="K39" s="230"/>
      <c r="L39" s="230"/>
      <c r="M39" s="230"/>
      <c r="N39" s="230"/>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28515625" style="6" customWidth="1"/>
    <col min="2" max="2" width="31.7109375" style="7" bestFit="1" customWidth="1"/>
    <col min="3" max="3" width="7.42578125" style="5" bestFit="1" customWidth="1"/>
    <col min="4" max="5" width="13" style="9" bestFit="1" customWidth="1"/>
    <col min="6" max="6" width="13" style="5" bestFit="1" customWidth="1"/>
    <col min="7" max="7" width="14" style="5" bestFit="1" customWidth="1"/>
    <col min="8" max="8" width="13" style="5" bestFit="1" customWidth="1"/>
    <col min="9" max="9" width="20" style="5" bestFit="1" customWidth="1"/>
    <col min="10" max="11" width="14" style="5" bestFit="1" customWidth="1"/>
    <col min="12" max="16384" width="9.140625" style="5"/>
  </cols>
  <sheetData>
    <row r="1" spans="1:11">
      <c r="C1" s="8" t="s">
        <v>637</v>
      </c>
      <c r="D1" s="155" t="s">
        <v>1881</v>
      </c>
    </row>
    <row r="2" spans="1:11">
      <c r="A2" s="7"/>
      <c r="B2" s="159" t="s">
        <v>540</v>
      </c>
      <c r="C2" s="160" t="s">
        <v>37</v>
      </c>
      <c r="D2" s="160" t="str">
        <f>'Input yearly PNJ'!N18</f>
        <v>Năm 2014</v>
      </c>
      <c r="E2" s="160" t="str">
        <f>'Input yearly PNJ'!O18</f>
        <v>Năm 2015</v>
      </c>
      <c r="F2" s="160" t="str">
        <f>'Input yearly PNJ'!P18</f>
        <v>Năm 2016</v>
      </c>
      <c r="G2" s="160" t="str">
        <f>'Input yearly PNJ'!Q18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PNJ'!N3</f>
        <v>9199218</v>
      </c>
      <c r="E4" s="130">
        <f>'Input yearly PNJ'!O3</f>
        <v>7708353</v>
      </c>
      <c r="F4" s="130">
        <f>'Input yearly PNJ'!P3</f>
        <v>8564590</v>
      </c>
      <c r="G4" s="130">
        <f>'Input yearly PNJ'!Q3</f>
        <v>10976837</v>
      </c>
      <c r="H4" s="129"/>
      <c r="I4" s="238"/>
      <c r="J4" s="239"/>
      <c r="K4" s="240"/>
    </row>
    <row r="5" spans="1:11">
      <c r="A5" s="7"/>
      <c r="B5" s="128" t="s">
        <v>542</v>
      </c>
      <c r="C5" s="128" t="s">
        <v>38</v>
      </c>
      <c r="D5" s="131">
        <f>'Input yearly PNJ'!N5</f>
        <v>889236</v>
      </c>
      <c r="E5" s="131">
        <f>'Input yearly PNJ'!O5</f>
        <v>1170368</v>
      </c>
      <c r="F5" s="131">
        <f>'Input yearly PNJ'!P5</f>
        <v>1411293</v>
      </c>
      <c r="G5" s="131">
        <f>'Input yearly PNJ'!Q5</f>
        <v>1911964</v>
      </c>
      <c r="H5" s="129"/>
      <c r="I5" s="238"/>
      <c r="J5" s="239"/>
      <c r="K5" s="240"/>
    </row>
    <row r="6" spans="1:11">
      <c r="A6" s="7"/>
      <c r="B6" s="128" t="s">
        <v>543</v>
      </c>
      <c r="C6" s="128" t="s">
        <v>38</v>
      </c>
      <c r="D6" s="131">
        <f>'Input yearly PNJ'!N15</f>
        <v>242495</v>
      </c>
      <c r="E6" s="131">
        <f>'Input yearly PNJ'!O15</f>
        <v>152303</v>
      </c>
      <c r="F6" s="131">
        <f>'Input yearly PNJ'!P15</f>
        <v>449574</v>
      </c>
      <c r="G6" s="131">
        <f>'Input yearly PNJ'!Q15</f>
        <v>724856</v>
      </c>
      <c r="H6" s="129"/>
      <c r="I6" s="238"/>
      <c r="J6" s="239"/>
      <c r="K6" s="240"/>
    </row>
    <row r="7" spans="1:11">
      <c r="A7" s="7"/>
      <c r="B7" s="128" t="s">
        <v>544</v>
      </c>
      <c r="C7" s="128" t="s">
        <v>38</v>
      </c>
      <c r="D7" s="131">
        <f>'Input yearly PNJ'!N33</f>
        <v>1296523</v>
      </c>
      <c r="E7" s="131">
        <f>'Input yearly PNJ'!O33</f>
        <v>1394350</v>
      </c>
      <c r="F7" s="131">
        <f>'Input yearly PNJ'!P33</f>
        <v>1500327</v>
      </c>
      <c r="G7" s="131">
        <f>'Input yearly PNJ'!Q33</f>
        <v>2949549</v>
      </c>
      <c r="H7" s="129"/>
      <c r="I7" s="238"/>
      <c r="J7" s="239"/>
      <c r="K7" s="240"/>
    </row>
    <row r="8" spans="1:11">
      <c r="A8" s="7"/>
      <c r="B8" s="128" t="s">
        <v>545</v>
      </c>
      <c r="C8" s="129" t="s">
        <v>38</v>
      </c>
      <c r="D8" s="130">
        <f>'Input yearly PNJ'!N29</f>
        <v>2828672</v>
      </c>
      <c r="E8" s="130">
        <f>'Input yearly PNJ'!O29</f>
        <v>2975289</v>
      </c>
      <c r="F8" s="130">
        <f>'Input yearly PNJ'!P29</f>
        <v>3587987</v>
      </c>
      <c r="G8" s="130">
        <f>'Input yearly PNJ'!Q29</f>
        <v>4492246</v>
      </c>
      <c r="H8" s="129"/>
      <c r="I8" s="238"/>
      <c r="J8" s="239"/>
      <c r="K8" s="240"/>
    </row>
    <row r="9" spans="1:11">
      <c r="A9" s="7"/>
      <c r="B9" s="128" t="s">
        <v>546</v>
      </c>
      <c r="C9" s="129" t="s">
        <v>39</v>
      </c>
      <c r="D9" s="130">
        <f>'Input yearly PNJ'!N34*1000000/10000</f>
        <v>75597000</v>
      </c>
      <c r="E9" s="130">
        <f>'Input yearly PNJ'!O34*1000000/10000</f>
        <v>98274600</v>
      </c>
      <c r="F9" s="130">
        <f>'Input yearly PNJ'!P34*1000000/10000</f>
        <v>98274600</v>
      </c>
      <c r="G9" s="130">
        <f>'Input yearly PNJ'!Q34*1000000/10000</f>
        <v>108102000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9.6664303422312636E-2</v>
      </c>
      <c r="E11" s="132">
        <f>E5/E4</f>
        <v>0.1518311369497479</v>
      </c>
      <c r="F11" s="132">
        <f>F5/F4</f>
        <v>0.16478231882670391</v>
      </c>
      <c r="G11" s="132">
        <f>G5/G4</f>
        <v>0.17418168822220828</v>
      </c>
      <c r="H11" s="129"/>
      <c r="I11" s="238"/>
      <c r="J11" s="239"/>
      <c r="K11" s="240"/>
    </row>
    <row r="12" spans="1:11">
      <c r="A12" s="7"/>
      <c r="B12" s="128" t="s">
        <v>570</v>
      </c>
      <c r="C12" s="129" t="s">
        <v>36</v>
      </c>
      <c r="D12" s="133">
        <f>D6/D4</f>
        <v>2.6360392807301663E-2</v>
      </c>
      <c r="E12" s="132">
        <f>E6/E4</f>
        <v>1.9758176616976417E-2</v>
      </c>
      <c r="F12" s="132">
        <f>F6/F4</f>
        <v>5.2492180010952072E-2</v>
      </c>
      <c r="G12" s="132">
        <f>G6/G4</f>
        <v>6.6035051809551326E-2</v>
      </c>
      <c r="H12" s="129"/>
      <c r="I12" s="238"/>
      <c r="J12" s="239"/>
      <c r="K12" s="240"/>
    </row>
    <row r="13" spans="1:11">
      <c r="A13" s="7"/>
      <c r="B13" s="128" t="s">
        <v>41</v>
      </c>
      <c r="C13" s="129" t="s">
        <v>40</v>
      </c>
      <c r="D13" s="130">
        <f>D6*1000000/D9</f>
        <v>3207.7331111022922</v>
      </c>
      <c r="E13" s="131">
        <f>E6*1000000/E9</f>
        <v>1549.7697268673696</v>
      </c>
      <c r="F13" s="131">
        <f>F6*1000000/F9</f>
        <v>4574.6713799903537</v>
      </c>
      <c r="G13" s="131">
        <f>G6*1000000/G9</f>
        <v>6705.2968492719838</v>
      </c>
      <c r="H13" s="129"/>
      <c r="I13" s="238"/>
      <c r="J13" s="239"/>
      <c r="K13" s="240"/>
    </row>
    <row r="14" spans="1:11">
      <c r="A14" s="7"/>
      <c r="B14" s="128" t="s">
        <v>548</v>
      </c>
      <c r="C14" s="129"/>
      <c r="D14" s="130">
        <f>D7*1000000/D9</f>
        <v>17150.455705914257</v>
      </c>
      <c r="E14" s="131">
        <f>E7*1000000/E9</f>
        <v>14188.305014724048</v>
      </c>
      <c r="F14" s="131">
        <f>F7*1000000/F9</f>
        <v>15266.681319486419</v>
      </c>
      <c r="G14" s="131">
        <f>G7*1000000/G9</f>
        <v>27284.869845146251</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-0.16206431894537124</v>
      </c>
      <c r="F16" s="138">
        <f>(F4-E4)/ABS(E4)</f>
        <v>0.11107911119275414</v>
      </c>
      <c r="G16" s="138">
        <f>(G4-F4)/ABS(F4)</f>
        <v>0.28165352924074588</v>
      </c>
      <c r="H16" s="129"/>
      <c r="I16" s="238"/>
      <c r="J16" s="239"/>
      <c r="K16" s="240"/>
    </row>
    <row r="17" spans="1:12">
      <c r="A17" s="7"/>
      <c r="B17" s="128" t="s">
        <v>543</v>
      </c>
      <c r="C17" s="139" t="s">
        <v>36</v>
      </c>
      <c r="D17" s="128"/>
      <c r="E17" s="138">
        <f>(E6-D6)/ABS(D6)</f>
        <v>-0.37193344192663769</v>
      </c>
      <c r="F17" s="138">
        <f>(F6-E6)/ABS(E6)</f>
        <v>1.9518394253560336</v>
      </c>
      <c r="G17" s="138">
        <f>(G6-F6)/ABS(F6)</f>
        <v>0.61231743828602192</v>
      </c>
      <c r="H17" s="129"/>
      <c r="I17" s="238"/>
      <c r="J17" s="239"/>
      <c r="K17" s="240"/>
    </row>
    <row r="18" spans="1:12">
      <c r="A18" s="7"/>
      <c r="B18" s="128" t="s">
        <v>41</v>
      </c>
      <c r="C18" s="136" t="s">
        <v>36</v>
      </c>
      <c r="D18" s="137"/>
      <c r="E18" s="138">
        <f>(E13-D13)/ABS(D13)</f>
        <v>-0.51686450424960284</v>
      </c>
      <c r="F18" s="138">
        <f>(F13-E13)/ABS(E13)</f>
        <v>1.9518394253560336</v>
      </c>
      <c r="G18" s="138">
        <f>(G13-F13)/ABS(F13)</f>
        <v>0.4657439392479647</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0.11319969392832735</v>
      </c>
      <c r="F20" s="133">
        <f>F6/AVERAGE(E7:F7)</f>
        <v>0.31062118502340674</v>
      </c>
      <c r="G20" s="133">
        <f>G6/AVERAGE(F7:G7)</f>
        <v>0.32578705563930321</v>
      </c>
      <c r="H20" s="129"/>
      <c r="I20" s="212" t="s">
        <v>1187</v>
      </c>
      <c r="J20" s="212"/>
      <c r="K20" s="212"/>
    </row>
    <row r="21" spans="1:12">
      <c r="A21" s="7"/>
      <c r="B21" s="128" t="s">
        <v>43</v>
      </c>
      <c r="C21" s="141" t="s">
        <v>36</v>
      </c>
      <c r="D21" s="129"/>
      <c r="E21" s="133">
        <f>E6/AVERAGE(D8:E8)</f>
        <v>5.2482433979139417E-2</v>
      </c>
      <c r="F21" s="133">
        <f>F6/AVERAGE(E8:F8)</f>
        <v>0.13699682902257959</v>
      </c>
      <c r="G21" s="133">
        <f>G6/AVERAGE(F8:G8)</f>
        <v>0.17941462826628884</v>
      </c>
      <c r="H21" s="129"/>
      <c r="I21" s="142" t="s">
        <v>1188</v>
      </c>
      <c r="J21" s="142">
        <v>2018</v>
      </c>
      <c r="K21" s="142" t="s">
        <v>1190</v>
      </c>
    </row>
    <row r="22" spans="1:12">
      <c r="A22" s="7"/>
      <c r="B22" s="134" t="s">
        <v>551</v>
      </c>
      <c r="C22" s="141"/>
      <c r="D22" s="129"/>
      <c r="E22" s="133"/>
      <c r="F22" s="133"/>
      <c r="G22" s="133"/>
      <c r="H22" s="129"/>
      <c r="I22" s="129" t="s">
        <v>1189</v>
      </c>
      <c r="J22" s="163">
        <v>13727000</v>
      </c>
      <c r="K22" s="143">
        <f>K30/J22</f>
        <v>0.30155554746120783</v>
      </c>
    </row>
    <row r="23" spans="1:12">
      <c r="A23" s="7"/>
      <c r="B23" s="128" t="s">
        <v>552</v>
      </c>
      <c r="C23" s="141" t="s">
        <v>36</v>
      </c>
      <c r="D23" s="133">
        <f>1-D7/D8</f>
        <v>0.54164957973211458</v>
      </c>
      <c r="E23" s="133">
        <f>1-E7/E8</f>
        <v>0.5313564497432014</v>
      </c>
      <c r="F23" s="133">
        <f>1-F7/F8</f>
        <v>0.58184714716078956</v>
      </c>
      <c r="G23" s="133">
        <f>1-G7/G8</f>
        <v>0.3434132948195624</v>
      </c>
      <c r="H23" s="129"/>
      <c r="I23" s="129" t="s">
        <v>1191</v>
      </c>
      <c r="J23" s="130">
        <v>882410</v>
      </c>
      <c r="K23" s="143">
        <f>K32/J23</f>
        <v>0.38107002413843905</v>
      </c>
    </row>
    <row r="24" spans="1:12">
      <c r="A24" s="7"/>
      <c r="B24" s="128" t="s">
        <v>553</v>
      </c>
      <c r="C24" s="141" t="s">
        <v>36</v>
      </c>
      <c r="D24" s="133">
        <f>D8/D7-1</f>
        <v>1.1817368453934098</v>
      </c>
      <c r="E24" s="133">
        <f>E8/E7-1</f>
        <v>1.1338179079858</v>
      </c>
      <c r="F24" s="133">
        <f>F8/F7-1</f>
        <v>1.3914699928748866</v>
      </c>
      <c r="G24" s="133">
        <f>G8/G7-1</f>
        <v>0.52302809683785556</v>
      </c>
      <c r="H24" s="129"/>
      <c r="I24" s="129" t="s">
        <v>1376</v>
      </c>
      <c r="J24" s="130"/>
      <c r="K24" s="129"/>
    </row>
    <row r="25" spans="1:12">
      <c r="A25" s="7"/>
      <c r="B25" s="128" t="s">
        <v>554</v>
      </c>
      <c r="C25" s="141" t="s">
        <v>40</v>
      </c>
      <c r="D25" s="144">
        <f>'Input yearly PNJ'!N19/'Input yearly PNJ'!N31</f>
        <v>1.3128617167360432</v>
      </c>
      <c r="E25" s="144">
        <f>'Input yearly PNJ'!O19/'Input yearly PNJ'!O31</f>
        <v>1.5084057619723674</v>
      </c>
      <c r="F25" s="144">
        <f>'Input yearly PNJ'!P19/'Input yearly PNJ'!P31</f>
        <v>1.5346687698877308</v>
      </c>
      <c r="G25" s="144">
        <f>'Input yearly PNJ'!Q19/'Input yearly PNJ'!Q31</f>
        <v>2.6170418563661793</v>
      </c>
      <c r="H25" s="129"/>
      <c r="I25" s="129" t="s">
        <v>576</v>
      </c>
      <c r="J25" s="145">
        <v>0.18</v>
      </c>
      <c r="K25" s="129"/>
    </row>
    <row r="26" spans="1:12">
      <c r="A26" s="7"/>
      <c r="B26" s="128" t="s">
        <v>555</v>
      </c>
      <c r="C26" s="141" t="s">
        <v>40</v>
      </c>
      <c r="D26" s="144">
        <f>('Input yearly PNJ'!N19-'Input yearly PNJ'!N23)/'Input yearly PNJ'!N31</f>
        <v>0.28213457242939555</v>
      </c>
      <c r="E26" s="144">
        <f>('Input yearly PNJ'!O19-'Input yearly PNJ'!O23)/'Input yearly PNJ'!O31</f>
        <v>8.6541458126346796E-2</v>
      </c>
      <c r="F26" s="144">
        <f>('Input yearly PNJ'!P19-'Input yearly PNJ'!P23)/'Input yearly PNJ'!P31</f>
        <v>0.13053128096154598</v>
      </c>
      <c r="G26" s="144">
        <f>('Input yearly PNJ'!Q19-'Input yearly PNJ'!Q23)/'Input yearly PNJ'!Q31</f>
        <v>0.33194313649364099</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PNJ'!Y1</f>
        <v>Quý 2/2016</v>
      </c>
      <c r="E28" s="160" t="str">
        <f>'Input quaterly PNJ'!Z1</f>
        <v>Quý 3/2016</v>
      </c>
      <c r="F28" s="160" t="str">
        <f>'Input quaterly PNJ'!AA1</f>
        <v>Quý 4/2016</v>
      </c>
      <c r="G28" s="160" t="str">
        <f>'Input quaterly PNJ'!AB1</f>
        <v>Quý 1/2017</v>
      </c>
      <c r="H28" s="160" t="str">
        <f>'Input quaterly PNJ'!AC1</f>
        <v>Quý 2/2017</v>
      </c>
      <c r="I28" s="160" t="str">
        <f>'Input quaterly PNJ'!AD1</f>
        <v>Quý 3/2017</v>
      </c>
      <c r="J28" s="160" t="str">
        <f>'Input quaterly PNJ'!AE1</f>
        <v>Quý 4/2017</v>
      </c>
      <c r="K28" s="160" t="str">
        <f>'Input quaterly PNJ'!AF1</f>
        <v>Quý 1/2018</v>
      </c>
    </row>
    <row r="29" spans="1:12">
      <c r="A29" s="7"/>
      <c r="B29" s="128"/>
      <c r="C29" s="129"/>
      <c r="D29" s="129"/>
      <c r="E29" s="129"/>
      <c r="F29" s="129"/>
      <c r="G29" s="129"/>
      <c r="H29" s="129"/>
      <c r="I29" s="129"/>
      <c r="J29" s="129"/>
      <c r="K29" s="129"/>
    </row>
    <row r="30" spans="1:12">
      <c r="A30" s="7"/>
      <c r="B30" s="128" t="s">
        <v>541</v>
      </c>
      <c r="C30" s="129" t="s">
        <v>38</v>
      </c>
      <c r="D30" s="147">
        <f>'Input quaterly PNJ'!Y3</f>
        <v>1608184</v>
      </c>
      <c r="E30" s="147">
        <f>'Input quaterly PNJ'!Z3</f>
        <v>1982118</v>
      </c>
      <c r="F30" s="147">
        <f>'Input quaterly PNJ'!AA3</f>
        <v>2644266</v>
      </c>
      <c r="G30" s="147">
        <f>'Input quaterly PNJ'!AB3</f>
        <v>3130971</v>
      </c>
      <c r="H30" s="147">
        <f>'Input quaterly PNJ'!AC3</f>
        <v>2344924</v>
      </c>
      <c r="I30" s="147">
        <f>'Input quaterly PNJ'!AD3</f>
        <v>2279274</v>
      </c>
      <c r="J30" s="147">
        <f>'Input quaterly PNJ'!AE3</f>
        <v>3221663</v>
      </c>
      <c r="K30" s="147">
        <f>'Input quaterly PNJ'!AF3</f>
        <v>4139453</v>
      </c>
    </row>
    <row r="31" spans="1:12">
      <c r="A31" s="7"/>
      <c r="B31" s="128" t="s">
        <v>542</v>
      </c>
      <c r="C31" s="129" t="s">
        <v>38</v>
      </c>
      <c r="D31" s="147">
        <f>'Input quaterly PNJ'!Y5</f>
        <v>291233</v>
      </c>
      <c r="E31" s="147">
        <f>'Input quaterly PNJ'!Z5</f>
        <v>317498</v>
      </c>
      <c r="F31" s="147">
        <f>'Input quaterly PNJ'!AA5</f>
        <v>381213</v>
      </c>
      <c r="G31" s="147">
        <f>'Input quaterly PNJ'!AB5</f>
        <v>550858</v>
      </c>
      <c r="H31" s="147">
        <f>'Input quaterly PNJ'!AC5</f>
        <v>399999</v>
      </c>
      <c r="I31" s="147">
        <f>'Input quaterly PNJ'!AD5</f>
        <v>396177</v>
      </c>
      <c r="J31" s="147">
        <f>'Input quaterly PNJ'!AE5</f>
        <v>565249</v>
      </c>
      <c r="K31" s="147">
        <f>'Input quaterly PNJ'!AF5</f>
        <v>770023</v>
      </c>
    </row>
    <row r="32" spans="1:12">
      <c r="A32" s="7"/>
      <c r="B32" s="128" t="s">
        <v>543</v>
      </c>
      <c r="C32" s="128" t="s">
        <v>38</v>
      </c>
      <c r="D32" s="148">
        <f>'Input quaterly PNJ'!Y15</f>
        <v>120058</v>
      </c>
      <c r="E32" s="148">
        <f>'Input quaterly PNJ'!Z15</f>
        <v>111249</v>
      </c>
      <c r="F32" s="148">
        <f>'Input quaterly PNJ'!AA15</f>
        <v>94329</v>
      </c>
      <c r="G32" s="148">
        <f>'Input quaterly PNJ'!AB15</f>
        <v>248739</v>
      </c>
      <c r="H32" s="148">
        <f>'Input quaterly PNJ'!AC15</f>
        <v>128952</v>
      </c>
      <c r="I32" s="148">
        <f>'Input quaterly PNJ'!AD15</f>
        <v>126079</v>
      </c>
      <c r="J32" s="148">
        <f>'Input quaterly PNJ'!AE15</f>
        <v>221846</v>
      </c>
      <c r="K32" s="148">
        <f>'Input quaterly PNJ'!AF15</f>
        <v>336260</v>
      </c>
      <c r="L32" s="10"/>
    </row>
    <row r="33" spans="1:12">
      <c r="A33" s="7"/>
      <c r="B33" s="128" t="s">
        <v>544</v>
      </c>
      <c r="C33" s="129" t="s">
        <v>38</v>
      </c>
      <c r="D33" s="147">
        <f>'Input quaterly PNJ'!Y33</f>
        <v>1471069</v>
      </c>
      <c r="E33" s="147">
        <f>'Input quaterly PNJ'!Z33</f>
        <v>1582990</v>
      </c>
      <c r="F33" s="147">
        <f>'Input quaterly PNJ'!AA33</f>
        <v>1500554</v>
      </c>
      <c r="G33" s="147">
        <f>'Input quaterly PNJ'!AB33</f>
        <v>1749066</v>
      </c>
      <c r="H33" s="147">
        <f>'Input quaterly PNJ'!AC33</f>
        <v>1735449</v>
      </c>
      <c r="I33" s="147">
        <f>'Input quaterly PNJ'!AD33</f>
        <v>2728456</v>
      </c>
      <c r="J33" s="147">
        <f>'Input quaterly PNJ'!AE33</f>
        <v>2950301</v>
      </c>
      <c r="K33" s="147">
        <f>'Input quaterly PNJ'!AF33</f>
        <v>3198904</v>
      </c>
    </row>
    <row r="34" spans="1:12">
      <c r="A34" s="7"/>
      <c r="B34" s="128" t="s">
        <v>545</v>
      </c>
      <c r="C34" s="129" t="s">
        <v>38</v>
      </c>
      <c r="D34" s="147">
        <f>'Input quaterly PNJ'!Y38</f>
        <v>3112451</v>
      </c>
      <c r="E34" s="147">
        <f>'Input quaterly PNJ'!Z38</f>
        <v>3229864</v>
      </c>
      <c r="F34" s="147">
        <f>'Input quaterly PNJ'!AA38</f>
        <v>3593453</v>
      </c>
      <c r="G34" s="147">
        <f>'Input quaterly PNJ'!AB38</f>
        <v>3595808</v>
      </c>
      <c r="H34" s="147">
        <f>'Input quaterly PNJ'!AC38</f>
        <v>3561007</v>
      </c>
      <c r="I34" s="147">
        <f>'Input quaterly PNJ'!AD38</f>
        <v>4063461</v>
      </c>
      <c r="J34" s="147">
        <f>'Input quaterly PNJ'!AE38</f>
        <v>4492513</v>
      </c>
      <c r="K34" s="147">
        <f>'Input quaterly PNJ'!AF38</f>
        <v>4688396</v>
      </c>
    </row>
    <row r="35" spans="1:12">
      <c r="A35" s="7"/>
      <c r="B35" s="128" t="s">
        <v>546</v>
      </c>
      <c r="C35" s="129" t="s">
        <v>39</v>
      </c>
      <c r="D35" s="147">
        <f>'Input quaterly PNJ'!Y34*1000000/10000</f>
        <v>98274600</v>
      </c>
      <c r="E35" s="147">
        <f>'Input quaterly PNJ'!Z34*1000000/10000</f>
        <v>98274600</v>
      </c>
      <c r="F35" s="147">
        <f>'Input quaterly PNJ'!AA34*1000000/10000</f>
        <v>98274600</v>
      </c>
      <c r="G35" s="147">
        <f>'Input quaterly PNJ'!AB34*1000000/10000</f>
        <v>98274600</v>
      </c>
      <c r="H35" s="147">
        <f>'Input quaterly PNJ'!AC34*1000000/10000</f>
        <v>98274600</v>
      </c>
      <c r="I35" s="147">
        <f>'Input quaterly PNJ'!AD34*1000000/10000</f>
        <v>108102000</v>
      </c>
      <c r="J35" s="147">
        <f>'Input quaterly PNJ'!AE34*1000000/10000</f>
        <v>108102000</v>
      </c>
      <c r="K35" s="147">
        <f>'Input quaterly PNJ'!AF34*1000000/10000</f>
        <v>108102000</v>
      </c>
    </row>
    <row r="36" spans="1:12">
      <c r="A36" s="7"/>
      <c r="B36" s="128"/>
      <c r="C36" s="129"/>
      <c r="D36" s="147"/>
      <c r="E36" s="147"/>
      <c r="F36" s="147"/>
      <c r="G36" s="147"/>
      <c r="H36" s="147"/>
      <c r="I36" s="147"/>
      <c r="J36" s="147"/>
      <c r="K36" s="147"/>
    </row>
    <row r="37" spans="1:12">
      <c r="A37" s="7"/>
      <c r="B37" s="128" t="s">
        <v>547</v>
      </c>
      <c r="C37" s="129" t="s">
        <v>36</v>
      </c>
      <c r="D37" s="149">
        <f>D31/D30</f>
        <v>0.18109432751476198</v>
      </c>
      <c r="E37" s="149">
        <f t="shared" ref="E37:J37" si="0">E31/E30</f>
        <v>0.16018117992975192</v>
      </c>
      <c r="F37" s="149">
        <f t="shared" si="0"/>
        <v>0.14416590464045598</v>
      </c>
      <c r="G37" s="149">
        <f t="shared" si="0"/>
        <v>0.17593839099755315</v>
      </c>
      <c r="H37" s="149">
        <f t="shared" si="0"/>
        <v>0.17058079494260794</v>
      </c>
      <c r="I37" s="149">
        <f t="shared" si="0"/>
        <v>0.17381718915760019</v>
      </c>
      <c r="J37" s="149">
        <f t="shared" si="0"/>
        <v>0.17545255354144737</v>
      </c>
      <c r="K37" s="149">
        <f>K31/K30</f>
        <v>0.18602047178697281</v>
      </c>
      <c r="L37" s="11"/>
    </row>
    <row r="38" spans="1:12">
      <c r="A38" s="7"/>
      <c r="B38" s="128" t="s">
        <v>571</v>
      </c>
      <c r="C38" s="129" t="s">
        <v>36</v>
      </c>
      <c r="D38" s="149">
        <f>D32/D30</f>
        <v>7.465439278092556E-2</v>
      </c>
      <c r="E38" s="149">
        <f t="shared" ref="E38:K38" si="1">E32/E30</f>
        <v>5.6126325476081644E-2</v>
      </c>
      <c r="F38" s="149">
        <f t="shared" si="1"/>
        <v>3.5673037432693989E-2</v>
      </c>
      <c r="G38" s="149">
        <f t="shared" si="1"/>
        <v>7.9444683454429954E-2</v>
      </c>
      <c r="H38" s="149">
        <f t="shared" si="1"/>
        <v>5.4991974153533331E-2</v>
      </c>
      <c r="I38" s="149">
        <f t="shared" si="1"/>
        <v>5.5315420612001891E-2</v>
      </c>
      <c r="J38" s="149">
        <f t="shared" si="1"/>
        <v>6.8860709515551441E-2</v>
      </c>
      <c r="K38" s="149">
        <f t="shared" si="1"/>
        <v>8.1232955175478502E-2</v>
      </c>
      <c r="L38" s="11"/>
    </row>
    <row r="39" spans="1:12">
      <c r="A39" s="7"/>
      <c r="B39" s="128" t="s">
        <v>41</v>
      </c>
      <c r="C39" s="129" t="s">
        <v>40</v>
      </c>
      <c r="D39" s="130">
        <f>D32*1000000/D35</f>
        <v>1221.6584956845411</v>
      </c>
      <c r="E39" s="130">
        <f t="shared" ref="E39:K39" si="2">E32*1000000/E35</f>
        <v>1132.0219059655292</v>
      </c>
      <c r="F39" s="130">
        <f t="shared" si="2"/>
        <v>959.85127387951718</v>
      </c>
      <c r="G39" s="130">
        <f t="shared" si="2"/>
        <v>2531.0609252034606</v>
      </c>
      <c r="H39" s="130">
        <f t="shared" si="2"/>
        <v>1312.1600087916918</v>
      </c>
      <c r="I39" s="130">
        <f t="shared" si="2"/>
        <v>1166.2966457604855</v>
      </c>
      <c r="J39" s="130">
        <f t="shared" si="2"/>
        <v>2052.1914488168582</v>
      </c>
      <c r="K39" s="130">
        <f t="shared" si="2"/>
        <v>3110.5807478122515</v>
      </c>
    </row>
    <row r="40" spans="1:12">
      <c r="A40" s="7"/>
      <c r="B40" s="128" t="s">
        <v>548</v>
      </c>
      <c r="C40" s="129"/>
      <c r="D40" s="130">
        <f>D33*1000000/D35</f>
        <v>14968.96451371972</v>
      </c>
      <c r="E40" s="130">
        <f t="shared" ref="E40:K40" si="3">E33*1000000/E35</f>
        <v>16107.824402236183</v>
      </c>
      <c r="F40" s="130">
        <f t="shared" si="3"/>
        <v>15268.991173711212</v>
      </c>
      <c r="G40" s="130">
        <f t="shared" si="3"/>
        <v>17797.742244689878</v>
      </c>
      <c r="H40" s="130">
        <f t="shared" si="3"/>
        <v>17659.181517910019</v>
      </c>
      <c r="I40" s="130">
        <f t="shared" si="3"/>
        <v>25239.644039888255</v>
      </c>
      <c r="J40" s="130">
        <f t="shared" si="3"/>
        <v>27291.826238182457</v>
      </c>
      <c r="K40" s="130">
        <f t="shared" si="3"/>
        <v>29591.533921666574</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0.45811922018873463</v>
      </c>
      <c r="I42" s="138">
        <f>(I30-E30)/ABS(E30)</f>
        <v>0.14991842059857183</v>
      </c>
      <c r="J42" s="138">
        <f>(J30-F30)/ABS(F30)</f>
        <v>0.2183581379483002</v>
      </c>
      <c r="K42" s="138">
        <f>(K30-G30)/ABS(G30)</f>
        <v>0.32209879938204472</v>
      </c>
      <c r="L42" s="12"/>
    </row>
    <row r="43" spans="1:12">
      <c r="A43" s="7"/>
      <c r="B43" s="128" t="s">
        <v>564</v>
      </c>
      <c r="C43" s="139" t="s">
        <v>36</v>
      </c>
      <c r="D43" s="128"/>
      <c r="E43" s="132">
        <f>E30/D30-1</f>
        <v>0.23251941320147451</v>
      </c>
      <c r="F43" s="132">
        <f t="shared" ref="F43:K43" si="4">F30/E30-1</f>
        <v>0.33406083795212993</v>
      </c>
      <c r="G43" s="132">
        <f t="shared" si="4"/>
        <v>0.18406052946261831</v>
      </c>
      <c r="H43" s="132">
        <f t="shared" si="4"/>
        <v>-0.25105534353400272</v>
      </c>
      <c r="I43" s="132">
        <f>I30/H30-1</f>
        <v>-2.7996642961562901E-2</v>
      </c>
      <c r="J43" s="132">
        <f t="shared" si="4"/>
        <v>0.41346016319231471</v>
      </c>
      <c r="K43" s="132">
        <f t="shared" si="4"/>
        <v>0.28488082086798028</v>
      </c>
      <c r="L43" s="12"/>
    </row>
    <row r="44" spans="1:12" s="8" customFormat="1">
      <c r="A44" s="13"/>
      <c r="B44" s="128" t="s">
        <v>562</v>
      </c>
      <c r="C44" s="136" t="s">
        <v>36</v>
      </c>
      <c r="D44" s="137"/>
      <c r="E44" s="150"/>
      <c r="F44" s="150"/>
      <c r="G44" s="150"/>
      <c r="H44" s="138">
        <f>(H32-D32)/ABS(D32)</f>
        <v>7.4080860917223337E-2</v>
      </c>
      <c r="I44" s="138">
        <f>(I32-E32)/ABS(E32)</f>
        <v>0.13330456902983398</v>
      </c>
      <c r="J44" s="138">
        <f>(J32-F32)/ABS(F32)</f>
        <v>1.3518324163300788</v>
      </c>
      <c r="K44" s="164">
        <f>(K32-G32)/ABS(G32)</f>
        <v>0.35185877566445151</v>
      </c>
      <c r="L44" s="14"/>
    </row>
    <row r="45" spans="1:12">
      <c r="A45" s="7"/>
      <c r="B45" s="128" t="s">
        <v>567</v>
      </c>
      <c r="C45" s="139" t="s">
        <v>36</v>
      </c>
      <c r="D45" s="128"/>
      <c r="E45" s="132">
        <f>E32/D32-1</f>
        <v>-7.3372869779606553E-2</v>
      </c>
      <c r="F45" s="132">
        <f t="shared" ref="F45:K45" si="5">F32/E32-1</f>
        <v>-0.15209125475285168</v>
      </c>
      <c r="G45" s="132">
        <f t="shared" si="5"/>
        <v>1.6369303183538468</v>
      </c>
      <c r="H45" s="132">
        <f>(H32-G32)/ABS(G32)</f>
        <v>-0.48157707476511524</v>
      </c>
      <c r="I45" s="132">
        <f>I32/H32-1</f>
        <v>-2.2279607916123823E-2</v>
      </c>
      <c r="J45" s="132">
        <f t="shared" si="5"/>
        <v>0.75957931138413226</v>
      </c>
      <c r="K45" s="132">
        <f t="shared" si="5"/>
        <v>0.51573614128719925</v>
      </c>
      <c r="L45" s="12"/>
    </row>
    <row r="46" spans="1:12" s="8" customFormat="1">
      <c r="A46" s="13"/>
      <c r="B46" s="128" t="s">
        <v>565</v>
      </c>
      <c r="C46" s="136" t="s">
        <v>36</v>
      </c>
      <c r="D46" s="137"/>
      <c r="E46" s="150"/>
      <c r="F46" s="150"/>
      <c r="G46" s="150"/>
      <c r="H46" s="138">
        <f>(H39-D39)/ABS(D39)</f>
        <v>7.4080860917223268E-2</v>
      </c>
      <c r="I46" s="138">
        <f>(I39-E39)/ABS(E39)</f>
        <v>3.0277452772190429E-2</v>
      </c>
      <c r="J46" s="138">
        <f>(J39-F39)/ABS(F39)</f>
        <v>1.1380306560643834</v>
      </c>
      <c r="K46" s="164">
        <f>(K39-G39)/ABS(G39)</f>
        <v>0.22896320544405938</v>
      </c>
      <c r="L46" s="14"/>
    </row>
    <row r="47" spans="1:12">
      <c r="A47" s="7"/>
      <c r="B47" s="128" t="s">
        <v>566</v>
      </c>
      <c r="C47" s="139" t="s">
        <v>36</v>
      </c>
      <c r="D47" s="128"/>
      <c r="E47" s="132">
        <f>E39/D39-1</f>
        <v>-7.3372869779606553E-2</v>
      </c>
      <c r="F47" s="132">
        <f t="shared" ref="F47:K47" si="6">F39/E39-1</f>
        <v>-0.15209125475285168</v>
      </c>
      <c r="G47" s="132">
        <f t="shared" si="6"/>
        <v>1.6369303183538468</v>
      </c>
      <c r="H47" s="132">
        <f t="shared" si="6"/>
        <v>-0.48157707476511524</v>
      </c>
      <c r="I47" s="132">
        <f>I39/H39-1</f>
        <v>-0.11116278659149592</v>
      </c>
      <c r="J47" s="132">
        <f t="shared" si="6"/>
        <v>0.75957931138413204</v>
      </c>
      <c r="K47" s="132">
        <f t="shared" si="6"/>
        <v>0.51573614128719925</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7.285320945011213E-2</v>
      </c>
      <c r="F49" s="132">
        <f t="shared" ref="F49:K49" si="7">F32/AVERAGE(E33:F33)</f>
        <v>6.1182198146029376E-2</v>
      </c>
      <c r="G49" s="132">
        <f t="shared" si="7"/>
        <v>0.15308805337239431</v>
      </c>
      <c r="H49" s="132">
        <f t="shared" si="7"/>
        <v>7.4014317631004606E-2</v>
      </c>
      <c r="I49" s="132">
        <f>I32/AVERAGE(H33:I33)</f>
        <v>5.6488209314490341E-2</v>
      </c>
      <c r="J49" s="132">
        <f t="shared" si="7"/>
        <v>7.813188696047392E-2</v>
      </c>
      <c r="K49" s="132">
        <f t="shared" si="7"/>
        <v>0.10936698321165093</v>
      </c>
      <c r="L49" s="12"/>
    </row>
    <row r="50" spans="1:12">
      <c r="A50" s="7"/>
      <c r="B50" s="128" t="s">
        <v>43</v>
      </c>
      <c r="C50" s="141" t="s">
        <v>36</v>
      </c>
      <c r="D50" s="129"/>
      <c r="E50" s="133">
        <f>E32/AVERAGE(D34:E34)</f>
        <v>3.5081512034643499E-2</v>
      </c>
      <c r="F50" s="133">
        <f t="shared" ref="F50:K50" si="8">F32/AVERAGE(E34:F34)</f>
        <v>2.7649015867209453E-2</v>
      </c>
      <c r="G50" s="133">
        <f t="shared" si="8"/>
        <v>6.9197376475829714E-2</v>
      </c>
      <c r="H50" s="133">
        <f t="shared" si="8"/>
        <v>3.6036141775356773E-2</v>
      </c>
      <c r="I50" s="132">
        <f>I32/AVERAGE(H34:I34)</f>
        <v>3.3072209103638443E-2</v>
      </c>
      <c r="J50" s="132">
        <f t="shared" si="8"/>
        <v>5.1857567589616328E-2</v>
      </c>
      <c r="K50" s="132">
        <f t="shared" si="8"/>
        <v>7.3252005874363854E-2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0.52735994879919401</v>
      </c>
      <c r="E52" s="133">
        <f t="shared" si="9"/>
        <v>0.50988958049007638</v>
      </c>
      <c r="F52" s="133">
        <f t="shared" si="9"/>
        <v>0.58242002886916844</v>
      </c>
      <c r="G52" s="133">
        <f t="shared" si="9"/>
        <v>0.51358192650998058</v>
      </c>
      <c r="H52" s="133">
        <f t="shared" si="9"/>
        <v>0.51265217956606102</v>
      </c>
      <c r="I52" s="133">
        <f t="shared" si="9"/>
        <v>0.32853889824462446</v>
      </c>
      <c r="J52" s="133">
        <f t="shared" si="9"/>
        <v>0.34328492761178431</v>
      </c>
      <c r="K52" s="133">
        <f t="shared" si="9"/>
        <v>0.31769756650248826</v>
      </c>
    </row>
    <row r="53" spans="1:12">
      <c r="A53" s="7"/>
      <c r="B53" s="128" t="s">
        <v>553</v>
      </c>
      <c r="C53" s="141" t="s">
        <v>36</v>
      </c>
      <c r="D53" s="133">
        <f t="shared" ref="D53:K53" si="10">D34/D33-1</f>
        <v>1.1157749908399945</v>
      </c>
      <c r="E53" s="133">
        <f t="shared" si="10"/>
        <v>1.040356540470881</v>
      </c>
      <c r="F53" s="133">
        <f t="shared" si="10"/>
        <v>1.3947508720112705</v>
      </c>
      <c r="G53" s="133">
        <f t="shared" si="10"/>
        <v>1.0558446622368738</v>
      </c>
      <c r="H53" s="133">
        <f t="shared" si="10"/>
        <v>1.0519225860281689</v>
      </c>
      <c r="I53" s="133">
        <f t="shared" si="10"/>
        <v>0.48928954690858117</v>
      </c>
      <c r="J53" s="133">
        <f t="shared" si="10"/>
        <v>0.52273039259384046</v>
      </c>
      <c r="K53" s="133">
        <f t="shared" si="10"/>
        <v>0.46562572681143299</v>
      </c>
    </row>
    <row r="54" spans="1:12">
      <c r="A54" s="7"/>
      <c r="B54" s="128" t="s">
        <v>554</v>
      </c>
      <c r="C54" s="141" t="s">
        <v>40</v>
      </c>
      <c r="D54" s="144">
        <f>'Input quaterly PNJ'!Y19/'Input quaterly PNJ'!Y31</f>
        <v>1.6530426896195374</v>
      </c>
      <c r="E54" s="144">
        <f>'Input quaterly PNJ'!Z19/'Input quaterly PNJ'!Z31</f>
        <v>1.691617978463273</v>
      </c>
      <c r="F54" s="144">
        <f>'Input quaterly PNJ'!AA19/'Input quaterly PNJ'!AA31</f>
        <v>1.5333980298001728</v>
      </c>
      <c r="G54" s="144">
        <f>'Input quaterly PNJ'!AB19/'Input quaterly PNJ'!AB31</f>
        <v>1.7405520605205969</v>
      </c>
      <c r="H54" s="144">
        <f>'Input quaterly PNJ'!AD19/'Input quaterly PNJ'!AC31</f>
        <v>1.9622012172604029</v>
      </c>
      <c r="I54" s="144">
        <f>'Input quaterly PNJ'!AD19/'Input quaterly PNJ'!AD31</f>
        <v>2.6502193116052393</v>
      </c>
      <c r="J54" s="144">
        <f>'Input quaterly PNJ'!AE19/'Input quaterly PNJ'!AE31</f>
        <v>2.5576940371154917</v>
      </c>
      <c r="K54" s="144">
        <f>'Input quaterly PNJ'!AF19/'Input quaterly PNJ'!AF31</f>
        <v>2.7590951578935368</v>
      </c>
    </row>
    <row r="55" spans="1:12">
      <c r="A55" s="7"/>
      <c r="B55" s="128" t="s">
        <v>555</v>
      </c>
      <c r="C55" s="141" t="s">
        <v>40</v>
      </c>
      <c r="D55" s="151">
        <f>('Input quaterly PNJ'!Y19-'Input quaterly PNJ'!Y23)/'Input quaterly PNJ'!Y31</f>
        <v>0.17656681879744024</v>
      </c>
      <c r="E55" s="151">
        <f>('Input quaterly PNJ'!Z19-'Input quaterly PNJ'!Z23)/'Input quaterly PNJ'!Z31</f>
        <v>0.13478109539945346</v>
      </c>
      <c r="F55" s="151">
        <f>('Input quaterly PNJ'!AA19-'Input quaterly PNJ'!AA23)/'Input quaterly PNJ'!AA31</f>
        <v>0.13289055558214238</v>
      </c>
      <c r="G55" s="151">
        <f>('Input quaterly PNJ'!AB19-'Input quaterly PNJ'!AB23)/'Input quaterly PNJ'!AB31</f>
        <v>0.14563566963767982</v>
      </c>
      <c r="H55" s="151">
        <f>('Input quaterly PNJ'!AD19-'Input quaterly PNJ'!AC23)/'Input quaterly PNJ'!AC31</f>
        <v>0.33667032201865638</v>
      </c>
      <c r="I55" s="151">
        <f>('Input quaterly PNJ'!AD19-'Input quaterly PNJ'!AD23)/'Input quaterly PNJ'!AD31</f>
        <v>0.32627170271093514</v>
      </c>
      <c r="J55" s="151">
        <f>('Input quaterly PNJ'!AE19-'Input quaterly PNJ'!AE23)/'Input quaterly PNJ'!AE31</f>
        <v>0.32456854931085388</v>
      </c>
      <c r="K55" s="151">
        <f>('Input quaterly PNJ'!AF19-'Input quaterly PNJ'!AF23)/'Input quaterly PNJ'!AF31</f>
        <v>0.1885866668946512</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hợp'!D25</f>
        <v>97500</v>
      </c>
    </row>
    <row r="58" spans="1:12">
      <c r="A58" s="7"/>
      <c r="B58" s="128" t="s">
        <v>558</v>
      </c>
      <c r="C58" s="129" t="s">
        <v>38</v>
      </c>
      <c r="D58" s="130"/>
      <c r="E58" s="130"/>
      <c r="F58" s="130"/>
      <c r="G58" s="130"/>
      <c r="H58" s="130"/>
      <c r="I58" s="130"/>
      <c r="J58" s="130"/>
      <c r="K58" s="130">
        <f>K57*K35/1000000</f>
        <v>10539945</v>
      </c>
    </row>
    <row r="59" spans="1:12">
      <c r="A59" s="7"/>
      <c r="B59" s="128" t="s">
        <v>559</v>
      </c>
      <c r="C59" s="129" t="s">
        <v>40</v>
      </c>
      <c r="D59" s="130"/>
      <c r="E59" s="130"/>
      <c r="F59" s="130"/>
      <c r="G59" s="130"/>
      <c r="H59" s="130"/>
      <c r="I59" s="130"/>
      <c r="J59" s="130"/>
      <c r="K59" s="153">
        <f>K57/(SUM(H32:K32)*1000000/K35)</f>
        <v>12.96207773105885</v>
      </c>
    </row>
    <row r="60" spans="1:12">
      <c r="A60" s="7"/>
      <c r="B60" s="128" t="s">
        <v>560</v>
      </c>
      <c r="C60" s="129" t="s">
        <v>40</v>
      </c>
      <c r="D60" s="130"/>
      <c r="E60" s="130"/>
      <c r="F60" s="130"/>
      <c r="G60" s="130"/>
      <c r="H60" s="130"/>
      <c r="I60" s="130"/>
      <c r="J60" s="130"/>
      <c r="K60" s="154">
        <f>K57/K40</f>
        <v>3.2948613024961051</v>
      </c>
    </row>
  </sheetData>
  <mergeCells count="3">
    <mergeCell ref="I2:K2"/>
    <mergeCell ref="I20:K20"/>
    <mergeCell ref="I3:K19"/>
  </mergeCells>
  <conditionalFormatting sqref="E16:G18">
    <cfRule type="cellIs" dxfId="181" priority="3" operator="lessThan">
      <formula>0</formula>
    </cfRule>
    <cfRule type="cellIs" dxfId="180" priority="4" operator="greaterThan">
      <formula>0</formula>
    </cfRule>
  </conditionalFormatting>
  <conditionalFormatting sqref="H42:K42 H44:K44 H46:K46">
    <cfRule type="cellIs" dxfId="179" priority="1" operator="lessThan">
      <formula>0</formula>
    </cfRule>
    <cfRule type="cellIs" dxfId="178"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9199218</v>
      </c>
      <c r="E3" s="26">
        <v>7708353</v>
      </c>
      <c r="F3" s="26">
        <v>8564590</v>
      </c>
      <c r="G3" s="26">
        <v>10976837</v>
      </c>
      <c r="I3" s="22">
        <f>REPLACE(D3,1,3,"")/1</f>
        <v>9218</v>
      </c>
      <c r="J3" s="22">
        <f t="shared" ref="J3:L16" si="0">REPLACE(E3,1,3,"")/1</f>
        <v>8353</v>
      </c>
      <c r="K3" s="22">
        <f t="shared" si="0"/>
        <v>4590</v>
      </c>
      <c r="L3" s="22">
        <f t="shared" si="0"/>
        <v>76837</v>
      </c>
      <c r="N3" s="2">
        <f>D3</f>
        <v>9199218</v>
      </c>
      <c r="O3" s="2">
        <f t="shared" ref="O3:Q17" si="1">E3</f>
        <v>7708353</v>
      </c>
      <c r="P3" s="2">
        <f t="shared" si="1"/>
        <v>8564590</v>
      </c>
      <c r="Q3" s="2">
        <f t="shared" si="1"/>
        <v>10976837</v>
      </c>
    </row>
    <row r="4" spans="1:17" ht="61.5" customHeight="1" thickBot="1">
      <c r="A4" s="244" t="s">
        <v>2</v>
      </c>
      <c r="B4" s="245"/>
      <c r="C4" s="15"/>
      <c r="D4" s="27">
        <v>8309983</v>
      </c>
      <c r="E4" s="27">
        <v>6537985</v>
      </c>
      <c r="F4" s="27">
        <v>7153297</v>
      </c>
      <c r="G4" s="27">
        <v>9064873</v>
      </c>
      <c r="I4" s="22">
        <f t="shared" ref="I4:I16" si="2">REPLACE(D4,1,3,"")/1</f>
        <v>9983</v>
      </c>
      <c r="J4" s="22">
        <f t="shared" si="0"/>
        <v>7985</v>
      </c>
      <c r="K4" s="22">
        <f t="shared" si="0"/>
        <v>3297</v>
      </c>
      <c r="L4" s="22">
        <f t="shared" si="0"/>
        <v>4873</v>
      </c>
      <c r="N4" s="2">
        <f t="shared" ref="N4:Q38" si="3">D4</f>
        <v>8309983</v>
      </c>
      <c r="O4" s="2">
        <f t="shared" si="1"/>
        <v>6537985</v>
      </c>
      <c r="P4" s="2">
        <f t="shared" si="1"/>
        <v>7153297</v>
      </c>
      <c r="Q4" s="2">
        <f t="shared" si="1"/>
        <v>9064873</v>
      </c>
    </row>
    <row r="5" spans="1:17" ht="61.5" customHeight="1" thickBot="1">
      <c r="A5" s="254" t="s">
        <v>3</v>
      </c>
      <c r="B5" s="255"/>
      <c r="C5" s="15"/>
      <c r="D5" s="26">
        <v>889236</v>
      </c>
      <c r="E5" s="26">
        <v>1170368</v>
      </c>
      <c r="F5" s="26">
        <v>1411293</v>
      </c>
      <c r="G5" s="26">
        <v>1911964</v>
      </c>
      <c r="I5" s="22">
        <f t="shared" si="2"/>
        <v>236</v>
      </c>
      <c r="J5" s="22">
        <f t="shared" si="0"/>
        <v>368</v>
      </c>
      <c r="K5" s="22">
        <f t="shared" si="0"/>
        <v>1293</v>
      </c>
      <c r="L5" s="22">
        <f t="shared" si="0"/>
        <v>1964</v>
      </c>
      <c r="N5" s="2">
        <f t="shared" si="3"/>
        <v>889236</v>
      </c>
      <c r="O5" s="2">
        <f t="shared" si="1"/>
        <v>1170368</v>
      </c>
      <c r="P5" s="2">
        <f t="shared" si="1"/>
        <v>1411293</v>
      </c>
      <c r="Q5" s="2">
        <f t="shared" si="1"/>
        <v>1911964</v>
      </c>
    </row>
    <row r="6" spans="1:17" ht="30" customHeight="1" thickBot="1">
      <c r="A6" s="244" t="s">
        <v>4</v>
      </c>
      <c r="B6" s="245"/>
      <c r="C6" s="15"/>
      <c r="D6" s="27">
        <v>18739</v>
      </c>
      <c r="E6" s="27">
        <v>1328</v>
      </c>
      <c r="F6" s="27">
        <v>5266</v>
      </c>
      <c r="G6" s="27">
        <v>8795</v>
      </c>
      <c r="I6" s="22">
        <f t="shared" si="2"/>
        <v>39</v>
      </c>
      <c r="J6" s="22">
        <f t="shared" si="0"/>
        <v>8</v>
      </c>
      <c r="K6" s="22">
        <f t="shared" si="0"/>
        <v>6</v>
      </c>
      <c r="L6" s="22">
        <f t="shared" si="0"/>
        <v>5</v>
      </c>
      <c r="N6" s="2">
        <f t="shared" si="3"/>
        <v>18739</v>
      </c>
      <c r="O6" s="2">
        <f t="shared" si="1"/>
        <v>1328</v>
      </c>
      <c r="P6" s="2">
        <f t="shared" si="1"/>
        <v>5266</v>
      </c>
      <c r="Q6" s="2">
        <f t="shared" si="1"/>
        <v>8795</v>
      </c>
    </row>
    <row r="7" spans="1:17" ht="15" customHeight="1" thickBot="1">
      <c r="A7" s="244" t="s">
        <v>5</v>
      </c>
      <c r="B7" s="245"/>
      <c r="C7" s="15"/>
      <c r="D7" s="27">
        <v>90255</v>
      </c>
      <c r="E7" s="27">
        <v>430803</v>
      </c>
      <c r="F7" s="27">
        <v>181560</v>
      </c>
      <c r="G7" s="27">
        <v>56476</v>
      </c>
      <c r="I7" s="22">
        <f t="shared" si="2"/>
        <v>55</v>
      </c>
      <c r="J7" s="22">
        <f t="shared" si="0"/>
        <v>803</v>
      </c>
      <c r="K7" s="22">
        <f t="shared" si="0"/>
        <v>560</v>
      </c>
      <c r="L7" s="22">
        <f t="shared" si="0"/>
        <v>76</v>
      </c>
      <c r="N7" s="2">
        <f t="shared" si="3"/>
        <v>90255</v>
      </c>
      <c r="O7" s="2">
        <f t="shared" si="1"/>
        <v>430803</v>
      </c>
      <c r="P7" s="2">
        <f t="shared" si="1"/>
        <v>181560</v>
      </c>
      <c r="Q7" s="2">
        <f t="shared" si="1"/>
        <v>56476</v>
      </c>
    </row>
    <row r="8" spans="1:17" ht="15.75" customHeight="1" thickBot="1">
      <c r="A8" s="244" t="s">
        <v>6</v>
      </c>
      <c r="B8" s="245"/>
      <c r="C8" s="15"/>
      <c r="D8" s="27">
        <v>354954</v>
      </c>
      <c r="E8" s="27">
        <v>423930</v>
      </c>
      <c r="F8" s="27">
        <v>553623</v>
      </c>
      <c r="G8" s="27">
        <v>774978</v>
      </c>
      <c r="I8" s="22">
        <f t="shared" si="2"/>
        <v>954</v>
      </c>
      <c r="J8" s="22">
        <f t="shared" si="0"/>
        <v>930</v>
      </c>
      <c r="K8" s="22">
        <f t="shared" si="0"/>
        <v>623</v>
      </c>
      <c r="L8" s="22">
        <f t="shared" si="0"/>
        <v>978</v>
      </c>
      <c r="N8" s="2">
        <f t="shared" si="3"/>
        <v>354954</v>
      </c>
      <c r="O8" s="2">
        <f t="shared" si="1"/>
        <v>423930</v>
      </c>
      <c r="P8" s="2">
        <f t="shared" si="1"/>
        <v>553623</v>
      </c>
      <c r="Q8" s="2">
        <f t="shared" si="1"/>
        <v>774978</v>
      </c>
    </row>
    <row r="9" spans="1:17" ht="37.5" customHeight="1" thickBot="1">
      <c r="A9" s="244" t="s">
        <v>7</v>
      </c>
      <c r="B9" s="245"/>
      <c r="C9" s="15"/>
      <c r="D9" s="27">
        <v>129619</v>
      </c>
      <c r="E9" s="27">
        <v>117548</v>
      </c>
      <c r="F9" s="27">
        <v>133282</v>
      </c>
      <c r="G9" s="27">
        <v>187936</v>
      </c>
      <c r="I9" s="22">
        <f t="shared" si="2"/>
        <v>619</v>
      </c>
      <c r="J9" s="22">
        <f t="shared" si="0"/>
        <v>548</v>
      </c>
      <c r="K9" s="22">
        <f t="shared" si="0"/>
        <v>282</v>
      </c>
      <c r="L9" s="22">
        <f t="shared" si="0"/>
        <v>936</v>
      </c>
      <c r="N9" s="2">
        <f t="shared" si="3"/>
        <v>129619</v>
      </c>
      <c r="O9" s="2">
        <f t="shared" si="1"/>
        <v>117548</v>
      </c>
      <c r="P9" s="2">
        <f t="shared" si="1"/>
        <v>133282</v>
      </c>
      <c r="Q9" s="2">
        <f t="shared" si="1"/>
        <v>187936</v>
      </c>
    </row>
    <row r="10" spans="1:17" ht="61.5" customHeight="1" thickBot="1">
      <c r="A10" s="254" t="s">
        <v>8</v>
      </c>
      <c r="B10" s="255"/>
      <c r="C10" s="15"/>
      <c r="D10" s="26">
        <v>333148</v>
      </c>
      <c r="E10" s="26">
        <v>199414</v>
      </c>
      <c r="F10" s="26">
        <v>547179</v>
      </c>
      <c r="G10" s="26">
        <v>901369</v>
      </c>
      <c r="I10" s="22">
        <f t="shared" si="2"/>
        <v>148</v>
      </c>
      <c r="J10" s="22">
        <f t="shared" si="0"/>
        <v>414</v>
      </c>
      <c r="K10" s="22">
        <f t="shared" si="0"/>
        <v>179</v>
      </c>
      <c r="L10" s="22">
        <f t="shared" si="0"/>
        <v>369</v>
      </c>
      <c r="N10" s="2">
        <f t="shared" si="3"/>
        <v>333148</v>
      </c>
      <c r="O10" s="2">
        <f t="shared" si="1"/>
        <v>199414</v>
      </c>
      <c r="P10" s="2">
        <f t="shared" si="1"/>
        <v>547179</v>
      </c>
      <c r="Q10" s="2">
        <f t="shared" si="1"/>
        <v>901369</v>
      </c>
    </row>
    <row r="11" spans="1:17" ht="15" customHeight="1" thickBot="1">
      <c r="A11" s="244" t="s">
        <v>9</v>
      </c>
      <c r="B11" s="245"/>
      <c r="C11" s="15"/>
      <c r="D11" s="27">
        <v>1082</v>
      </c>
      <c r="E11" s="27">
        <v>-2609</v>
      </c>
      <c r="F11" s="27">
        <v>43448</v>
      </c>
      <c r="G11" s="27">
        <v>6011</v>
      </c>
      <c r="I11" s="22">
        <f t="shared" si="2"/>
        <v>2</v>
      </c>
      <c r="J11" s="22">
        <f t="shared" si="0"/>
        <v>9</v>
      </c>
      <c r="K11" s="22">
        <f t="shared" si="0"/>
        <v>48</v>
      </c>
      <c r="L11" s="22">
        <f t="shared" si="0"/>
        <v>1</v>
      </c>
      <c r="N11" s="2">
        <f t="shared" si="3"/>
        <v>1082</v>
      </c>
      <c r="O11" s="2">
        <f t="shared" si="1"/>
        <v>-2609</v>
      </c>
      <c r="P11" s="2">
        <f t="shared" si="1"/>
        <v>43448</v>
      </c>
      <c r="Q11" s="2">
        <f t="shared" si="1"/>
        <v>6011</v>
      </c>
    </row>
    <row r="12" spans="1:17" ht="45" customHeight="1" thickBot="1">
      <c r="A12" s="244" t="s">
        <v>10</v>
      </c>
      <c r="B12" s="245"/>
      <c r="C12" s="15"/>
      <c r="D12" s="28">
        <v>804</v>
      </c>
      <c r="E12" s="28">
        <v>518</v>
      </c>
      <c r="F12" s="28">
        <v>-914</v>
      </c>
      <c r="G12" s="28"/>
      <c r="I12" s="22" t="e">
        <f t="shared" si="2"/>
        <v>#VALUE!</v>
      </c>
      <c r="J12" s="22" t="e">
        <f t="shared" si="0"/>
        <v>#VALUE!</v>
      </c>
      <c r="K12" s="22">
        <f t="shared" si="0"/>
        <v>4</v>
      </c>
      <c r="L12" s="22" t="e">
        <f t="shared" si="0"/>
        <v>#VALUE!</v>
      </c>
      <c r="N12" s="2">
        <f t="shared" si="3"/>
        <v>804</v>
      </c>
      <c r="O12" s="2">
        <f t="shared" si="1"/>
        <v>518</v>
      </c>
      <c r="P12" s="2">
        <f t="shared" si="1"/>
        <v>-914</v>
      </c>
      <c r="Q12" s="2">
        <f t="shared" si="1"/>
        <v>0</v>
      </c>
    </row>
    <row r="13" spans="1:17" ht="37.5" customHeight="1" thickBot="1">
      <c r="A13" s="254" t="s">
        <v>11</v>
      </c>
      <c r="B13" s="255"/>
      <c r="C13" s="15"/>
      <c r="D13" s="26">
        <v>335034</v>
      </c>
      <c r="E13" s="26">
        <v>197323</v>
      </c>
      <c r="F13" s="26">
        <v>589714</v>
      </c>
      <c r="G13" s="26">
        <v>907379</v>
      </c>
      <c r="I13" s="22">
        <f t="shared" si="2"/>
        <v>34</v>
      </c>
      <c r="J13" s="22">
        <f t="shared" si="0"/>
        <v>323</v>
      </c>
      <c r="K13" s="22">
        <f t="shared" si="0"/>
        <v>714</v>
      </c>
      <c r="L13" s="22">
        <f t="shared" si="0"/>
        <v>379</v>
      </c>
      <c r="N13" s="2">
        <f t="shared" si="3"/>
        <v>335034</v>
      </c>
      <c r="O13" s="2">
        <f t="shared" si="1"/>
        <v>197323</v>
      </c>
      <c r="P13" s="2">
        <f t="shared" si="1"/>
        <v>589714</v>
      </c>
      <c r="Q13" s="2">
        <f t="shared" si="1"/>
        <v>907379</v>
      </c>
    </row>
    <row r="14" spans="1:17" ht="61.5" customHeight="1" thickBot="1">
      <c r="A14" s="254" t="s">
        <v>12</v>
      </c>
      <c r="B14" s="255"/>
      <c r="C14" s="15"/>
      <c r="D14" s="26">
        <v>255872</v>
      </c>
      <c r="E14" s="26">
        <v>152303</v>
      </c>
      <c r="F14" s="26">
        <v>449574</v>
      </c>
      <c r="G14" s="26">
        <v>724856</v>
      </c>
      <c r="I14" s="22">
        <f t="shared" si="2"/>
        <v>872</v>
      </c>
      <c r="J14" s="22">
        <f t="shared" si="0"/>
        <v>303</v>
      </c>
      <c r="K14" s="22">
        <f t="shared" si="0"/>
        <v>574</v>
      </c>
      <c r="L14" s="22">
        <f t="shared" si="0"/>
        <v>856</v>
      </c>
      <c r="N14" s="2">
        <f t="shared" si="3"/>
        <v>255872</v>
      </c>
      <c r="O14" s="2">
        <f t="shared" si="1"/>
        <v>152303</v>
      </c>
      <c r="P14" s="2">
        <f t="shared" si="1"/>
        <v>449574</v>
      </c>
      <c r="Q14" s="2">
        <f t="shared" si="1"/>
        <v>724856</v>
      </c>
    </row>
    <row r="15" spans="1:17" ht="61.5" customHeight="1" thickBot="1">
      <c r="A15" s="254" t="s">
        <v>13</v>
      </c>
      <c r="B15" s="255"/>
      <c r="C15" s="15"/>
      <c r="D15" s="26">
        <v>242495</v>
      </c>
      <c r="E15" s="26">
        <v>152303</v>
      </c>
      <c r="F15" s="26">
        <v>449574</v>
      </c>
      <c r="G15" s="26">
        <v>724856</v>
      </c>
      <c r="I15" s="22">
        <f t="shared" si="2"/>
        <v>495</v>
      </c>
      <c r="J15" s="22">
        <f t="shared" si="0"/>
        <v>303</v>
      </c>
      <c r="K15" s="22">
        <f t="shared" si="0"/>
        <v>574</v>
      </c>
      <c r="L15" s="22">
        <f t="shared" si="0"/>
        <v>856</v>
      </c>
      <c r="N15" s="2">
        <f t="shared" si="3"/>
        <v>242495</v>
      </c>
      <c r="O15" s="2">
        <f t="shared" si="1"/>
        <v>152303</v>
      </c>
      <c r="P15" s="2">
        <f t="shared" si="1"/>
        <v>449574</v>
      </c>
      <c r="Q15" s="2">
        <f t="shared" si="1"/>
        <v>724856</v>
      </c>
    </row>
    <row r="16" spans="1:17" ht="37.5" customHeight="1" thickBot="1">
      <c r="A16" s="244" t="s">
        <v>14</v>
      </c>
      <c r="B16" s="245"/>
      <c r="C16" s="15"/>
      <c r="D16" s="27">
        <v>3208</v>
      </c>
      <c r="E16" s="27">
        <v>1347</v>
      </c>
      <c r="F16" s="27">
        <v>4383</v>
      </c>
      <c r="G16" s="27">
        <v>6434</v>
      </c>
      <c r="I16" s="22">
        <f t="shared" si="2"/>
        <v>8</v>
      </c>
      <c r="J16" s="22">
        <f t="shared" si="0"/>
        <v>7</v>
      </c>
      <c r="K16" s="22">
        <f t="shared" si="0"/>
        <v>3</v>
      </c>
      <c r="L16" s="22">
        <f t="shared" si="0"/>
        <v>4</v>
      </c>
      <c r="N16" s="2">
        <f t="shared" si="3"/>
        <v>3208</v>
      </c>
      <c r="O16" s="2">
        <f t="shared" si="1"/>
        <v>1347</v>
      </c>
      <c r="P16" s="2">
        <f t="shared" si="1"/>
        <v>4383</v>
      </c>
      <c r="Q16" s="2">
        <f t="shared" si="1"/>
        <v>6434</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1830871</v>
      </c>
      <c r="E19" s="26">
        <v>2265185</v>
      </c>
      <c r="F19" s="26">
        <v>3102580</v>
      </c>
      <c r="G19" s="26">
        <v>3896142</v>
      </c>
      <c r="I19" s="22">
        <f t="shared" ref="I19:L38" si="4">REPLACE(D19,1,3,"")/1</f>
        <v>871</v>
      </c>
      <c r="J19" s="22">
        <f t="shared" si="4"/>
        <v>5185</v>
      </c>
      <c r="K19" s="22">
        <f t="shared" si="4"/>
        <v>2580</v>
      </c>
      <c r="L19" s="22">
        <f t="shared" si="4"/>
        <v>6142</v>
      </c>
      <c r="N19" s="2">
        <f t="shared" si="3"/>
        <v>1830871</v>
      </c>
      <c r="O19" s="2">
        <f t="shared" si="3"/>
        <v>2265185</v>
      </c>
      <c r="P19" s="2">
        <f t="shared" si="3"/>
        <v>3102580</v>
      </c>
      <c r="Q19" s="2">
        <f t="shared" si="3"/>
        <v>3896142</v>
      </c>
    </row>
    <row r="20" spans="1:17" ht="61.5" customHeight="1" thickBot="1">
      <c r="A20" s="244" t="s">
        <v>17</v>
      </c>
      <c r="B20" s="245"/>
      <c r="C20" s="15"/>
      <c r="D20" s="27">
        <v>272305</v>
      </c>
      <c r="E20" s="27">
        <v>37885</v>
      </c>
      <c r="F20" s="27">
        <v>155348</v>
      </c>
      <c r="G20" s="27">
        <v>175209</v>
      </c>
      <c r="I20" s="22">
        <f t="shared" si="4"/>
        <v>305</v>
      </c>
      <c r="J20" s="22">
        <f t="shared" si="4"/>
        <v>85</v>
      </c>
      <c r="K20" s="22">
        <f t="shared" si="4"/>
        <v>348</v>
      </c>
      <c r="L20" s="22">
        <f t="shared" si="4"/>
        <v>209</v>
      </c>
      <c r="N20" s="2">
        <f t="shared" si="3"/>
        <v>272305</v>
      </c>
      <c r="O20" s="2">
        <f t="shared" si="3"/>
        <v>37885</v>
      </c>
      <c r="P20" s="2">
        <f t="shared" si="3"/>
        <v>155348</v>
      </c>
      <c r="Q20" s="2">
        <f t="shared" si="3"/>
        <v>175209</v>
      </c>
    </row>
    <row r="21" spans="1:17" ht="30" customHeight="1" thickBot="1">
      <c r="A21" s="244" t="s">
        <v>18</v>
      </c>
      <c r="B21" s="245"/>
      <c r="C21" s="15"/>
      <c r="D21" s="28"/>
      <c r="E21" s="28">
        <v>65</v>
      </c>
      <c r="F21" s="28">
        <v>65</v>
      </c>
      <c r="G21" s="27">
        <v>160065</v>
      </c>
      <c r="I21" s="22" t="e">
        <f t="shared" si="4"/>
        <v>#VALUE!</v>
      </c>
      <c r="J21" s="22" t="e">
        <f t="shared" si="4"/>
        <v>#VALUE!</v>
      </c>
      <c r="K21" s="22" t="e">
        <f t="shared" si="4"/>
        <v>#VALUE!</v>
      </c>
      <c r="L21" s="22">
        <f t="shared" si="4"/>
        <v>65</v>
      </c>
      <c r="N21" s="2">
        <f t="shared" si="3"/>
        <v>0</v>
      </c>
      <c r="O21" s="2">
        <f t="shared" si="3"/>
        <v>65</v>
      </c>
      <c r="P21" s="2">
        <f t="shared" si="3"/>
        <v>65</v>
      </c>
      <c r="Q21" s="2">
        <f t="shared" si="3"/>
        <v>160065</v>
      </c>
    </row>
    <row r="22" spans="1:17" ht="30" customHeight="1" thickBot="1">
      <c r="A22" s="244" t="s">
        <v>19</v>
      </c>
      <c r="B22" s="245"/>
      <c r="C22" s="15"/>
      <c r="D22" s="27">
        <v>71325</v>
      </c>
      <c r="E22" s="27">
        <v>47171</v>
      </c>
      <c r="F22" s="27">
        <v>62721</v>
      </c>
      <c r="G22" s="27">
        <v>84622</v>
      </c>
      <c r="I22" s="22">
        <f t="shared" si="4"/>
        <v>25</v>
      </c>
      <c r="J22" s="22">
        <f t="shared" si="4"/>
        <v>71</v>
      </c>
      <c r="K22" s="22">
        <f t="shared" si="4"/>
        <v>21</v>
      </c>
      <c r="L22" s="22">
        <f t="shared" si="4"/>
        <v>22</v>
      </c>
      <c r="N22" s="2">
        <f t="shared" si="3"/>
        <v>71325</v>
      </c>
      <c r="O22" s="2">
        <f t="shared" si="3"/>
        <v>47171</v>
      </c>
      <c r="P22" s="2">
        <f t="shared" si="3"/>
        <v>62721</v>
      </c>
      <c r="Q22" s="2">
        <f t="shared" si="3"/>
        <v>84622</v>
      </c>
    </row>
    <row r="23" spans="1:17" ht="15" customHeight="1" thickBot="1">
      <c r="A23" s="244" t="s">
        <v>20</v>
      </c>
      <c r="B23" s="245"/>
      <c r="C23" s="15"/>
      <c r="D23" s="27">
        <v>1437416</v>
      </c>
      <c r="E23" s="27">
        <v>2135225</v>
      </c>
      <c r="F23" s="27">
        <v>2838690</v>
      </c>
      <c r="G23" s="27">
        <v>3401959</v>
      </c>
      <c r="I23" s="22">
        <f t="shared" si="4"/>
        <v>7416</v>
      </c>
      <c r="J23" s="22">
        <f t="shared" si="4"/>
        <v>5225</v>
      </c>
      <c r="K23" s="22">
        <f t="shared" si="4"/>
        <v>8690</v>
      </c>
      <c r="L23" s="22">
        <f t="shared" si="4"/>
        <v>1959</v>
      </c>
      <c r="N23" s="2">
        <f t="shared" si="3"/>
        <v>1437416</v>
      </c>
      <c r="O23" s="2">
        <f t="shared" si="3"/>
        <v>2135225</v>
      </c>
      <c r="P23" s="2">
        <f t="shared" si="3"/>
        <v>2838690</v>
      </c>
      <c r="Q23" s="2">
        <f t="shared" si="3"/>
        <v>3401959</v>
      </c>
    </row>
    <row r="24" spans="1:17" ht="30" customHeight="1" thickBot="1">
      <c r="A24" s="244" t="s">
        <v>21</v>
      </c>
      <c r="B24" s="245"/>
      <c r="C24" s="15"/>
      <c r="D24" s="27">
        <v>49825</v>
      </c>
      <c r="E24" s="27">
        <v>44839</v>
      </c>
      <c r="F24" s="27">
        <v>45756</v>
      </c>
      <c r="G24" s="27">
        <v>74287</v>
      </c>
      <c r="I24" s="22">
        <f t="shared" si="4"/>
        <v>25</v>
      </c>
      <c r="J24" s="22">
        <f t="shared" si="4"/>
        <v>39</v>
      </c>
      <c r="K24" s="22">
        <f t="shared" si="4"/>
        <v>56</v>
      </c>
      <c r="L24" s="22">
        <f t="shared" si="4"/>
        <v>87</v>
      </c>
      <c r="N24" s="2">
        <f t="shared" si="3"/>
        <v>49825</v>
      </c>
      <c r="O24" s="2">
        <f t="shared" si="3"/>
        <v>44839</v>
      </c>
      <c r="P24" s="2">
        <f t="shared" si="3"/>
        <v>45756</v>
      </c>
      <c r="Q24" s="2">
        <f t="shared" si="3"/>
        <v>74287</v>
      </c>
    </row>
    <row r="25" spans="1:17" ht="15" customHeight="1" thickBot="1">
      <c r="A25" s="254" t="s">
        <v>22</v>
      </c>
      <c r="B25" s="255"/>
      <c r="C25" s="15"/>
      <c r="D25" s="26">
        <v>997801</v>
      </c>
      <c r="E25" s="26">
        <v>710105</v>
      </c>
      <c r="F25" s="26">
        <v>485407</v>
      </c>
      <c r="G25" s="26">
        <v>596104</v>
      </c>
      <c r="I25" s="22">
        <f t="shared" si="4"/>
        <v>801</v>
      </c>
      <c r="J25" s="22">
        <f t="shared" si="4"/>
        <v>105</v>
      </c>
      <c r="K25" s="22">
        <f t="shared" si="4"/>
        <v>407</v>
      </c>
      <c r="L25" s="22">
        <f t="shared" si="4"/>
        <v>104</v>
      </c>
      <c r="N25" s="2">
        <f t="shared" si="3"/>
        <v>997801</v>
      </c>
      <c r="O25" s="2">
        <f t="shared" si="3"/>
        <v>710105</v>
      </c>
      <c r="P25" s="2">
        <f t="shared" si="3"/>
        <v>485407</v>
      </c>
      <c r="Q25" s="2">
        <f t="shared" si="3"/>
        <v>596104</v>
      </c>
    </row>
    <row r="26" spans="1:17" ht="25.5" customHeight="1" thickBot="1">
      <c r="A26" s="244" t="s">
        <v>23</v>
      </c>
      <c r="B26" s="245"/>
      <c r="C26" s="15"/>
      <c r="D26" s="27">
        <v>452468</v>
      </c>
      <c r="E26" s="27">
        <v>486103</v>
      </c>
      <c r="F26" s="27">
        <v>415801</v>
      </c>
      <c r="G26" s="27">
        <v>487244</v>
      </c>
      <c r="I26" s="22">
        <f t="shared" si="4"/>
        <v>468</v>
      </c>
      <c r="J26" s="22">
        <f t="shared" si="4"/>
        <v>103</v>
      </c>
      <c r="K26" s="22">
        <f t="shared" si="4"/>
        <v>801</v>
      </c>
      <c r="L26" s="22">
        <f t="shared" si="4"/>
        <v>244</v>
      </c>
      <c r="N26" s="2">
        <f t="shared" si="3"/>
        <v>452468</v>
      </c>
      <c r="O26" s="2">
        <f t="shared" si="3"/>
        <v>486103</v>
      </c>
      <c r="P26" s="2">
        <f t="shared" si="3"/>
        <v>415801</v>
      </c>
      <c r="Q26" s="2">
        <f t="shared" si="3"/>
        <v>487244</v>
      </c>
    </row>
    <row r="27" spans="1:17" ht="15.75" customHeight="1" thickBot="1">
      <c r="A27" s="244" t="s">
        <v>24</v>
      </c>
      <c r="B27" s="245"/>
      <c r="C27" s="15"/>
      <c r="D27" s="28"/>
      <c r="E27" s="28"/>
      <c r="F27" s="28"/>
      <c r="G27" s="2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27">
        <v>531864</v>
      </c>
      <c r="E28" s="27">
        <v>166666</v>
      </c>
      <c r="F28" s="28"/>
      <c r="G28" s="28"/>
      <c r="I28" s="22">
        <f t="shared" si="4"/>
        <v>864</v>
      </c>
      <c r="J28" s="22">
        <f t="shared" si="4"/>
        <v>666</v>
      </c>
      <c r="K28" s="22" t="e">
        <f t="shared" si="4"/>
        <v>#VALUE!</v>
      </c>
      <c r="L28" s="22" t="e">
        <f t="shared" si="4"/>
        <v>#VALUE!</v>
      </c>
      <c r="N28" s="2">
        <f t="shared" si="3"/>
        <v>531864</v>
      </c>
      <c r="O28" s="2">
        <f t="shared" si="3"/>
        <v>166666</v>
      </c>
      <c r="P28" s="2">
        <f t="shared" si="3"/>
        <v>0</v>
      </c>
      <c r="Q28" s="2">
        <f t="shared" si="3"/>
        <v>0</v>
      </c>
    </row>
    <row r="29" spans="1:17" ht="15" customHeight="1" thickBot="1">
      <c r="A29" s="254" t="s">
        <v>26</v>
      </c>
      <c r="B29" s="255"/>
      <c r="C29" s="15"/>
      <c r="D29" s="26">
        <v>2828672</v>
      </c>
      <c r="E29" s="26">
        <v>2975289</v>
      </c>
      <c r="F29" s="26">
        <v>3587987</v>
      </c>
      <c r="G29" s="26">
        <v>4492246</v>
      </c>
      <c r="I29" s="22">
        <f t="shared" si="4"/>
        <v>8672</v>
      </c>
      <c r="J29" s="22">
        <f t="shared" si="4"/>
        <v>5289</v>
      </c>
      <c r="K29" s="22">
        <f t="shared" si="4"/>
        <v>7987</v>
      </c>
      <c r="L29" s="22">
        <f t="shared" si="4"/>
        <v>2246</v>
      </c>
      <c r="N29" s="2">
        <f t="shared" si="3"/>
        <v>2828672</v>
      </c>
      <c r="O29" s="2">
        <f t="shared" si="3"/>
        <v>2975289</v>
      </c>
      <c r="P29" s="2">
        <f t="shared" si="3"/>
        <v>3587987</v>
      </c>
      <c r="Q29" s="2">
        <f t="shared" si="3"/>
        <v>4492246</v>
      </c>
    </row>
    <row r="30" spans="1:17" ht="15" customHeight="1" thickBot="1">
      <c r="A30" s="254" t="s">
        <v>27</v>
      </c>
      <c r="B30" s="255"/>
      <c r="C30" s="15"/>
      <c r="D30" s="26">
        <v>1532149</v>
      </c>
      <c r="E30" s="26">
        <v>1580940</v>
      </c>
      <c r="F30" s="26">
        <v>2087660</v>
      </c>
      <c r="G30" s="26">
        <v>1542697</v>
      </c>
      <c r="I30" s="22">
        <f t="shared" si="4"/>
        <v>2149</v>
      </c>
      <c r="J30" s="22">
        <f t="shared" si="4"/>
        <v>940</v>
      </c>
      <c r="K30" s="22">
        <f t="shared" si="4"/>
        <v>7660</v>
      </c>
      <c r="L30" s="22">
        <f t="shared" si="4"/>
        <v>2697</v>
      </c>
      <c r="N30" s="2">
        <f t="shared" si="3"/>
        <v>1532149</v>
      </c>
      <c r="O30" s="2">
        <f t="shared" si="3"/>
        <v>1580940</v>
      </c>
      <c r="P30" s="2">
        <f t="shared" si="3"/>
        <v>2087660</v>
      </c>
      <c r="Q30" s="2">
        <f t="shared" si="3"/>
        <v>1542697</v>
      </c>
    </row>
    <row r="31" spans="1:17" ht="15" customHeight="1" thickBot="1">
      <c r="A31" s="244" t="s">
        <v>28</v>
      </c>
      <c r="B31" s="245"/>
      <c r="C31" s="15"/>
      <c r="D31" s="27">
        <v>1394565</v>
      </c>
      <c r="E31" s="27">
        <v>1501708</v>
      </c>
      <c r="F31" s="27">
        <v>2021661</v>
      </c>
      <c r="G31" s="27">
        <v>1488758</v>
      </c>
      <c r="I31" s="22">
        <f t="shared" si="4"/>
        <v>4565</v>
      </c>
      <c r="J31" s="22">
        <f t="shared" si="4"/>
        <v>1708</v>
      </c>
      <c r="K31" s="22">
        <f t="shared" si="4"/>
        <v>1661</v>
      </c>
      <c r="L31" s="22">
        <f t="shared" si="4"/>
        <v>8758</v>
      </c>
      <c r="N31" s="2">
        <f t="shared" si="3"/>
        <v>1394565</v>
      </c>
      <c r="O31" s="2">
        <f t="shared" si="3"/>
        <v>1501708</v>
      </c>
      <c r="P31" s="2">
        <f t="shared" si="3"/>
        <v>2021661</v>
      </c>
      <c r="Q31" s="2">
        <f t="shared" si="3"/>
        <v>1488758</v>
      </c>
    </row>
    <row r="32" spans="1:17" ht="15.75" customHeight="1" thickBot="1">
      <c r="A32" s="244" t="s">
        <v>29</v>
      </c>
      <c r="B32" s="245"/>
      <c r="C32" s="15"/>
      <c r="D32" s="27">
        <v>137584</v>
      </c>
      <c r="E32" s="27">
        <v>79232</v>
      </c>
      <c r="F32" s="27">
        <v>65999</v>
      </c>
      <c r="G32" s="27">
        <v>53939</v>
      </c>
      <c r="I32" s="22">
        <f t="shared" si="4"/>
        <v>584</v>
      </c>
      <c r="J32" s="22">
        <f t="shared" si="4"/>
        <v>32</v>
      </c>
      <c r="K32" s="22">
        <f t="shared" si="4"/>
        <v>99</v>
      </c>
      <c r="L32" s="22">
        <f t="shared" si="4"/>
        <v>39</v>
      </c>
      <c r="N32" s="2">
        <f t="shared" si="3"/>
        <v>137584</v>
      </c>
      <c r="O32" s="2">
        <f t="shared" si="3"/>
        <v>79232</v>
      </c>
      <c r="P32" s="2">
        <f t="shared" si="3"/>
        <v>65999</v>
      </c>
      <c r="Q32" s="2">
        <f t="shared" si="3"/>
        <v>53939</v>
      </c>
    </row>
    <row r="33" spans="1:18" ht="15" customHeight="1" thickBot="1">
      <c r="A33" s="254" t="s">
        <v>30</v>
      </c>
      <c r="B33" s="255"/>
      <c r="C33" s="15"/>
      <c r="D33" s="26">
        <v>1296523</v>
      </c>
      <c r="E33" s="26">
        <v>1394350</v>
      </c>
      <c r="F33" s="26">
        <v>1500327</v>
      </c>
      <c r="G33" s="26">
        <v>2949549</v>
      </c>
      <c r="I33" s="22">
        <f t="shared" si="4"/>
        <v>6523</v>
      </c>
      <c r="J33" s="22">
        <f t="shared" si="4"/>
        <v>4350</v>
      </c>
      <c r="K33" s="22">
        <f t="shared" si="4"/>
        <v>327</v>
      </c>
      <c r="L33" s="22">
        <f t="shared" si="4"/>
        <v>9549</v>
      </c>
      <c r="N33" s="2">
        <f t="shared" si="3"/>
        <v>1296523</v>
      </c>
      <c r="O33" s="2">
        <f t="shared" si="3"/>
        <v>1394350</v>
      </c>
      <c r="P33" s="2">
        <f t="shared" si="3"/>
        <v>1500327</v>
      </c>
      <c r="Q33" s="2">
        <f t="shared" si="3"/>
        <v>2949549</v>
      </c>
      <c r="R33" s="22"/>
    </row>
    <row r="34" spans="1:18" ht="30" customHeight="1" thickBot="1">
      <c r="A34" s="244" t="s">
        <v>31</v>
      </c>
      <c r="B34" s="245"/>
      <c r="C34" s="15"/>
      <c r="D34" s="27">
        <v>755970</v>
      </c>
      <c r="E34" s="27">
        <v>982746</v>
      </c>
      <c r="F34" s="27">
        <v>982746</v>
      </c>
      <c r="G34" s="27">
        <v>1081020</v>
      </c>
      <c r="I34" s="22">
        <f t="shared" si="4"/>
        <v>970</v>
      </c>
      <c r="J34" s="22">
        <f t="shared" si="4"/>
        <v>746</v>
      </c>
      <c r="K34" s="22">
        <f t="shared" si="4"/>
        <v>746</v>
      </c>
      <c r="L34" s="22">
        <f t="shared" si="4"/>
        <v>1020</v>
      </c>
      <c r="N34" s="2">
        <f t="shared" si="3"/>
        <v>755970</v>
      </c>
      <c r="O34" s="2">
        <f t="shared" si="3"/>
        <v>982746</v>
      </c>
      <c r="P34" s="2">
        <f t="shared" si="3"/>
        <v>982746</v>
      </c>
      <c r="Q34" s="2">
        <f t="shared" si="3"/>
        <v>1081020</v>
      </c>
    </row>
    <row r="35" spans="1:18" ht="30" customHeight="1" thickBot="1">
      <c r="A35" s="244" t="s">
        <v>32</v>
      </c>
      <c r="B35" s="245"/>
      <c r="C35" s="15"/>
      <c r="D35" s="27">
        <v>105022</v>
      </c>
      <c r="E35" s="28"/>
      <c r="F35" s="28"/>
      <c r="G35" s="27">
        <v>876761</v>
      </c>
      <c r="I35" s="22">
        <f t="shared" si="4"/>
        <v>22</v>
      </c>
      <c r="J35" s="22" t="e">
        <f t="shared" si="4"/>
        <v>#VALUE!</v>
      </c>
      <c r="K35" s="22" t="e">
        <f t="shared" si="4"/>
        <v>#VALUE!</v>
      </c>
      <c r="L35" s="22">
        <f t="shared" si="4"/>
        <v>761</v>
      </c>
      <c r="N35" s="2">
        <f t="shared" si="3"/>
        <v>105022</v>
      </c>
      <c r="O35" s="2">
        <f t="shared" si="3"/>
        <v>0</v>
      </c>
      <c r="P35" s="2">
        <f t="shared" si="3"/>
        <v>0</v>
      </c>
      <c r="Q35" s="2">
        <f t="shared" si="3"/>
        <v>876761</v>
      </c>
    </row>
    <row r="36" spans="1:18" ht="37.5" customHeight="1" thickBot="1">
      <c r="A36" s="244" t="s">
        <v>33</v>
      </c>
      <c r="B36" s="245"/>
      <c r="C36" s="15"/>
      <c r="D36" s="27">
        <v>202733</v>
      </c>
      <c r="E36" s="27">
        <v>191963</v>
      </c>
      <c r="F36" s="27">
        <v>373500</v>
      </c>
      <c r="G36" s="27">
        <v>771687</v>
      </c>
      <c r="I36" s="22">
        <f t="shared" si="4"/>
        <v>733</v>
      </c>
      <c r="J36" s="22">
        <f t="shared" si="4"/>
        <v>963</v>
      </c>
      <c r="K36" s="22">
        <f t="shared" si="4"/>
        <v>500</v>
      </c>
      <c r="L36" s="22">
        <f t="shared" si="4"/>
        <v>687</v>
      </c>
      <c r="N36" s="2">
        <f t="shared" si="3"/>
        <v>202733</v>
      </c>
      <c r="O36" s="2">
        <f t="shared" si="3"/>
        <v>191963</v>
      </c>
      <c r="P36" s="2">
        <f t="shared" si="3"/>
        <v>373500</v>
      </c>
      <c r="Q36" s="2">
        <f t="shared" si="3"/>
        <v>771687</v>
      </c>
    </row>
    <row r="37" spans="1:18" ht="30" customHeight="1" thickBot="1">
      <c r="A37" s="254" t="s">
        <v>34</v>
      </c>
      <c r="B37" s="255"/>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26">
        <v>2828672</v>
      </c>
      <c r="E38" s="26">
        <v>2975289</v>
      </c>
      <c r="F38" s="26">
        <v>3587987</v>
      </c>
      <c r="G38" s="26">
        <v>4492246</v>
      </c>
      <c r="I38" s="22">
        <f t="shared" si="4"/>
        <v>8672</v>
      </c>
      <c r="J38" s="22">
        <f t="shared" si="4"/>
        <v>5289</v>
      </c>
      <c r="K38" s="22">
        <f t="shared" si="4"/>
        <v>7987</v>
      </c>
      <c r="L38" s="22">
        <f t="shared" si="4"/>
        <v>2246</v>
      </c>
      <c r="N38" s="2">
        <f t="shared" si="3"/>
        <v>2828672</v>
      </c>
      <c r="O38" s="2">
        <f t="shared" si="3"/>
        <v>2975289</v>
      </c>
      <c r="P38" s="2">
        <f t="shared" si="3"/>
        <v>3587987</v>
      </c>
      <c r="Q38" s="2">
        <f t="shared" si="3"/>
        <v>4492246</v>
      </c>
    </row>
    <row r="39" spans="1:18">
      <c r="A39" t="s">
        <v>1841</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2344924</v>
      </c>
      <c r="E3" s="16">
        <v>2279274</v>
      </c>
      <c r="F3" s="16">
        <v>3221663</v>
      </c>
      <c r="G3" s="16">
        <v>4139453</v>
      </c>
      <c r="H3" s="252" t="s">
        <v>1</v>
      </c>
      <c r="I3" s="253"/>
      <c r="J3" s="15"/>
      <c r="K3" s="26">
        <v>1608184</v>
      </c>
      <c r="L3" s="26">
        <v>1982118</v>
      </c>
      <c r="M3" s="26">
        <v>2644266</v>
      </c>
      <c r="N3" s="26">
        <v>3130971</v>
      </c>
      <c r="P3" s="2">
        <f>REPLACE(D3,1,3,"")/1</f>
        <v>4924</v>
      </c>
      <c r="Q3" s="2">
        <f t="shared" ref="Q3:S16" si="0">REPLACE(E3,1,3,"")/1</f>
        <v>9274</v>
      </c>
      <c r="R3" s="2">
        <f t="shared" si="0"/>
        <v>1663</v>
      </c>
      <c r="S3" s="2">
        <f t="shared" si="0"/>
        <v>9453</v>
      </c>
      <c r="T3" s="2">
        <f>REPLACE(K3,1,3,"")/1</f>
        <v>8184</v>
      </c>
      <c r="U3" s="2">
        <f t="shared" ref="U3:W16" si="1">REPLACE(L3,1,3,"")/1</f>
        <v>2118</v>
      </c>
      <c r="V3" s="2">
        <f t="shared" si="1"/>
        <v>4266</v>
      </c>
      <c r="W3" s="2">
        <f t="shared" si="1"/>
        <v>971</v>
      </c>
      <c r="Y3" s="3">
        <f>K3</f>
        <v>1608184</v>
      </c>
      <c r="Z3" s="3">
        <f t="shared" ref="Z3:AB17" si="2">L3</f>
        <v>1982118</v>
      </c>
      <c r="AA3" s="3">
        <f t="shared" si="2"/>
        <v>2644266</v>
      </c>
      <c r="AB3" s="3">
        <f t="shared" si="2"/>
        <v>3130971</v>
      </c>
      <c r="AC3" s="3">
        <f>D3</f>
        <v>2344924</v>
      </c>
      <c r="AD3" s="3">
        <f t="shared" ref="AD3:AF17" si="3">E3</f>
        <v>2279274</v>
      </c>
      <c r="AE3" s="3">
        <f t="shared" si="3"/>
        <v>3221663</v>
      </c>
      <c r="AF3" s="3">
        <f t="shared" si="3"/>
        <v>4139453</v>
      </c>
    </row>
    <row r="4" spans="1:32" ht="15" customHeight="1" thickBot="1">
      <c r="A4" s="244" t="s">
        <v>2</v>
      </c>
      <c r="B4" s="245"/>
      <c r="C4" s="15"/>
      <c r="D4" s="17">
        <v>1944924</v>
      </c>
      <c r="E4" s="17">
        <v>1883097</v>
      </c>
      <c r="F4" s="17">
        <v>2656415</v>
      </c>
      <c r="G4" s="17">
        <v>3369431</v>
      </c>
      <c r="H4" s="244" t="s">
        <v>2</v>
      </c>
      <c r="I4" s="245"/>
      <c r="J4" s="15"/>
      <c r="K4" s="27">
        <v>1316951</v>
      </c>
      <c r="L4" s="27">
        <v>1664620</v>
      </c>
      <c r="M4" s="27">
        <v>2263054</v>
      </c>
      <c r="N4" s="27">
        <v>2580113</v>
      </c>
      <c r="P4" s="2">
        <f t="shared" ref="P4:P16" si="4">REPLACE(D4,1,3,"")/1</f>
        <v>4924</v>
      </c>
      <c r="Q4" s="2">
        <f t="shared" si="0"/>
        <v>3097</v>
      </c>
      <c r="R4" s="2">
        <f t="shared" si="0"/>
        <v>6415</v>
      </c>
      <c r="S4" s="2">
        <f t="shared" si="0"/>
        <v>9431</v>
      </c>
      <c r="T4" s="2">
        <f t="shared" ref="T4:U16" si="5">REPLACE(K4,1,3,"")/1</f>
        <v>6951</v>
      </c>
      <c r="U4" s="2">
        <f t="shared" si="5"/>
        <v>4620</v>
      </c>
      <c r="V4" s="2">
        <f t="shared" si="1"/>
        <v>3054</v>
      </c>
      <c r="W4" s="2">
        <f t="shared" si="1"/>
        <v>113</v>
      </c>
      <c r="Y4" s="3">
        <f t="shared" ref="Y4:AB38" si="6">K4</f>
        <v>1316951</v>
      </c>
      <c r="Z4" s="3">
        <f t="shared" si="2"/>
        <v>1664620</v>
      </c>
      <c r="AA4" s="3">
        <f t="shared" si="2"/>
        <v>2263054</v>
      </c>
      <c r="AB4" s="3">
        <f t="shared" si="2"/>
        <v>2580113</v>
      </c>
      <c r="AC4" s="3">
        <f t="shared" ref="AC4:AF38" si="7">D4</f>
        <v>1944924</v>
      </c>
      <c r="AD4" s="3">
        <f t="shared" si="3"/>
        <v>1883097</v>
      </c>
      <c r="AE4" s="3">
        <f t="shared" si="3"/>
        <v>2656415</v>
      </c>
      <c r="AF4" s="3">
        <f t="shared" si="3"/>
        <v>3369431</v>
      </c>
    </row>
    <row r="5" spans="1:32" ht="61.5" customHeight="1" thickBot="1">
      <c r="A5" s="254" t="s">
        <v>3</v>
      </c>
      <c r="B5" s="255"/>
      <c r="C5" s="15"/>
      <c r="D5" s="16">
        <v>399999</v>
      </c>
      <c r="E5" s="16">
        <v>396177</v>
      </c>
      <c r="F5" s="16">
        <v>565249</v>
      </c>
      <c r="G5" s="16">
        <v>770023</v>
      </c>
      <c r="H5" s="254" t="s">
        <v>3</v>
      </c>
      <c r="I5" s="255"/>
      <c r="J5" s="15"/>
      <c r="K5" s="26">
        <v>291233</v>
      </c>
      <c r="L5" s="26">
        <v>317498</v>
      </c>
      <c r="M5" s="26">
        <v>381213</v>
      </c>
      <c r="N5" s="26">
        <v>550858</v>
      </c>
      <c r="P5" s="2">
        <f t="shared" si="4"/>
        <v>999</v>
      </c>
      <c r="Q5" s="2">
        <f t="shared" si="0"/>
        <v>177</v>
      </c>
      <c r="R5" s="2">
        <f t="shared" si="0"/>
        <v>249</v>
      </c>
      <c r="S5" s="2">
        <f t="shared" si="0"/>
        <v>23</v>
      </c>
      <c r="T5" s="2">
        <f t="shared" si="5"/>
        <v>233</v>
      </c>
      <c r="U5" s="2">
        <f t="shared" si="1"/>
        <v>498</v>
      </c>
      <c r="V5" s="2">
        <f t="shared" si="1"/>
        <v>213</v>
      </c>
      <c r="W5" s="2">
        <f t="shared" si="1"/>
        <v>858</v>
      </c>
      <c r="Y5" s="3">
        <f t="shared" si="6"/>
        <v>291233</v>
      </c>
      <c r="Z5" s="3">
        <f t="shared" si="2"/>
        <v>317498</v>
      </c>
      <c r="AA5" s="3">
        <f t="shared" si="2"/>
        <v>381213</v>
      </c>
      <c r="AB5" s="3">
        <f t="shared" si="2"/>
        <v>550858</v>
      </c>
      <c r="AC5" s="3">
        <f t="shared" si="7"/>
        <v>399999</v>
      </c>
      <c r="AD5" s="3">
        <f t="shared" si="3"/>
        <v>396177</v>
      </c>
      <c r="AE5" s="3">
        <f t="shared" si="3"/>
        <v>565249</v>
      </c>
      <c r="AF5" s="3">
        <f t="shared" si="3"/>
        <v>770023</v>
      </c>
    </row>
    <row r="6" spans="1:32" ht="37.5" customHeight="1" thickBot="1">
      <c r="A6" s="244" t="s">
        <v>4</v>
      </c>
      <c r="B6" s="245"/>
      <c r="C6" s="15"/>
      <c r="D6" s="17">
        <v>1831</v>
      </c>
      <c r="E6" s="17">
        <v>1713</v>
      </c>
      <c r="F6" s="17">
        <v>3306</v>
      </c>
      <c r="G6" s="17">
        <v>5994</v>
      </c>
      <c r="H6" s="244" t="s">
        <v>4</v>
      </c>
      <c r="I6" s="245"/>
      <c r="J6" s="15"/>
      <c r="K6" s="28">
        <v>919</v>
      </c>
      <c r="L6" s="27">
        <v>1178</v>
      </c>
      <c r="M6" s="27">
        <v>2982</v>
      </c>
      <c r="N6" s="27">
        <v>1945</v>
      </c>
      <c r="P6" s="2">
        <f t="shared" si="4"/>
        <v>1</v>
      </c>
      <c r="Q6" s="2">
        <f t="shared" si="0"/>
        <v>3</v>
      </c>
      <c r="R6" s="2">
        <f t="shared" si="0"/>
        <v>6</v>
      </c>
      <c r="S6" s="2">
        <f t="shared" si="0"/>
        <v>4</v>
      </c>
      <c r="T6" s="2" t="e">
        <f t="shared" si="5"/>
        <v>#VALUE!</v>
      </c>
      <c r="U6" s="2">
        <f t="shared" si="1"/>
        <v>8</v>
      </c>
      <c r="V6" s="2">
        <f t="shared" si="1"/>
        <v>2</v>
      </c>
      <c r="W6" s="2">
        <f t="shared" si="1"/>
        <v>5</v>
      </c>
      <c r="Y6" s="3">
        <f t="shared" si="6"/>
        <v>919</v>
      </c>
      <c r="Z6" s="3">
        <f t="shared" si="2"/>
        <v>1178</v>
      </c>
      <c r="AA6" s="3">
        <f t="shared" si="2"/>
        <v>2982</v>
      </c>
      <c r="AB6" s="3">
        <f t="shared" si="2"/>
        <v>1945</v>
      </c>
      <c r="AC6" s="3">
        <f t="shared" si="7"/>
        <v>1831</v>
      </c>
      <c r="AD6" s="3">
        <f t="shared" si="3"/>
        <v>1713</v>
      </c>
      <c r="AE6" s="3">
        <f t="shared" si="3"/>
        <v>3306</v>
      </c>
      <c r="AF6" s="3">
        <f t="shared" si="3"/>
        <v>5994</v>
      </c>
    </row>
    <row r="7" spans="1:32" ht="15" customHeight="1" thickBot="1">
      <c r="A7" s="244" t="s">
        <v>5</v>
      </c>
      <c r="B7" s="245"/>
      <c r="C7" s="15"/>
      <c r="D7" s="17">
        <v>17178</v>
      </c>
      <c r="E7" s="17">
        <v>10648</v>
      </c>
      <c r="F7" s="17">
        <v>9650</v>
      </c>
      <c r="G7" s="17">
        <v>13983</v>
      </c>
      <c r="H7" s="244" t="s">
        <v>5</v>
      </c>
      <c r="I7" s="245"/>
      <c r="J7" s="15"/>
      <c r="K7" s="27">
        <v>18349</v>
      </c>
      <c r="L7" s="27">
        <v>17627</v>
      </c>
      <c r="M7" s="27">
        <v>39683</v>
      </c>
      <c r="N7" s="27">
        <v>19000</v>
      </c>
      <c r="P7" s="2">
        <f t="shared" si="4"/>
        <v>78</v>
      </c>
      <c r="Q7" s="2">
        <f t="shared" si="0"/>
        <v>48</v>
      </c>
      <c r="R7" s="2">
        <f t="shared" si="0"/>
        <v>0</v>
      </c>
      <c r="S7" s="2">
        <f t="shared" si="0"/>
        <v>83</v>
      </c>
      <c r="T7" s="2">
        <f t="shared" si="5"/>
        <v>49</v>
      </c>
      <c r="U7" s="2">
        <f t="shared" si="1"/>
        <v>27</v>
      </c>
      <c r="V7" s="2">
        <f t="shared" si="1"/>
        <v>83</v>
      </c>
      <c r="W7" s="2">
        <f t="shared" si="1"/>
        <v>0</v>
      </c>
      <c r="Y7" s="3">
        <f t="shared" si="6"/>
        <v>18349</v>
      </c>
      <c r="Z7" s="3">
        <f t="shared" si="2"/>
        <v>17627</v>
      </c>
      <c r="AA7" s="3">
        <f t="shared" si="2"/>
        <v>39683</v>
      </c>
      <c r="AB7" s="3">
        <f t="shared" si="2"/>
        <v>19000</v>
      </c>
      <c r="AC7" s="3">
        <f t="shared" si="7"/>
        <v>17178</v>
      </c>
      <c r="AD7" s="3">
        <f t="shared" si="3"/>
        <v>10648</v>
      </c>
      <c r="AE7" s="3">
        <f t="shared" si="3"/>
        <v>9650</v>
      </c>
      <c r="AF7" s="3">
        <f t="shared" si="3"/>
        <v>13983</v>
      </c>
    </row>
    <row r="8" spans="1:32" ht="15.75" customHeight="1" thickBot="1">
      <c r="A8" s="244" t="s">
        <v>6</v>
      </c>
      <c r="B8" s="245"/>
      <c r="C8" s="15"/>
      <c r="D8" s="17">
        <v>185960</v>
      </c>
      <c r="E8" s="17">
        <v>182771</v>
      </c>
      <c r="F8" s="17">
        <v>222866</v>
      </c>
      <c r="G8" s="17">
        <v>281595</v>
      </c>
      <c r="H8" s="244" t="s">
        <v>6</v>
      </c>
      <c r="I8" s="245"/>
      <c r="J8" s="15"/>
      <c r="K8" s="27">
        <v>130987</v>
      </c>
      <c r="L8" s="27">
        <v>131161</v>
      </c>
      <c r="M8" s="27">
        <v>159034</v>
      </c>
      <c r="N8" s="27">
        <v>183222</v>
      </c>
      <c r="P8" s="2">
        <f t="shared" si="4"/>
        <v>960</v>
      </c>
      <c r="Q8" s="2">
        <f t="shared" si="0"/>
        <v>771</v>
      </c>
      <c r="R8" s="2">
        <f t="shared" si="0"/>
        <v>866</v>
      </c>
      <c r="S8" s="2">
        <f t="shared" si="0"/>
        <v>595</v>
      </c>
      <c r="T8" s="2">
        <f t="shared" si="5"/>
        <v>987</v>
      </c>
      <c r="U8" s="2">
        <f t="shared" si="1"/>
        <v>161</v>
      </c>
      <c r="V8" s="2">
        <f t="shared" si="1"/>
        <v>34</v>
      </c>
      <c r="W8" s="2">
        <f t="shared" si="1"/>
        <v>222</v>
      </c>
      <c r="Y8" s="3">
        <f t="shared" si="6"/>
        <v>130987</v>
      </c>
      <c r="Z8" s="3">
        <f t="shared" si="2"/>
        <v>131161</v>
      </c>
      <c r="AA8" s="3">
        <f t="shared" si="2"/>
        <v>159034</v>
      </c>
      <c r="AB8" s="3">
        <f t="shared" si="2"/>
        <v>183222</v>
      </c>
      <c r="AC8" s="3">
        <f t="shared" si="7"/>
        <v>185960</v>
      </c>
      <c r="AD8" s="3">
        <f t="shared" si="3"/>
        <v>182771</v>
      </c>
      <c r="AE8" s="3">
        <f t="shared" si="3"/>
        <v>222866</v>
      </c>
      <c r="AF8" s="3">
        <f t="shared" si="3"/>
        <v>281595</v>
      </c>
    </row>
    <row r="9" spans="1:32" ht="37.5" customHeight="1" thickBot="1">
      <c r="A9" s="244" t="s">
        <v>7</v>
      </c>
      <c r="B9" s="245"/>
      <c r="C9" s="15"/>
      <c r="D9" s="17">
        <v>42586</v>
      </c>
      <c r="E9" s="17">
        <v>46816</v>
      </c>
      <c r="F9" s="17">
        <v>58900</v>
      </c>
      <c r="G9" s="17">
        <v>60606</v>
      </c>
      <c r="H9" s="244" t="s">
        <v>7</v>
      </c>
      <c r="I9" s="245"/>
      <c r="J9" s="15"/>
      <c r="K9" s="27">
        <v>34362</v>
      </c>
      <c r="L9" s="27">
        <v>30625</v>
      </c>
      <c r="M9" s="27">
        <v>40892</v>
      </c>
      <c r="N9" s="27">
        <v>39340</v>
      </c>
      <c r="P9" s="2">
        <f t="shared" si="4"/>
        <v>86</v>
      </c>
      <c r="Q9" s="2">
        <f t="shared" si="0"/>
        <v>16</v>
      </c>
      <c r="R9" s="2">
        <f t="shared" si="0"/>
        <v>0</v>
      </c>
      <c r="S9" s="2">
        <f t="shared" si="0"/>
        <v>6</v>
      </c>
      <c r="T9" s="2">
        <f t="shared" si="5"/>
        <v>62</v>
      </c>
      <c r="U9" s="2">
        <f t="shared" si="1"/>
        <v>25</v>
      </c>
      <c r="V9" s="2">
        <f t="shared" si="1"/>
        <v>92</v>
      </c>
      <c r="W9" s="2">
        <f t="shared" si="1"/>
        <v>40</v>
      </c>
      <c r="Y9" s="3">
        <f t="shared" si="6"/>
        <v>34362</v>
      </c>
      <c r="Z9" s="3">
        <f t="shared" si="2"/>
        <v>30625</v>
      </c>
      <c r="AA9" s="3">
        <f t="shared" si="2"/>
        <v>40892</v>
      </c>
      <c r="AB9" s="3">
        <f t="shared" si="2"/>
        <v>39340</v>
      </c>
      <c r="AC9" s="3">
        <f t="shared" si="7"/>
        <v>42586</v>
      </c>
      <c r="AD9" s="3">
        <f t="shared" si="3"/>
        <v>46816</v>
      </c>
      <c r="AE9" s="3">
        <f t="shared" si="3"/>
        <v>58900</v>
      </c>
      <c r="AF9" s="3">
        <f t="shared" si="3"/>
        <v>60606</v>
      </c>
    </row>
    <row r="10" spans="1:32" ht="61.5" customHeight="1" thickBot="1">
      <c r="A10" s="254" t="s">
        <v>8</v>
      </c>
      <c r="B10" s="255"/>
      <c r="C10" s="15"/>
      <c r="D10" s="16">
        <v>156107</v>
      </c>
      <c r="E10" s="16">
        <v>157654</v>
      </c>
      <c r="F10" s="16">
        <v>277139</v>
      </c>
      <c r="G10" s="16">
        <v>419832</v>
      </c>
      <c r="H10" s="254" t="s">
        <v>8</v>
      </c>
      <c r="I10" s="255"/>
      <c r="J10" s="15"/>
      <c r="K10" s="26">
        <v>108057</v>
      </c>
      <c r="L10" s="26">
        <v>139263</v>
      </c>
      <c r="M10" s="26">
        <v>144584</v>
      </c>
      <c r="N10" s="26">
        <v>311241</v>
      </c>
      <c r="P10" s="2">
        <f t="shared" si="4"/>
        <v>107</v>
      </c>
      <c r="Q10" s="2">
        <f t="shared" si="0"/>
        <v>654</v>
      </c>
      <c r="R10" s="2">
        <f t="shared" si="0"/>
        <v>139</v>
      </c>
      <c r="S10" s="2">
        <f t="shared" si="0"/>
        <v>832</v>
      </c>
      <c r="T10" s="2">
        <f t="shared" si="5"/>
        <v>57</v>
      </c>
      <c r="U10" s="2">
        <f t="shared" si="1"/>
        <v>263</v>
      </c>
      <c r="V10" s="2">
        <f t="shared" si="1"/>
        <v>584</v>
      </c>
      <c r="W10" s="2">
        <f t="shared" si="1"/>
        <v>241</v>
      </c>
      <c r="Y10" s="3">
        <f t="shared" si="6"/>
        <v>108057</v>
      </c>
      <c r="Z10" s="3">
        <f t="shared" si="2"/>
        <v>139263</v>
      </c>
      <c r="AA10" s="3">
        <f t="shared" si="2"/>
        <v>144584</v>
      </c>
      <c r="AB10" s="3">
        <f t="shared" si="2"/>
        <v>311241</v>
      </c>
      <c r="AC10" s="3">
        <f t="shared" si="7"/>
        <v>156107</v>
      </c>
      <c r="AD10" s="3">
        <f t="shared" si="3"/>
        <v>157654</v>
      </c>
      <c r="AE10" s="3">
        <f t="shared" si="3"/>
        <v>277139</v>
      </c>
      <c r="AF10" s="3">
        <f t="shared" si="3"/>
        <v>419832</v>
      </c>
    </row>
    <row r="11" spans="1:32" ht="15" customHeight="1" thickBot="1">
      <c r="A11" s="244" t="s">
        <v>9</v>
      </c>
      <c r="B11" s="245"/>
      <c r="C11" s="15"/>
      <c r="D11" s="17">
        <v>5501</v>
      </c>
      <c r="E11" s="18">
        <v>411</v>
      </c>
      <c r="F11" s="18">
        <v>230</v>
      </c>
      <c r="G11" s="18">
        <v>923</v>
      </c>
      <c r="H11" s="244" t="s">
        <v>9</v>
      </c>
      <c r="I11" s="245"/>
      <c r="J11" s="15"/>
      <c r="K11" s="27">
        <v>42353</v>
      </c>
      <c r="L11" s="28">
        <v>153</v>
      </c>
      <c r="M11" s="28">
        <v>414</v>
      </c>
      <c r="N11" s="28">
        <v>-165</v>
      </c>
      <c r="P11" s="2">
        <f t="shared" si="4"/>
        <v>1</v>
      </c>
      <c r="Q11" s="2" t="e">
        <f t="shared" si="0"/>
        <v>#VALUE!</v>
      </c>
      <c r="R11" s="2" t="e">
        <f t="shared" si="0"/>
        <v>#VALUE!</v>
      </c>
      <c r="S11" s="2" t="e">
        <f t="shared" si="0"/>
        <v>#VALUE!</v>
      </c>
      <c r="T11" s="2">
        <f t="shared" si="5"/>
        <v>53</v>
      </c>
      <c r="U11" s="2" t="e">
        <f t="shared" si="1"/>
        <v>#VALUE!</v>
      </c>
      <c r="V11" s="2" t="e">
        <f t="shared" si="1"/>
        <v>#VALUE!</v>
      </c>
      <c r="W11" s="2">
        <f t="shared" si="1"/>
        <v>5</v>
      </c>
      <c r="Y11" s="3">
        <f t="shared" si="6"/>
        <v>42353</v>
      </c>
      <c r="Z11" s="3">
        <f t="shared" si="2"/>
        <v>153</v>
      </c>
      <c r="AA11" s="3">
        <f t="shared" si="2"/>
        <v>414</v>
      </c>
      <c r="AB11" s="3">
        <f t="shared" si="2"/>
        <v>-165</v>
      </c>
      <c r="AC11" s="3">
        <f t="shared" si="7"/>
        <v>5501</v>
      </c>
      <c r="AD11" s="3">
        <f t="shared" si="3"/>
        <v>411</v>
      </c>
      <c r="AE11" s="3">
        <f t="shared" si="3"/>
        <v>230</v>
      </c>
      <c r="AF11" s="3">
        <f t="shared" si="3"/>
        <v>923</v>
      </c>
    </row>
    <row r="12" spans="1:32" ht="45" customHeight="1" thickBot="1">
      <c r="A12" s="244" t="s">
        <v>10</v>
      </c>
      <c r="B12" s="245"/>
      <c r="C12" s="15"/>
      <c r="D12" s="18"/>
      <c r="E12" s="18"/>
      <c r="F12" s="18"/>
      <c r="G12" s="18"/>
      <c r="H12" s="244" t="s">
        <v>10</v>
      </c>
      <c r="I12" s="245"/>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161608</v>
      </c>
      <c r="E13" s="16">
        <v>158065</v>
      </c>
      <c r="F13" s="16">
        <v>277369</v>
      </c>
      <c r="G13" s="16">
        <v>420755</v>
      </c>
      <c r="H13" s="254" t="s">
        <v>11</v>
      </c>
      <c r="I13" s="255"/>
      <c r="J13" s="15"/>
      <c r="K13" s="26">
        <v>150410</v>
      </c>
      <c r="L13" s="26">
        <v>139416</v>
      </c>
      <c r="M13" s="26">
        <v>144999</v>
      </c>
      <c r="N13" s="26">
        <v>311075</v>
      </c>
      <c r="P13" s="2">
        <f t="shared" si="4"/>
        <v>608</v>
      </c>
      <c r="Q13" s="2">
        <f t="shared" si="0"/>
        <v>65</v>
      </c>
      <c r="R13" s="2">
        <f t="shared" si="0"/>
        <v>369</v>
      </c>
      <c r="S13" s="2">
        <f t="shared" si="0"/>
        <v>755</v>
      </c>
      <c r="T13" s="2">
        <f t="shared" si="5"/>
        <v>410</v>
      </c>
      <c r="U13" s="2">
        <f t="shared" si="1"/>
        <v>416</v>
      </c>
      <c r="V13" s="2">
        <f t="shared" si="1"/>
        <v>999</v>
      </c>
      <c r="W13" s="2">
        <f t="shared" si="1"/>
        <v>75</v>
      </c>
      <c r="Y13" s="3">
        <f t="shared" si="6"/>
        <v>150410</v>
      </c>
      <c r="Z13" s="3">
        <f t="shared" si="2"/>
        <v>139416</v>
      </c>
      <c r="AA13" s="3">
        <f t="shared" si="2"/>
        <v>144999</v>
      </c>
      <c r="AB13" s="3">
        <f t="shared" si="2"/>
        <v>311075</v>
      </c>
      <c r="AC13" s="3">
        <f t="shared" si="7"/>
        <v>161608</v>
      </c>
      <c r="AD13" s="3">
        <f t="shared" si="3"/>
        <v>158065</v>
      </c>
      <c r="AE13" s="3">
        <f t="shared" si="3"/>
        <v>277369</v>
      </c>
      <c r="AF13" s="3">
        <f t="shared" si="3"/>
        <v>420755</v>
      </c>
    </row>
    <row r="14" spans="1:32" ht="49.5" customHeight="1" thickBot="1">
      <c r="A14" s="254" t="s">
        <v>12</v>
      </c>
      <c r="B14" s="255"/>
      <c r="C14" s="15"/>
      <c r="D14" s="16">
        <v>128952</v>
      </c>
      <c r="E14" s="16">
        <v>126079</v>
      </c>
      <c r="F14" s="16">
        <v>221846</v>
      </c>
      <c r="G14" s="16">
        <v>336260</v>
      </c>
      <c r="H14" s="254" t="s">
        <v>12</v>
      </c>
      <c r="I14" s="255"/>
      <c r="J14" s="15"/>
      <c r="K14" s="26">
        <v>120058</v>
      </c>
      <c r="L14" s="26">
        <v>111249</v>
      </c>
      <c r="M14" s="26">
        <v>94329</v>
      </c>
      <c r="N14" s="26">
        <v>248739</v>
      </c>
      <c r="P14" s="2">
        <f t="shared" si="4"/>
        <v>952</v>
      </c>
      <c r="Q14" s="2">
        <f t="shared" si="0"/>
        <v>79</v>
      </c>
      <c r="R14" s="2">
        <f t="shared" si="0"/>
        <v>846</v>
      </c>
      <c r="S14" s="2">
        <f t="shared" si="0"/>
        <v>260</v>
      </c>
      <c r="T14" s="2">
        <f t="shared" si="5"/>
        <v>58</v>
      </c>
      <c r="U14" s="2">
        <f t="shared" si="1"/>
        <v>249</v>
      </c>
      <c r="V14" s="2">
        <f t="shared" si="1"/>
        <v>29</v>
      </c>
      <c r="W14" s="2">
        <f t="shared" si="1"/>
        <v>739</v>
      </c>
      <c r="Y14" s="3">
        <f t="shared" si="6"/>
        <v>120058</v>
      </c>
      <c r="Z14" s="3">
        <f t="shared" si="2"/>
        <v>111249</v>
      </c>
      <c r="AA14" s="3">
        <f t="shared" si="2"/>
        <v>94329</v>
      </c>
      <c r="AB14" s="3">
        <f t="shared" si="2"/>
        <v>248739</v>
      </c>
      <c r="AC14" s="3">
        <f t="shared" si="7"/>
        <v>128952</v>
      </c>
      <c r="AD14" s="3">
        <f t="shared" si="3"/>
        <v>126079</v>
      </c>
      <c r="AE14" s="3">
        <f t="shared" si="3"/>
        <v>221846</v>
      </c>
      <c r="AF14" s="3">
        <f t="shared" si="3"/>
        <v>336260</v>
      </c>
    </row>
    <row r="15" spans="1:32" ht="61.5" customHeight="1" thickBot="1">
      <c r="A15" s="254" t="s">
        <v>13</v>
      </c>
      <c r="B15" s="255"/>
      <c r="C15" s="15"/>
      <c r="D15" s="16">
        <v>128952</v>
      </c>
      <c r="E15" s="16">
        <v>126079</v>
      </c>
      <c r="F15" s="16">
        <v>221846</v>
      </c>
      <c r="G15" s="16">
        <v>336260</v>
      </c>
      <c r="H15" s="254" t="s">
        <v>13</v>
      </c>
      <c r="I15" s="255"/>
      <c r="J15" s="15"/>
      <c r="K15" s="26">
        <v>120058</v>
      </c>
      <c r="L15" s="26">
        <v>111249</v>
      </c>
      <c r="M15" s="26">
        <v>94329</v>
      </c>
      <c r="N15" s="26">
        <v>248739</v>
      </c>
      <c r="P15" s="2">
        <f t="shared" si="4"/>
        <v>952</v>
      </c>
      <c r="Q15" s="2">
        <f t="shared" si="0"/>
        <v>79</v>
      </c>
      <c r="R15" s="2">
        <f t="shared" si="0"/>
        <v>846</v>
      </c>
      <c r="S15" s="2">
        <f t="shared" si="0"/>
        <v>260</v>
      </c>
      <c r="T15" s="2">
        <f t="shared" si="5"/>
        <v>58</v>
      </c>
      <c r="U15" s="2">
        <f t="shared" si="1"/>
        <v>249</v>
      </c>
      <c r="V15" s="2">
        <f t="shared" si="1"/>
        <v>29</v>
      </c>
      <c r="W15" s="2">
        <f t="shared" si="1"/>
        <v>739</v>
      </c>
      <c r="Y15" s="3">
        <f t="shared" si="6"/>
        <v>120058</v>
      </c>
      <c r="Z15" s="3">
        <f t="shared" si="2"/>
        <v>111249</v>
      </c>
      <c r="AA15" s="3">
        <f t="shared" si="2"/>
        <v>94329</v>
      </c>
      <c r="AB15" s="3">
        <f t="shared" si="2"/>
        <v>248739</v>
      </c>
      <c r="AC15" s="3">
        <f t="shared" si="7"/>
        <v>128952</v>
      </c>
      <c r="AD15" s="3">
        <f t="shared" si="3"/>
        <v>126079</v>
      </c>
      <c r="AE15" s="3">
        <f t="shared" si="3"/>
        <v>221846</v>
      </c>
      <c r="AF15" s="3">
        <f t="shared" si="3"/>
        <v>336260</v>
      </c>
    </row>
    <row r="16" spans="1:32" ht="30" customHeight="1" thickBot="1">
      <c r="A16" s="244" t="s">
        <v>14</v>
      </c>
      <c r="B16" s="245"/>
      <c r="C16" s="15"/>
      <c r="D16" s="17">
        <v>1312</v>
      </c>
      <c r="E16" s="17">
        <v>1166</v>
      </c>
      <c r="F16" s="17">
        <v>2052</v>
      </c>
      <c r="G16" s="17">
        <v>3111</v>
      </c>
      <c r="H16" s="244" t="s">
        <v>14</v>
      </c>
      <c r="I16" s="245"/>
      <c r="J16" s="15"/>
      <c r="K16" s="27">
        <v>1222</v>
      </c>
      <c r="L16" s="27">
        <v>1019</v>
      </c>
      <c r="M16" s="28">
        <v>960</v>
      </c>
      <c r="N16" s="27">
        <v>2531</v>
      </c>
      <c r="P16" s="2">
        <f t="shared" si="4"/>
        <v>2</v>
      </c>
      <c r="Q16" s="2">
        <f t="shared" si="0"/>
        <v>6</v>
      </c>
      <c r="R16" s="2">
        <f t="shared" si="0"/>
        <v>2</v>
      </c>
      <c r="S16" s="2">
        <f t="shared" si="0"/>
        <v>1</v>
      </c>
      <c r="T16" s="2">
        <f t="shared" si="5"/>
        <v>2</v>
      </c>
      <c r="U16" s="2">
        <f t="shared" si="1"/>
        <v>9</v>
      </c>
      <c r="V16" s="2" t="e">
        <f t="shared" si="1"/>
        <v>#VALUE!</v>
      </c>
      <c r="W16" s="2">
        <f t="shared" si="1"/>
        <v>1</v>
      </c>
      <c r="Y16" s="3">
        <f t="shared" si="6"/>
        <v>1222</v>
      </c>
      <c r="Z16" s="3">
        <f t="shared" si="2"/>
        <v>1019</v>
      </c>
      <c r="AA16" s="3">
        <f t="shared" si="2"/>
        <v>960</v>
      </c>
      <c r="AB16" s="3">
        <f t="shared" si="2"/>
        <v>2531</v>
      </c>
      <c r="AC16" s="3">
        <f t="shared" si="7"/>
        <v>1312</v>
      </c>
      <c r="AD16" s="3">
        <f t="shared" si="3"/>
        <v>1166</v>
      </c>
      <c r="AE16" s="3">
        <f t="shared" si="3"/>
        <v>2052</v>
      </c>
      <c r="AF16" s="3">
        <f t="shared" si="3"/>
        <v>3111</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3055472</v>
      </c>
      <c r="E19" s="16">
        <v>3480268</v>
      </c>
      <c r="F19" s="16">
        <v>3896409</v>
      </c>
      <c r="G19" s="16">
        <v>3872677</v>
      </c>
      <c r="H19" s="252" t="s">
        <v>16</v>
      </c>
      <c r="I19" s="253"/>
      <c r="J19" s="15"/>
      <c r="K19" s="26">
        <v>2600942</v>
      </c>
      <c r="L19" s="26">
        <v>2682808</v>
      </c>
      <c r="M19" s="26">
        <v>3108046</v>
      </c>
      <c r="N19" s="26">
        <v>3106734</v>
      </c>
      <c r="P19" s="2">
        <f t="shared" ref="P19:S38" si="9">REPLACE(D19,1,3,"")/1</f>
        <v>5472</v>
      </c>
      <c r="Q19" s="2">
        <f t="shared" si="9"/>
        <v>268</v>
      </c>
      <c r="R19" s="2">
        <f t="shared" si="9"/>
        <v>6409</v>
      </c>
      <c r="S19" s="2">
        <f t="shared" si="9"/>
        <v>2677</v>
      </c>
      <c r="T19" s="2">
        <f t="shared" ref="T19:W38" si="10">REPLACE(K19,1,3,"")/1</f>
        <v>942</v>
      </c>
      <c r="U19" s="2">
        <f t="shared" si="10"/>
        <v>2808</v>
      </c>
      <c r="V19" s="2">
        <f t="shared" si="10"/>
        <v>8046</v>
      </c>
      <c r="W19" s="2">
        <f t="shared" si="10"/>
        <v>6734</v>
      </c>
      <c r="Y19" s="3">
        <f t="shared" si="6"/>
        <v>2600942</v>
      </c>
      <c r="Z19" s="3">
        <f t="shared" si="6"/>
        <v>2682808</v>
      </c>
      <c r="AA19" s="3">
        <f t="shared" si="6"/>
        <v>3108046</v>
      </c>
      <c r="AB19" s="3">
        <f t="shared" si="6"/>
        <v>3106734</v>
      </c>
      <c r="AC19" s="3">
        <f t="shared" si="7"/>
        <v>3055472</v>
      </c>
      <c r="AD19" s="3">
        <f t="shared" si="7"/>
        <v>3480268</v>
      </c>
      <c r="AE19" s="3">
        <f t="shared" si="7"/>
        <v>3896409</v>
      </c>
      <c r="AF19" s="3">
        <f t="shared" si="7"/>
        <v>3872677</v>
      </c>
    </row>
    <row r="20" spans="1:32" ht="61.5" customHeight="1" thickBot="1">
      <c r="A20" s="244" t="s">
        <v>17</v>
      </c>
      <c r="B20" s="245"/>
      <c r="C20" s="15"/>
      <c r="D20" s="17">
        <v>39712</v>
      </c>
      <c r="E20" s="17">
        <v>111657</v>
      </c>
      <c r="F20" s="17">
        <v>335209</v>
      </c>
      <c r="G20" s="17">
        <v>81900</v>
      </c>
      <c r="H20" s="244" t="s">
        <v>17</v>
      </c>
      <c r="I20" s="245"/>
      <c r="J20" s="15"/>
      <c r="K20" s="27">
        <v>34027</v>
      </c>
      <c r="L20" s="27">
        <v>85135</v>
      </c>
      <c r="M20" s="27">
        <v>155348</v>
      </c>
      <c r="N20" s="27">
        <v>126662</v>
      </c>
      <c r="P20" s="2">
        <f t="shared" si="9"/>
        <v>12</v>
      </c>
      <c r="Q20" s="2">
        <f t="shared" si="9"/>
        <v>657</v>
      </c>
      <c r="R20" s="2">
        <f t="shared" si="9"/>
        <v>209</v>
      </c>
      <c r="S20" s="2">
        <f t="shared" si="9"/>
        <v>0</v>
      </c>
      <c r="T20" s="2">
        <f t="shared" si="10"/>
        <v>27</v>
      </c>
      <c r="U20" s="2">
        <f t="shared" si="10"/>
        <v>35</v>
      </c>
      <c r="V20" s="2">
        <f t="shared" si="10"/>
        <v>348</v>
      </c>
      <c r="W20" s="2">
        <f t="shared" si="10"/>
        <v>662</v>
      </c>
      <c r="Y20" s="3">
        <f t="shared" si="6"/>
        <v>34027</v>
      </c>
      <c r="Z20" s="3">
        <f t="shared" si="6"/>
        <v>85135</v>
      </c>
      <c r="AA20" s="3">
        <f t="shared" si="6"/>
        <v>155348</v>
      </c>
      <c r="AB20" s="3">
        <f t="shared" si="6"/>
        <v>126662</v>
      </c>
      <c r="AC20" s="3">
        <f t="shared" si="7"/>
        <v>39712</v>
      </c>
      <c r="AD20" s="3">
        <f t="shared" si="7"/>
        <v>111657</v>
      </c>
      <c r="AE20" s="3">
        <f t="shared" si="7"/>
        <v>335209</v>
      </c>
      <c r="AF20" s="3">
        <f t="shared" si="7"/>
        <v>81900</v>
      </c>
    </row>
    <row r="21" spans="1:32" ht="30" customHeight="1" thickBot="1">
      <c r="A21" s="244" t="s">
        <v>18</v>
      </c>
      <c r="B21" s="245"/>
      <c r="C21" s="15"/>
      <c r="D21" s="18"/>
      <c r="E21" s="17">
        <v>160065</v>
      </c>
      <c r="F21" s="18">
        <v>65</v>
      </c>
      <c r="G21" s="18">
        <v>65</v>
      </c>
      <c r="H21" s="244" t="s">
        <v>18</v>
      </c>
      <c r="I21" s="245"/>
      <c r="J21" s="15"/>
      <c r="K21" s="27">
        <v>130065</v>
      </c>
      <c r="L21" s="28">
        <v>65</v>
      </c>
      <c r="M21" s="28">
        <v>65</v>
      </c>
      <c r="N21" s="28"/>
      <c r="P21" s="2" t="e">
        <f t="shared" si="9"/>
        <v>#VALUE!</v>
      </c>
      <c r="Q21" s="2">
        <f t="shared" si="9"/>
        <v>65</v>
      </c>
      <c r="R21" s="2" t="e">
        <f t="shared" si="9"/>
        <v>#VALUE!</v>
      </c>
      <c r="S21" s="2" t="e">
        <f t="shared" si="9"/>
        <v>#VALUE!</v>
      </c>
      <c r="T21" s="2">
        <f t="shared" si="10"/>
        <v>65</v>
      </c>
      <c r="U21" s="2" t="e">
        <f t="shared" si="10"/>
        <v>#VALUE!</v>
      </c>
      <c r="V21" s="2" t="e">
        <f t="shared" si="10"/>
        <v>#VALUE!</v>
      </c>
      <c r="W21" s="2" t="e">
        <f t="shared" si="10"/>
        <v>#VALUE!</v>
      </c>
      <c r="Y21" s="3">
        <f t="shared" si="6"/>
        <v>130065</v>
      </c>
      <c r="Z21" s="3">
        <f t="shared" si="6"/>
        <v>65</v>
      </c>
      <c r="AA21" s="3">
        <f t="shared" si="6"/>
        <v>65</v>
      </c>
      <c r="AB21" s="3">
        <f t="shared" si="6"/>
        <v>0</v>
      </c>
      <c r="AC21" s="3">
        <f t="shared" si="7"/>
        <v>0</v>
      </c>
      <c r="AD21" s="3">
        <f t="shared" si="7"/>
        <v>160065</v>
      </c>
      <c r="AE21" s="3">
        <f t="shared" si="7"/>
        <v>65</v>
      </c>
      <c r="AF21" s="3">
        <f t="shared" si="7"/>
        <v>65</v>
      </c>
    </row>
    <row r="22" spans="1:32" ht="30" customHeight="1" thickBot="1">
      <c r="A22" s="244" t="s">
        <v>19</v>
      </c>
      <c r="B22" s="245"/>
      <c r="C22" s="15"/>
      <c r="D22" s="17">
        <v>77492</v>
      </c>
      <c r="E22" s="17">
        <v>83625</v>
      </c>
      <c r="F22" s="17">
        <v>84889</v>
      </c>
      <c r="G22" s="17">
        <v>108605</v>
      </c>
      <c r="H22" s="244" t="s">
        <v>19</v>
      </c>
      <c r="I22" s="245"/>
      <c r="J22" s="15"/>
      <c r="K22" s="27">
        <v>74363</v>
      </c>
      <c r="L22" s="27">
        <v>56593</v>
      </c>
      <c r="M22" s="27">
        <v>68188</v>
      </c>
      <c r="N22" s="27">
        <v>83361</v>
      </c>
      <c r="P22" s="2">
        <f t="shared" si="9"/>
        <v>92</v>
      </c>
      <c r="Q22" s="2">
        <f t="shared" si="9"/>
        <v>25</v>
      </c>
      <c r="R22" s="2">
        <f t="shared" si="9"/>
        <v>89</v>
      </c>
      <c r="S22" s="2">
        <f t="shared" si="9"/>
        <v>605</v>
      </c>
      <c r="T22" s="2">
        <f t="shared" si="10"/>
        <v>63</v>
      </c>
      <c r="U22" s="2">
        <f t="shared" si="10"/>
        <v>93</v>
      </c>
      <c r="V22" s="2">
        <f t="shared" si="10"/>
        <v>88</v>
      </c>
      <c r="W22" s="2">
        <f t="shared" si="10"/>
        <v>61</v>
      </c>
      <c r="Y22" s="3">
        <f t="shared" si="6"/>
        <v>74363</v>
      </c>
      <c r="Z22" s="3">
        <f t="shared" si="6"/>
        <v>56593</v>
      </c>
      <c r="AA22" s="3">
        <f t="shared" si="6"/>
        <v>68188</v>
      </c>
      <c r="AB22" s="3">
        <f t="shared" si="6"/>
        <v>83361</v>
      </c>
      <c r="AC22" s="3">
        <f t="shared" si="7"/>
        <v>77492</v>
      </c>
      <c r="AD22" s="3">
        <f t="shared" si="7"/>
        <v>83625</v>
      </c>
      <c r="AE22" s="3">
        <f t="shared" si="7"/>
        <v>84889</v>
      </c>
      <c r="AF22" s="3">
        <f t="shared" si="7"/>
        <v>108605</v>
      </c>
    </row>
    <row r="23" spans="1:32" ht="15" customHeight="1" thickBot="1">
      <c r="A23" s="244" t="s">
        <v>20</v>
      </c>
      <c r="B23" s="245"/>
      <c r="C23" s="15"/>
      <c r="D23" s="17">
        <v>2883131</v>
      </c>
      <c r="E23" s="17">
        <v>3051808</v>
      </c>
      <c r="F23" s="17">
        <v>3401959</v>
      </c>
      <c r="G23" s="17">
        <v>3607976</v>
      </c>
      <c r="H23" s="244" t="s">
        <v>20</v>
      </c>
      <c r="I23" s="245"/>
      <c r="J23" s="15"/>
      <c r="K23" s="27">
        <v>2323127</v>
      </c>
      <c r="L23" s="27">
        <v>2469053</v>
      </c>
      <c r="M23" s="27">
        <v>2838690</v>
      </c>
      <c r="N23" s="27">
        <v>2846787</v>
      </c>
      <c r="P23" s="2">
        <f t="shared" si="9"/>
        <v>3131</v>
      </c>
      <c r="Q23" s="2">
        <f t="shared" si="9"/>
        <v>1808</v>
      </c>
      <c r="R23" s="2">
        <f t="shared" si="9"/>
        <v>1959</v>
      </c>
      <c r="S23" s="2">
        <f t="shared" si="9"/>
        <v>7976</v>
      </c>
      <c r="T23" s="2">
        <f t="shared" si="10"/>
        <v>3127</v>
      </c>
      <c r="U23" s="2">
        <f t="shared" si="10"/>
        <v>9053</v>
      </c>
      <c r="V23" s="2">
        <f t="shared" si="10"/>
        <v>8690</v>
      </c>
      <c r="W23" s="2">
        <f t="shared" si="10"/>
        <v>6787</v>
      </c>
      <c r="Y23" s="3">
        <f t="shared" si="6"/>
        <v>2323127</v>
      </c>
      <c r="Z23" s="3">
        <f t="shared" si="6"/>
        <v>2469053</v>
      </c>
      <c r="AA23" s="3">
        <f t="shared" si="6"/>
        <v>2838690</v>
      </c>
      <c r="AB23" s="3">
        <f t="shared" si="6"/>
        <v>2846787</v>
      </c>
      <c r="AC23" s="3">
        <f t="shared" si="7"/>
        <v>2883131</v>
      </c>
      <c r="AD23" s="3">
        <f t="shared" si="7"/>
        <v>3051808</v>
      </c>
      <c r="AE23" s="3">
        <f t="shared" si="7"/>
        <v>3401959</v>
      </c>
      <c r="AF23" s="3">
        <f t="shared" si="7"/>
        <v>3607976</v>
      </c>
    </row>
    <row r="24" spans="1:32" ht="30" customHeight="1" thickBot="1">
      <c r="A24" s="244" t="s">
        <v>21</v>
      </c>
      <c r="B24" s="245"/>
      <c r="C24" s="15"/>
      <c r="D24" s="17">
        <v>55137</v>
      </c>
      <c r="E24" s="17">
        <v>73114</v>
      </c>
      <c r="F24" s="17">
        <v>74287</v>
      </c>
      <c r="G24" s="17">
        <v>74132</v>
      </c>
      <c r="H24" s="244" t="s">
        <v>21</v>
      </c>
      <c r="I24" s="245"/>
      <c r="J24" s="15"/>
      <c r="K24" s="27">
        <v>39361</v>
      </c>
      <c r="L24" s="27">
        <v>71961</v>
      </c>
      <c r="M24" s="27">
        <v>45756</v>
      </c>
      <c r="N24" s="27">
        <v>49924</v>
      </c>
      <c r="P24" s="2">
        <f t="shared" si="9"/>
        <v>37</v>
      </c>
      <c r="Q24" s="2">
        <f t="shared" si="9"/>
        <v>14</v>
      </c>
      <c r="R24" s="2">
        <f t="shared" si="9"/>
        <v>87</v>
      </c>
      <c r="S24" s="2">
        <f t="shared" si="9"/>
        <v>32</v>
      </c>
      <c r="T24" s="2">
        <f t="shared" si="10"/>
        <v>61</v>
      </c>
      <c r="U24" s="2">
        <f t="shared" si="10"/>
        <v>61</v>
      </c>
      <c r="V24" s="2">
        <f t="shared" si="10"/>
        <v>56</v>
      </c>
      <c r="W24" s="2">
        <f t="shared" si="10"/>
        <v>24</v>
      </c>
      <c r="Y24" s="3">
        <f t="shared" si="6"/>
        <v>39361</v>
      </c>
      <c r="Z24" s="3">
        <f t="shared" si="6"/>
        <v>71961</v>
      </c>
      <c r="AA24" s="3">
        <f t="shared" si="6"/>
        <v>45756</v>
      </c>
      <c r="AB24" s="3">
        <f t="shared" si="6"/>
        <v>49924</v>
      </c>
      <c r="AC24" s="3">
        <f t="shared" si="7"/>
        <v>55137</v>
      </c>
      <c r="AD24" s="3">
        <f t="shared" si="7"/>
        <v>73114</v>
      </c>
      <c r="AE24" s="3">
        <f t="shared" si="7"/>
        <v>74287</v>
      </c>
      <c r="AF24" s="3">
        <f t="shared" si="7"/>
        <v>74132</v>
      </c>
    </row>
    <row r="25" spans="1:32" ht="15" customHeight="1" thickBot="1">
      <c r="A25" s="254" t="s">
        <v>22</v>
      </c>
      <c r="B25" s="255"/>
      <c r="C25" s="15"/>
      <c r="D25" s="16">
        <v>505535</v>
      </c>
      <c r="E25" s="16">
        <v>583193</v>
      </c>
      <c r="F25" s="16">
        <v>596104</v>
      </c>
      <c r="G25" s="16">
        <v>815719</v>
      </c>
      <c r="H25" s="254" t="s">
        <v>22</v>
      </c>
      <c r="I25" s="255"/>
      <c r="J25" s="15"/>
      <c r="K25" s="26">
        <v>511509</v>
      </c>
      <c r="L25" s="26">
        <v>547057</v>
      </c>
      <c r="M25" s="26">
        <v>485407</v>
      </c>
      <c r="N25" s="26">
        <v>489074</v>
      </c>
      <c r="P25" s="2">
        <f t="shared" si="9"/>
        <v>535</v>
      </c>
      <c r="Q25" s="2">
        <f t="shared" si="9"/>
        <v>193</v>
      </c>
      <c r="R25" s="2">
        <f t="shared" si="9"/>
        <v>104</v>
      </c>
      <c r="S25" s="2">
        <f t="shared" si="9"/>
        <v>719</v>
      </c>
      <c r="T25" s="2">
        <f t="shared" si="10"/>
        <v>509</v>
      </c>
      <c r="U25" s="2">
        <f t="shared" si="10"/>
        <v>57</v>
      </c>
      <c r="V25" s="2">
        <f t="shared" si="10"/>
        <v>407</v>
      </c>
      <c r="W25" s="2">
        <f t="shared" si="10"/>
        <v>74</v>
      </c>
      <c r="Y25" s="3">
        <f t="shared" si="6"/>
        <v>511509</v>
      </c>
      <c r="Z25" s="3">
        <f t="shared" si="6"/>
        <v>547057</v>
      </c>
      <c r="AA25" s="3">
        <f t="shared" si="6"/>
        <v>485407</v>
      </c>
      <c r="AB25" s="3">
        <f t="shared" si="6"/>
        <v>489074</v>
      </c>
      <c r="AC25" s="3">
        <f t="shared" si="7"/>
        <v>505535</v>
      </c>
      <c r="AD25" s="3">
        <f t="shared" si="7"/>
        <v>583193</v>
      </c>
      <c r="AE25" s="3">
        <f t="shared" si="7"/>
        <v>596104</v>
      </c>
      <c r="AF25" s="3">
        <f t="shared" si="7"/>
        <v>815719</v>
      </c>
    </row>
    <row r="26" spans="1:32" ht="15" customHeight="1" thickBot="1">
      <c r="A26" s="244" t="s">
        <v>23</v>
      </c>
      <c r="B26" s="245"/>
      <c r="C26" s="15"/>
      <c r="D26" s="17">
        <v>406404</v>
      </c>
      <c r="E26" s="17">
        <v>408781</v>
      </c>
      <c r="F26" s="17">
        <v>487244</v>
      </c>
      <c r="G26" s="17">
        <v>668853</v>
      </c>
      <c r="H26" s="244" t="s">
        <v>23</v>
      </c>
      <c r="I26" s="245"/>
      <c r="J26" s="15"/>
      <c r="K26" s="27">
        <v>362734</v>
      </c>
      <c r="L26" s="27">
        <v>372048</v>
      </c>
      <c r="M26" s="27">
        <v>415801</v>
      </c>
      <c r="N26" s="27">
        <v>412869</v>
      </c>
      <c r="P26" s="2">
        <f t="shared" si="9"/>
        <v>404</v>
      </c>
      <c r="Q26" s="2">
        <f t="shared" si="9"/>
        <v>781</v>
      </c>
      <c r="R26" s="2">
        <f t="shared" si="9"/>
        <v>244</v>
      </c>
      <c r="S26" s="2">
        <f t="shared" si="9"/>
        <v>853</v>
      </c>
      <c r="T26" s="2">
        <f t="shared" si="10"/>
        <v>734</v>
      </c>
      <c r="U26" s="2">
        <f t="shared" si="10"/>
        <v>48</v>
      </c>
      <c r="V26" s="2">
        <f t="shared" si="10"/>
        <v>801</v>
      </c>
      <c r="W26" s="2">
        <f t="shared" si="10"/>
        <v>869</v>
      </c>
      <c r="Y26" s="3">
        <f t="shared" si="6"/>
        <v>362734</v>
      </c>
      <c r="Z26" s="3">
        <f t="shared" si="6"/>
        <v>372048</v>
      </c>
      <c r="AA26" s="3">
        <f t="shared" si="6"/>
        <v>415801</v>
      </c>
      <c r="AB26" s="3">
        <f t="shared" si="6"/>
        <v>412869</v>
      </c>
      <c r="AC26" s="3">
        <f t="shared" si="7"/>
        <v>406404</v>
      </c>
      <c r="AD26" s="3">
        <f t="shared" si="7"/>
        <v>408781</v>
      </c>
      <c r="AE26" s="3">
        <f t="shared" si="7"/>
        <v>487244</v>
      </c>
      <c r="AF26" s="3">
        <f t="shared" si="7"/>
        <v>668853</v>
      </c>
    </row>
    <row r="27" spans="1:32" ht="15.75" customHeight="1" thickBot="1">
      <c r="A27" s="244" t="s">
        <v>24</v>
      </c>
      <c r="B27" s="245"/>
      <c r="C27" s="15"/>
      <c r="D27" s="18"/>
      <c r="E27" s="18"/>
      <c r="F27" s="18"/>
      <c r="G27" s="18"/>
      <c r="H27" s="244" t="s">
        <v>24</v>
      </c>
      <c r="I27" s="245"/>
      <c r="J27" s="15"/>
      <c r="K27" s="28"/>
      <c r="L27" s="28"/>
      <c r="M27" s="28"/>
      <c r="N27" s="2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8"/>
      <c r="E28" s="18"/>
      <c r="F28" s="18"/>
      <c r="G28" s="18"/>
      <c r="H28" s="244" t="s">
        <v>25</v>
      </c>
      <c r="I28" s="245"/>
      <c r="J28" s="15"/>
      <c r="K28" s="27">
        <v>81061</v>
      </c>
      <c r="L28" s="27">
        <v>81061</v>
      </c>
      <c r="M28" s="28"/>
      <c r="N28" s="28"/>
      <c r="P28" s="2" t="e">
        <f t="shared" si="9"/>
        <v>#VALUE!</v>
      </c>
      <c r="Q28" s="2" t="e">
        <f t="shared" si="9"/>
        <v>#VALUE!</v>
      </c>
      <c r="R28" s="2" t="e">
        <f t="shared" si="9"/>
        <v>#VALUE!</v>
      </c>
      <c r="S28" s="2" t="e">
        <f t="shared" si="9"/>
        <v>#VALUE!</v>
      </c>
      <c r="T28" s="2">
        <f t="shared" si="10"/>
        <v>61</v>
      </c>
      <c r="U28" s="2">
        <f t="shared" si="10"/>
        <v>61</v>
      </c>
      <c r="V28" s="2" t="e">
        <f t="shared" si="10"/>
        <v>#VALUE!</v>
      </c>
      <c r="W28" s="2" t="e">
        <f t="shared" si="10"/>
        <v>#VALUE!</v>
      </c>
      <c r="Y28" s="3">
        <f t="shared" si="6"/>
        <v>81061</v>
      </c>
      <c r="Z28" s="3">
        <f t="shared" si="6"/>
        <v>81061</v>
      </c>
      <c r="AA28" s="3">
        <f t="shared" si="6"/>
        <v>0</v>
      </c>
      <c r="AB28" s="3">
        <f t="shared" si="6"/>
        <v>0</v>
      </c>
      <c r="AC28" s="3">
        <f t="shared" si="7"/>
        <v>0</v>
      </c>
      <c r="AD28" s="3">
        <f t="shared" si="7"/>
        <v>0</v>
      </c>
      <c r="AE28" s="3">
        <f t="shared" si="7"/>
        <v>0</v>
      </c>
      <c r="AF28" s="3">
        <f t="shared" si="7"/>
        <v>0</v>
      </c>
    </row>
    <row r="29" spans="1:32" ht="15" customHeight="1" thickBot="1">
      <c r="A29" s="254" t="s">
        <v>26</v>
      </c>
      <c r="B29" s="255"/>
      <c r="C29" s="15"/>
      <c r="D29" s="16">
        <v>3561007</v>
      </c>
      <c r="E29" s="16">
        <v>4063461</v>
      </c>
      <c r="F29" s="16">
        <v>4492513</v>
      </c>
      <c r="G29" s="16">
        <v>4688396</v>
      </c>
      <c r="H29" s="254" t="s">
        <v>26</v>
      </c>
      <c r="I29" s="255"/>
      <c r="J29" s="15"/>
      <c r="K29" s="26">
        <v>3112451</v>
      </c>
      <c r="L29" s="26">
        <v>3229864</v>
      </c>
      <c r="M29" s="26">
        <v>3593453</v>
      </c>
      <c r="N29" s="26">
        <v>3595808</v>
      </c>
      <c r="P29" s="2">
        <f t="shared" si="9"/>
        <v>1007</v>
      </c>
      <c r="Q29" s="2">
        <f t="shared" si="9"/>
        <v>3461</v>
      </c>
      <c r="R29" s="2">
        <f t="shared" si="9"/>
        <v>2513</v>
      </c>
      <c r="S29" s="2">
        <f t="shared" si="9"/>
        <v>8396</v>
      </c>
      <c r="T29" s="2">
        <f t="shared" si="10"/>
        <v>2451</v>
      </c>
      <c r="U29" s="2">
        <f t="shared" si="10"/>
        <v>9864</v>
      </c>
      <c r="V29" s="2">
        <f t="shared" si="10"/>
        <v>3453</v>
      </c>
      <c r="W29" s="2">
        <f t="shared" si="10"/>
        <v>5808</v>
      </c>
      <c r="Y29" s="3">
        <f t="shared" si="6"/>
        <v>3112451</v>
      </c>
      <c r="Z29" s="3">
        <f t="shared" si="6"/>
        <v>3229864</v>
      </c>
      <c r="AA29" s="3">
        <f t="shared" si="6"/>
        <v>3593453</v>
      </c>
      <c r="AB29" s="3">
        <f t="shared" si="6"/>
        <v>3595808</v>
      </c>
      <c r="AC29" s="3">
        <f t="shared" si="7"/>
        <v>3561007</v>
      </c>
      <c r="AD29" s="3">
        <f t="shared" si="7"/>
        <v>4063461</v>
      </c>
      <c r="AE29" s="3">
        <f t="shared" si="7"/>
        <v>4492513</v>
      </c>
      <c r="AF29" s="3">
        <f t="shared" si="7"/>
        <v>4688396</v>
      </c>
    </row>
    <row r="30" spans="1:32" ht="15" customHeight="1" thickBot="1">
      <c r="A30" s="254" t="s">
        <v>27</v>
      </c>
      <c r="B30" s="255"/>
      <c r="C30" s="15"/>
      <c r="D30" s="16">
        <v>1825558</v>
      </c>
      <c r="E30" s="16">
        <v>1335006</v>
      </c>
      <c r="F30" s="16">
        <v>1542211</v>
      </c>
      <c r="G30" s="16">
        <v>1489493</v>
      </c>
      <c r="H30" s="254" t="s">
        <v>27</v>
      </c>
      <c r="I30" s="255"/>
      <c r="J30" s="15"/>
      <c r="K30" s="26">
        <v>1641382</v>
      </c>
      <c r="L30" s="26">
        <v>1646874</v>
      </c>
      <c r="M30" s="26">
        <v>2092900</v>
      </c>
      <c r="N30" s="26">
        <v>1846742</v>
      </c>
      <c r="P30" s="2">
        <f t="shared" si="9"/>
        <v>5558</v>
      </c>
      <c r="Q30" s="2">
        <f t="shared" si="9"/>
        <v>5006</v>
      </c>
      <c r="R30" s="2">
        <f t="shared" si="9"/>
        <v>2211</v>
      </c>
      <c r="S30" s="2">
        <f t="shared" si="9"/>
        <v>9493</v>
      </c>
      <c r="T30" s="2">
        <f t="shared" si="10"/>
        <v>1382</v>
      </c>
      <c r="U30" s="2">
        <f t="shared" si="10"/>
        <v>6874</v>
      </c>
      <c r="V30" s="2">
        <f t="shared" si="10"/>
        <v>2900</v>
      </c>
      <c r="W30" s="2">
        <f t="shared" si="10"/>
        <v>6742</v>
      </c>
      <c r="Y30" s="3">
        <f t="shared" si="6"/>
        <v>1641382</v>
      </c>
      <c r="Z30" s="3">
        <f t="shared" si="6"/>
        <v>1646874</v>
      </c>
      <c r="AA30" s="3">
        <f t="shared" si="6"/>
        <v>2092900</v>
      </c>
      <c r="AB30" s="3">
        <f t="shared" si="6"/>
        <v>1846742</v>
      </c>
      <c r="AC30" s="3">
        <f t="shared" si="7"/>
        <v>1825558</v>
      </c>
      <c r="AD30" s="3">
        <f t="shared" si="7"/>
        <v>1335006</v>
      </c>
      <c r="AE30" s="3">
        <f t="shared" si="7"/>
        <v>1542211</v>
      </c>
      <c r="AF30" s="3">
        <f t="shared" si="7"/>
        <v>1489493</v>
      </c>
    </row>
    <row r="31" spans="1:32" ht="15" customHeight="1" thickBot="1">
      <c r="A31" s="244" t="s">
        <v>28</v>
      </c>
      <c r="B31" s="245"/>
      <c r="C31" s="15"/>
      <c r="D31" s="17">
        <v>1773655</v>
      </c>
      <c r="E31" s="17">
        <v>1313200</v>
      </c>
      <c r="F31" s="17">
        <v>1523407</v>
      </c>
      <c r="G31" s="17">
        <v>1403604</v>
      </c>
      <c r="H31" s="244" t="s">
        <v>28</v>
      </c>
      <c r="I31" s="245"/>
      <c r="J31" s="15"/>
      <c r="K31" s="27">
        <v>1573427</v>
      </c>
      <c r="L31" s="27">
        <v>1585942</v>
      </c>
      <c r="M31" s="27">
        <v>2026901</v>
      </c>
      <c r="N31" s="27">
        <v>1784913</v>
      </c>
      <c r="P31" s="2">
        <f t="shared" si="9"/>
        <v>3655</v>
      </c>
      <c r="Q31" s="2">
        <f t="shared" si="9"/>
        <v>3200</v>
      </c>
      <c r="R31" s="2">
        <f t="shared" si="9"/>
        <v>3407</v>
      </c>
      <c r="S31" s="2">
        <f t="shared" si="9"/>
        <v>3604</v>
      </c>
      <c r="T31" s="2">
        <f t="shared" si="10"/>
        <v>3427</v>
      </c>
      <c r="U31" s="2">
        <f t="shared" si="10"/>
        <v>5942</v>
      </c>
      <c r="V31" s="2">
        <f t="shared" si="10"/>
        <v>6901</v>
      </c>
      <c r="W31" s="2">
        <f t="shared" si="10"/>
        <v>4913</v>
      </c>
      <c r="Y31" s="3">
        <f t="shared" si="6"/>
        <v>1573427</v>
      </c>
      <c r="Z31" s="3">
        <f t="shared" si="6"/>
        <v>1585942</v>
      </c>
      <c r="AA31" s="3">
        <f t="shared" si="6"/>
        <v>2026901</v>
      </c>
      <c r="AB31" s="3">
        <f t="shared" si="6"/>
        <v>1784913</v>
      </c>
      <c r="AC31" s="3">
        <f t="shared" si="7"/>
        <v>1773655</v>
      </c>
      <c r="AD31" s="3">
        <f t="shared" si="7"/>
        <v>1313200</v>
      </c>
      <c r="AE31" s="3">
        <f t="shared" si="7"/>
        <v>1523407</v>
      </c>
      <c r="AF31" s="3">
        <f t="shared" si="7"/>
        <v>1403604</v>
      </c>
    </row>
    <row r="32" spans="1:32" ht="15" customHeight="1" thickBot="1">
      <c r="A32" s="244" t="s">
        <v>29</v>
      </c>
      <c r="B32" s="245"/>
      <c r="C32" s="15"/>
      <c r="D32" s="17">
        <v>51902</v>
      </c>
      <c r="E32" s="17">
        <v>21805</v>
      </c>
      <c r="F32" s="17">
        <v>18804</v>
      </c>
      <c r="G32" s="17">
        <v>85889</v>
      </c>
      <c r="H32" s="244" t="s">
        <v>29</v>
      </c>
      <c r="I32" s="245"/>
      <c r="J32" s="15"/>
      <c r="K32" s="27">
        <v>67955</v>
      </c>
      <c r="L32" s="27">
        <v>60932</v>
      </c>
      <c r="M32" s="27">
        <v>65999</v>
      </c>
      <c r="N32" s="27">
        <v>61829</v>
      </c>
      <c r="P32" s="2">
        <f t="shared" si="9"/>
        <v>2</v>
      </c>
      <c r="Q32" s="2">
        <f t="shared" si="9"/>
        <v>5</v>
      </c>
      <c r="R32" s="2">
        <f t="shared" si="9"/>
        <v>4</v>
      </c>
      <c r="S32" s="2">
        <f t="shared" si="9"/>
        <v>89</v>
      </c>
      <c r="T32" s="2">
        <f t="shared" si="10"/>
        <v>55</v>
      </c>
      <c r="U32" s="2">
        <f t="shared" si="10"/>
        <v>32</v>
      </c>
      <c r="V32" s="2">
        <f t="shared" si="10"/>
        <v>99</v>
      </c>
      <c r="W32" s="2">
        <f t="shared" si="10"/>
        <v>29</v>
      </c>
      <c r="Y32" s="3">
        <f t="shared" si="6"/>
        <v>67955</v>
      </c>
      <c r="Z32" s="3">
        <f t="shared" si="6"/>
        <v>60932</v>
      </c>
      <c r="AA32" s="3">
        <f t="shared" si="6"/>
        <v>65999</v>
      </c>
      <c r="AB32" s="3">
        <f t="shared" si="6"/>
        <v>61829</v>
      </c>
      <c r="AC32" s="3">
        <f t="shared" si="7"/>
        <v>51902</v>
      </c>
      <c r="AD32" s="3">
        <f t="shared" si="7"/>
        <v>21805</v>
      </c>
      <c r="AE32" s="3">
        <f t="shared" si="7"/>
        <v>18804</v>
      </c>
      <c r="AF32" s="3">
        <f t="shared" si="7"/>
        <v>85889</v>
      </c>
    </row>
    <row r="33" spans="1:32" ht="15" customHeight="1" thickBot="1">
      <c r="A33" s="254" t="s">
        <v>30</v>
      </c>
      <c r="B33" s="255"/>
      <c r="C33" s="15"/>
      <c r="D33" s="16">
        <v>1735449</v>
      </c>
      <c r="E33" s="16">
        <v>2728456</v>
      </c>
      <c r="F33" s="16">
        <v>2950301</v>
      </c>
      <c r="G33" s="16">
        <v>3198904</v>
      </c>
      <c r="H33" s="254" t="s">
        <v>30</v>
      </c>
      <c r="I33" s="255"/>
      <c r="J33" s="15"/>
      <c r="K33" s="26">
        <v>1471069</v>
      </c>
      <c r="L33" s="26">
        <v>1582990</v>
      </c>
      <c r="M33" s="26">
        <v>1500554</v>
      </c>
      <c r="N33" s="26">
        <v>1749066</v>
      </c>
      <c r="P33" s="2">
        <f t="shared" si="9"/>
        <v>5449</v>
      </c>
      <c r="Q33" s="2">
        <f t="shared" si="9"/>
        <v>8456</v>
      </c>
      <c r="R33" s="2">
        <f t="shared" si="9"/>
        <v>301</v>
      </c>
      <c r="S33" s="2">
        <f t="shared" si="9"/>
        <v>8904</v>
      </c>
      <c r="T33" s="2">
        <f t="shared" si="10"/>
        <v>1069</v>
      </c>
      <c r="U33" s="2">
        <f t="shared" si="10"/>
        <v>2990</v>
      </c>
      <c r="V33" s="2">
        <f t="shared" si="10"/>
        <v>554</v>
      </c>
      <c r="W33" s="2">
        <f t="shared" si="10"/>
        <v>9066</v>
      </c>
      <c r="Y33" s="3">
        <f t="shared" si="6"/>
        <v>1471069</v>
      </c>
      <c r="Z33" s="3">
        <f t="shared" si="6"/>
        <v>1582990</v>
      </c>
      <c r="AA33" s="3">
        <f t="shared" si="6"/>
        <v>1500554</v>
      </c>
      <c r="AB33" s="3">
        <f t="shared" si="6"/>
        <v>1749066</v>
      </c>
      <c r="AC33" s="3">
        <f t="shared" si="7"/>
        <v>1735449</v>
      </c>
      <c r="AD33" s="3">
        <f t="shared" si="7"/>
        <v>2728456</v>
      </c>
      <c r="AE33" s="3">
        <f t="shared" si="7"/>
        <v>2950301</v>
      </c>
      <c r="AF33" s="3">
        <f t="shared" si="7"/>
        <v>3198904</v>
      </c>
    </row>
    <row r="34" spans="1:32" ht="30" customHeight="1" thickBot="1">
      <c r="A34" s="244" t="s">
        <v>31</v>
      </c>
      <c r="B34" s="245"/>
      <c r="C34" s="15"/>
      <c r="D34" s="17">
        <v>982746</v>
      </c>
      <c r="E34" s="17">
        <v>1081020</v>
      </c>
      <c r="F34" s="17">
        <v>1081020</v>
      </c>
      <c r="G34" s="17">
        <v>1081020</v>
      </c>
      <c r="H34" s="244" t="s">
        <v>31</v>
      </c>
      <c r="I34" s="245"/>
      <c r="J34" s="15"/>
      <c r="K34" s="27">
        <v>982746</v>
      </c>
      <c r="L34" s="27">
        <v>982746</v>
      </c>
      <c r="M34" s="27">
        <v>982746</v>
      </c>
      <c r="N34" s="27">
        <v>982746</v>
      </c>
      <c r="P34" s="2">
        <f t="shared" si="9"/>
        <v>746</v>
      </c>
      <c r="Q34" s="2">
        <f t="shared" si="9"/>
        <v>1020</v>
      </c>
      <c r="R34" s="2">
        <f t="shared" si="9"/>
        <v>1020</v>
      </c>
      <c r="S34" s="2">
        <f t="shared" si="9"/>
        <v>1020</v>
      </c>
      <c r="T34" s="2">
        <f t="shared" si="10"/>
        <v>746</v>
      </c>
      <c r="U34" s="2">
        <f t="shared" si="10"/>
        <v>746</v>
      </c>
      <c r="V34" s="2">
        <f t="shared" si="10"/>
        <v>746</v>
      </c>
      <c r="W34" s="2">
        <f t="shared" si="10"/>
        <v>746</v>
      </c>
      <c r="Y34" s="3">
        <f t="shared" si="6"/>
        <v>982746</v>
      </c>
      <c r="Z34" s="3">
        <f t="shared" si="6"/>
        <v>982746</v>
      </c>
      <c r="AA34" s="3">
        <f t="shared" si="6"/>
        <v>982746</v>
      </c>
      <c r="AB34" s="3">
        <f t="shared" si="6"/>
        <v>982746</v>
      </c>
      <c r="AC34" s="3">
        <f t="shared" si="7"/>
        <v>982746</v>
      </c>
      <c r="AD34" s="3">
        <f t="shared" si="7"/>
        <v>1081020</v>
      </c>
      <c r="AE34" s="3">
        <f t="shared" si="7"/>
        <v>1081020</v>
      </c>
      <c r="AF34" s="3">
        <f t="shared" si="7"/>
        <v>1081020</v>
      </c>
    </row>
    <row r="35" spans="1:32" ht="30" customHeight="1" thickBot="1">
      <c r="A35" s="244" t="s">
        <v>32</v>
      </c>
      <c r="B35" s="245"/>
      <c r="C35" s="15"/>
      <c r="D35" s="18"/>
      <c r="E35" s="17">
        <v>876761</v>
      </c>
      <c r="F35" s="17">
        <v>876761</v>
      </c>
      <c r="G35" s="17">
        <v>876761</v>
      </c>
      <c r="H35" s="244" t="s">
        <v>32</v>
      </c>
      <c r="I35" s="245"/>
      <c r="J35" s="15"/>
      <c r="K35" s="28"/>
      <c r="L35" s="28"/>
      <c r="M35" s="28"/>
      <c r="N35" s="28"/>
      <c r="P35" s="2" t="e">
        <f t="shared" si="9"/>
        <v>#VALUE!</v>
      </c>
      <c r="Q35" s="2">
        <f t="shared" si="9"/>
        <v>761</v>
      </c>
      <c r="R35" s="2">
        <f t="shared" si="9"/>
        <v>761</v>
      </c>
      <c r="S35" s="2">
        <f t="shared" si="9"/>
        <v>761</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876761</v>
      </c>
      <c r="AE35" s="3">
        <f t="shared" si="7"/>
        <v>876761</v>
      </c>
      <c r="AF35" s="3">
        <f t="shared" si="7"/>
        <v>876761</v>
      </c>
    </row>
    <row r="36" spans="1:32" ht="30" customHeight="1" thickBot="1">
      <c r="A36" s="244" t="s">
        <v>33</v>
      </c>
      <c r="B36" s="245"/>
      <c r="C36" s="15"/>
      <c r="D36" s="17">
        <v>532623</v>
      </c>
      <c r="E36" s="17">
        <v>550593</v>
      </c>
      <c r="F36" s="17">
        <v>772439</v>
      </c>
      <c r="G36" s="17">
        <v>1021042</v>
      </c>
      <c r="H36" s="244" t="s">
        <v>33</v>
      </c>
      <c r="I36" s="245"/>
      <c r="J36" s="15"/>
      <c r="K36" s="27">
        <v>268682</v>
      </c>
      <c r="L36" s="27">
        <v>380604</v>
      </c>
      <c r="M36" s="27">
        <v>373124</v>
      </c>
      <c r="N36" s="27">
        <v>622240</v>
      </c>
      <c r="P36" s="2">
        <f t="shared" si="9"/>
        <v>623</v>
      </c>
      <c r="Q36" s="2">
        <f t="shared" si="9"/>
        <v>593</v>
      </c>
      <c r="R36" s="2">
        <f t="shared" si="9"/>
        <v>439</v>
      </c>
      <c r="S36" s="2">
        <f t="shared" si="9"/>
        <v>1042</v>
      </c>
      <c r="T36" s="2">
        <f t="shared" si="10"/>
        <v>682</v>
      </c>
      <c r="U36" s="2">
        <f t="shared" si="10"/>
        <v>604</v>
      </c>
      <c r="V36" s="2">
        <f t="shared" si="10"/>
        <v>124</v>
      </c>
      <c r="W36" s="2">
        <f t="shared" si="10"/>
        <v>240</v>
      </c>
      <c r="Y36" s="3">
        <f t="shared" si="6"/>
        <v>268682</v>
      </c>
      <c r="Z36" s="3">
        <f t="shared" si="6"/>
        <v>380604</v>
      </c>
      <c r="AA36" s="3">
        <f t="shared" si="6"/>
        <v>373124</v>
      </c>
      <c r="AB36" s="3">
        <f t="shared" si="6"/>
        <v>622240</v>
      </c>
      <c r="AC36" s="3">
        <f t="shared" si="7"/>
        <v>532623</v>
      </c>
      <c r="AD36" s="3">
        <f t="shared" si="7"/>
        <v>550593</v>
      </c>
      <c r="AE36" s="3">
        <f t="shared" si="7"/>
        <v>772439</v>
      </c>
      <c r="AF36" s="3">
        <f t="shared" si="7"/>
        <v>1021042</v>
      </c>
    </row>
    <row r="37" spans="1:32" ht="30" customHeight="1" thickBot="1">
      <c r="A37" s="254" t="s">
        <v>34</v>
      </c>
      <c r="B37" s="255"/>
      <c r="C37" s="15"/>
      <c r="D37" s="19"/>
      <c r="E37" s="19"/>
      <c r="F37" s="19"/>
      <c r="G37" s="19"/>
      <c r="H37" s="254" t="s">
        <v>34</v>
      </c>
      <c r="I37" s="255"/>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3561007</v>
      </c>
      <c r="E38" s="16">
        <v>4063461</v>
      </c>
      <c r="F38" s="16">
        <v>4492513</v>
      </c>
      <c r="G38" s="16">
        <v>4688396</v>
      </c>
      <c r="H38" s="254" t="s">
        <v>35</v>
      </c>
      <c r="I38" s="255"/>
      <c r="J38" s="15"/>
      <c r="K38" s="26">
        <v>3112451</v>
      </c>
      <c r="L38" s="26">
        <v>3229864</v>
      </c>
      <c r="M38" s="26">
        <v>3593453</v>
      </c>
      <c r="N38" s="26">
        <v>3595808</v>
      </c>
      <c r="P38" s="2">
        <f t="shared" si="9"/>
        <v>1007</v>
      </c>
      <c r="Q38" s="2">
        <f t="shared" si="9"/>
        <v>3461</v>
      </c>
      <c r="R38" s="2">
        <f t="shared" si="9"/>
        <v>2513</v>
      </c>
      <c r="S38" s="2">
        <f t="shared" si="9"/>
        <v>8396</v>
      </c>
      <c r="T38" s="2">
        <f t="shared" si="10"/>
        <v>2451</v>
      </c>
      <c r="U38" s="2">
        <f t="shared" si="10"/>
        <v>9864</v>
      </c>
      <c r="V38" s="2">
        <f t="shared" si="10"/>
        <v>3453</v>
      </c>
      <c r="W38" s="2">
        <f t="shared" si="10"/>
        <v>5808</v>
      </c>
      <c r="Y38" s="3">
        <f t="shared" si="6"/>
        <v>3112451</v>
      </c>
      <c r="Z38" s="3">
        <f t="shared" si="6"/>
        <v>3229864</v>
      </c>
      <c r="AA38" s="3">
        <f t="shared" si="6"/>
        <v>3593453</v>
      </c>
      <c r="AB38" s="3">
        <f t="shared" si="6"/>
        <v>3595808</v>
      </c>
      <c r="AC38" s="3">
        <f t="shared" si="7"/>
        <v>3561007</v>
      </c>
      <c r="AD38" s="3">
        <f t="shared" si="7"/>
        <v>4063461</v>
      </c>
      <c r="AE38" s="3">
        <f t="shared" si="7"/>
        <v>4492513</v>
      </c>
      <c r="AF38" s="3">
        <f t="shared" si="7"/>
        <v>4688396</v>
      </c>
    </row>
    <row r="39" spans="1:32">
      <c r="A39" s="230"/>
      <c r="B39" s="230"/>
      <c r="C39" s="230"/>
      <c r="D39" s="230"/>
      <c r="E39" s="230"/>
      <c r="F39" s="230"/>
      <c r="G39" s="230"/>
      <c r="H39" s="230"/>
      <c r="I39" s="230"/>
      <c r="J39" s="230"/>
      <c r="K39" s="230"/>
      <c r="L39" s="230"/>
      <c r="M39" s="230"/>
      <c r="N39" s="230"/>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285156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638</v>
      </c>
      <c r="D1" s="155" t="s">
        <v>1882</v>
      </c>
    </row>
    <row r="2" spans="1:11">
      <c r="A2" s="7"/>
      <c r="B2" s="159" t="s">
        <v>540</v>
      </c>
      <c r="C2" s="160" t="s">
        <v>37</v>
      </c>
      <c r="D2" s="160" t="str">
        <f>'Input yearly PVT'!N18</f>
        <v>Năm 2014</v>
      </c>
      <c r="E2" s="160" t="str">
        <f>'Input yearly PVT'!O18</f>
        <v>Năm 2015</v>
      </c>
      <c r="F2" s="160" t="str">
        <f>'Input yearly PVT'!P18</f>
        <v>Năm 2016</v>
      </c>
      <c r="G2" s="160" t="str">
        <f>'Input yearly PVT'!Q18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PVT'!N3</f>
        <v>5267603</v>
      </c>
      <c r="E4" s="130">
        <f>'Input yearly PVT'!O3</f>
        <v>5761451</v>
      </c>
      <c r="F4" s="130">
        <f>'Input yearly PVT'!P3</f>
        <v>6733575</v>
      </c>
      <c r="G4" s="130">
        <f>'Input yearly PVT'!Q3</f>
        <v>6147640</v>
      </c>
      <c r="H4" s="129"/>
      <c r="I4" s="238"/>
      <c r="J4" s="239"/>
      <c r="K4" s="240"/>
    </row>
    <row r="5" spans="1:11">
      <c r="A5" s="7"/>
      <c r="B5" s="128" t="s">
        <v>542</v>
      </c>
      <c r="C5" s="128" t="s">
        <v>38</v>
      </c>
      <c r="D5" s="131">
        <f>'Input yearly PVT'!N5</f>
        <v>548649</v>
      </c>
      <c r="E5" s="131">
        <f>'Input yearly PVT'!O5</f>
        <v>777232</v>
      </c>
      <c r="F5" s="131">
        <f>'Input yearly PVT'!P5</f>
        <v>762463</v>
      </c>
      <c r="G5" s="131">
        <f>'Input yearly PVT'!Q5</f>
        <v>845986</v>
      </c>
      <c r="H5" s="129"/>
      <c r="I5" s="238"/>
      <c r="J5" s="239"/>
      <c r="K5" s="240"/>
    </row>
    <row r="6" spans="1:11">
      <c r="A6" s="7"/>
      <c r="B6" s="128" t="s">
        <v>543</v>
      </c>
      <c r="C6" s="128" t="s">
        <v>38</v>
      </c>
      <c r="D6" s="131">
        <f>'Input yearly PVT'!N15</f>
        <v>341140</v>
      </c>
      <c r="E6" s="131">
        <f>'Input yearly PVT'!O15</f>
        <v>368091</v>
      </c>
      <c r="F6" s="131">
        <f>'Input yearly PVT'!P15</f>
        <v>415565</v>
      </c>
      <c r="G6" s="131">
        <f>'Input yearly PVT'!Q15</f>
        <v>450111</v>
      </c>
      <c r="H6" s="129"/>
      <c r="I6" s="238"/>
      <c r="J6" s="239"/>
      <c r="K6" s="240"/>
    </row>
    <row r="7" spans="1:11">
      <c r="A7" s="7"/>
      <c r="B7" s="128" t="s">
        <v>544</v>
      </c>
      <c r="C7" s="128" t="s">
        <v>38</v>
      </c>
      <c r="D7" s="131">
        <f>'Input yearly PVT'!N33</f>
        <v>3130771</v>
      </c>
      <c r="E7" s="131">
        <f>'Input yearly PVT'!O33</f>
        <v>4325439</v>
      </c>
      <c r="F7" s="131">
        <f>'Input yearly PVT'!P33</f>
        <v>4333462</v>
      </c>
      <c r="G7" s="131">
        <f>'Input yearly PVT'!Q33</f>
        <v>4661702</v>
      </c>
      <c r="H7" s="129"/>
      <c r="I7" s="238"/>
      <c r="J7" s="239"/>
      <c r="K7" s="240"/>
    </row>
    <row r="8" spans="1:11">
      <c r="A8" s="7"/>
      <c r="B8" s="128" t="s">
        <v>545</v>
      </c>
      <c r="C8" s="129" t="s">
        <v>38</v>
      </c>
      <c r="D8" s="130">
        <f>'Input yearly PVT'!N29</f>
        <v>9349879</v>
      </c>
      <c r="E8" s="130">
        <f>'Input yearly PVT'!O29</f>
        <v>9656164</v>
      </c>
      <c r="F8" s="130">
        <f>'Input yearly PVT'!P29</f>
        <v>9070352</v>
      </c>
      <c r="G8" s="130">
        <f>'Input yearly PVT'!Q29</f>
        <v>9203542</v>
      </c>
      <c r="H8" s="129"/>
      <c r="I8" s="238"/>
      <c r="J8" s="239"/>
      <c r="K8" s="240"/>
    </row>
    <row r="9" spans="1:11">
      <c r="A9" s="7"/>
      <c r="B9" s="128" t="s">
        <v>546</v>
      </c>
      <c r="C9" s="129" t="s">
        <v>39</v>
      </c>
      <c r="D9" s="130">
        <f>'Input yearly PVT'!N34*1000000/10000</f>
        <v>255857500</v>
      </c>
      <c r="E9" s="130">
        <f>'Input yearly PVT'!O34*1000000/10000</f>
        <v>255857500</v>
      </c>
      <c r="F9" s="130">
        <f>'Input yearly PVT'!P34*1000000/10000</f>
        <v>281440200</v>
      </c>
      <c r="G9" s="130">
        <f>'Input yearly PVT'!Q34*1000000/10000</f>
        <v>281440200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0.10415534352152203</v>
      </c>
      <c r="E11" s="132">
        <f>E5/E4</f>
        <v>0.13490212795353115</v>
      </c>
      <c r="F11" s="132">
        <f>F5/F4</f>
        <v>0.11323301515168391</v>
      </c>
      <c r="G11" s="132">
        <f>G5/G4</f>
        <v>0.13761150620400675</v>
      </c>
      <c r="H11" s="129"/>
      <c r="I11" s="238"/>
      <c r="J11" s="239"/>
      <c r="K11" s="240"/>
    </row>
    <row r="12" spans="1:11">
      <c r="A12" s="7"/>
      <c r="B12" s="128" t="s">
        <v>570</v>
      </c>
      <c r="C12" s="129" t="s">
        <v>36</v>
      </c>
      <c r="D12" s="133">
        <f>D6/D4</f>
        <v>6.4761904038706034E-2</v>
      </c>
      <c r="E12" s="132">
        <f>E6/E4</f>
        <v>6.3888593342198E-2</v>
      </c>
      <c r="F12" s="132">
        <f>F6/F4</f>
        <v>6.1715359225968373E-2</v>
      </c>
      <c r="G12" s="132">
        <f>G6/G4</f>
        <v>7.3216876720172297E-2</v>
      </c>
      <c r="H12" s="129"/>
      <c r="I12" s="238"/>
      <c r="J12" s="239"/>
      <c r="K12" s="240"/>
    </row>
    <row r="13" spans="1:11">
      <c r="A13" s="7"/>
      <c r="B13" s="128" t="s">
        <v>41</v>
      </c>
      <c r="C13" s="129" t="s">
        <v>40</v>
      </c>
      <c r="D13" s="130">
        <f>D6*1000000/D9</f>
        <v>1333.3203052480385</v>
      </c>
      <c r="E13" s="131">
        <f>E6*1000000/E9</f>
        <v>1438.6562832826867</v>
      </c>
      <c r="F13" s="131">
        <f>F6*1000000/F9</f>
        <v>1476.5658921504462</v>
      </c>
      <c r="G13" s="131">
        <f>G6*1000000/G9</f>
        <v>1599.3131045245136</v>
      </c>
      <c r="H13" s="129"/>
      <c r="I13" s="238"/>
      <c r="J13" s="239"/>
      <c r="K13" s="240"/>
    </row>
    <row r="14" spans="1:11">
      <c r="A14" s="7"/>
      <c r="B14" s="128" t="s">
        <v>548</v>
      </c>
      <c r="C14" s="129"/>
      <c r="D14" s="130">
        <f>D7*1000000/D9</f>
        <v>12236.385488015791</v>
      </c>
      <c r="E14" s="131">
        <f>E7*1000000/E9</f>
        <v>16905.656468932902</v>
      </c>
      <c r="F14" s="131">
        <f>F7*1000000/F9</f>
        <v>15397.452105278493</v>
      </c>
      <c r="G14" s="131">
        <f>G7*1000000/G9</f>
        <v>16563.738939924006</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9.3751939924098304E-2</v>
      </c>
      <c r="F16" s="138">
        <f>(F4-E4)/ABS(E4)</f>
        <v>0.16872902329638836</v>
      </c>
      <c r="G16" s="138">
        <f>(G4-F4)/ABS(F4)</f>
        <v>-8.7016926372692066E-2</v>
      </c>
      <c r="H16" s="129"/>
      <c r="I16" s="238"/>
      <c r="J16" s="239"/>
      <c r="K16" s="240"/>
    </row>
    <row r="17" spans="1:12">
      <c r="A17" s="7"/>
      <c r="B17" s="128" t="s">
        <v>543</v>
      </c>
      <c r="C17" s="139" t="s">
        <v>36</v>
      </c>
      <c r="D17" s="128"/>
      <c r="E17" s="138">
        <f>(E6-D6)/ABS(D6)</f>
        <v>7.9002755466963712E-2</v>
      </c>
      <c r="F17" s="138">
        <f>(F6-E6)/ABS(E6)</f>
        <v>0.12897354186872267</v>
      </c>
      <c r="G17" s="138">
        <f>(G6-F6)/ABS(F6)</f>
        <v>8.3130196238855536E-2</v>
      </c>
      <c r="H17" s="129"/>
      <c r="I17" s="238"/>
      <c r="J17" s="239"/>
      <c r="K17" s="240"/>
    </row>
    <row r="18" spans="1:12">
      <c r="A18" s="7"/>
      <c r="B18" s="128" t="s">
        <v>41</v>
      </c>
      <c r="C18" s="136" t="s">
        <v>36</v>
      </c>
      <c r="D18" s="137"/>
      <c r="E18" s="138">
        <f>(E13-D13)/ABS(D13)</f>
        <v>7.9002755466963698E-2</v>
      </c>
      <c r="F18" s="138">
        <f>(F13-E13)/ABS(E13)</f>
        <v>2.6350706077798099E-2</v>
      </c>
      <c r="G18" s="138">
        <f>(G13-F13)/ABS(F13)</f>
        <v>8.3130196238855564E-2</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9.8734075354637282E-2</v>
      </c>
      <c r="F20" s="133">
        <f>F6/AVERAGE(E7:F7)</f>
        <v>9.5985622193855785E-2</v>
      </c>
      <c r="G20" s="133">
        <f>G6/AVERAGE(F7:G7)</f>
        <v>0.10007844214958171</v>
      </c>
      <c r="H20" s="129"/>
      <c r="I20" s="212" t="s">
        <v>1187</v>
      </c>
      <c r="J20" s="212"/>
      <c r="K20" s="212"/>
    </row>
    <row r="21" spans="1:12">
      <c r="A21" s="7"/>
      <c r="B21" s="128" t="s">
        <v>43</v>
      </c>
      <c r="C21" s="141" t="s">
        <v>36</v>
      </c>
      <c r="D21" s="129"/>
      <c r="E21" s="133">
        <f>E6/AVERAGE(D8:E8)</f>
        <v>3.8734101569695492E-2</v>
      </c>
      <c r="F21" s="133">
        <f>F6/AVERAGE(E8:F8)</f>
        <v>4.4382521553929195E-2</v>
      </c>
      <c r="G21" s="133">
        <f>G6/AVERAGE(F8:G8)</f>
        <v>4.9262735134613343E-2</v>
      </c>
      <c r="H21" s="129"/>
      <c r="I21" s="142" t="s">
        <v>1188</v>
      </c>
      <c r="J21" s="142">
        <v>2018</v>
      </c>
      <c r="K21" s="142" t="s">
        <v>1190</v>
      </c>
    </row>
    <row r="22" spans="1:12">
      <c r="A22" s="7"/>
      <c r="B22" s="134" t="s">
        <v>551</v>
      </c>
      <c r="C22" s="141"/>
      <c r="D22" s="129"/>
      <c r="E22" s="133"/>
      <c r="F22" s="133"/>
      <c r="G22" s="133"/>
      <c r="H22" s="129"/>
      <c r="I22" s="129" t="s">
        <v>1189</v>
      </c>
      <c r="J22" s="163">
        <v>5250000</v>
      </c>
      <c r="K22" s="143">
        <f>K30/J22</f>
        <v>0.33947638095238097</v>
      </c>
    </row>
    <row r="23" spans="1:12">
      <c r="A23" s="7"/>
      <c r="B23" s="128" t="s">
        <v>552</v>
      </c>
      <c r="C23" s="141" t="s">
        <v>36</v>
      </c>
      <c r="D23" s="133">
        <f>1-D7/D8</f>
        <v>0.665153848515045</v>
      </c>
      <c r="E23" s="133">
        <f>1-E7/E8</f>
        <v>0.55205410761457663</v>
      </c>
      <c r="F23" s="133">
        <f>1-F7/F8</f>
        <v>0.52223882821747158</v>
      </c>
      <c r="G23" s="133">
        <f>1-G7/G8</f>
        <v>0.49348826788642897</v>
      </c>
      <c r="H23" s="129"/>
      <c r="I23" s="129" t="s">
        <v>1191</v>
      </c>
      <c r="J23" s="130">
        <v>357000</v>
      </c>
      <c r="K23" s="143">
        <f>K32/J23</f>
        <v>0.35541456582633052</v>
      </c>
    </row>
    <row r="24" spans="1:12">
      <c r="A24" s="7"/>
      <c r="B24" s="128" t="s">
        <v>553</v>
      </c>
      <c r="C24" s="141" t="s">
        <v>36</v>
      </c>
      <c r="D24" s="133">
        <f>D8/D7-1</f>
        <v>1.9864461501655661</v>
      </c>
      <c r="E24" s="133">
        <f>E8/E7-1</f>
        <v>1.2324124788258488</v>
      </c>
      <c r="F24" s="133">
        <f>F8/F7-1</f>
        <v>1.093096004995544</v>
      </c>
      <c r="G24" s="133">
        <f>G8/G7-1</f>
        <v>0.97428793174681694</v>
      </c>
      <c r="H24" s="129"/>
      <c r="I24" s="129" t="s">
        <v>1376</v>
      </c>
      <c r="J24" s="130"/>
      <c r="K24" s="129"/>
    </row>
    <row r="25" spans="1:12">
      <c r="A25" s="7"/>
      <c r="B25" s="128" t="s">
        <v>554</v>
      </c>
      <c r="C25" s="141" t="s">
        <v>40</v>
      </c>
      <c r="D25" s="144">
        <f>'Input yearly PVT'!N19/'Input yearly PVT'!N31</f>
        <v>2.1407491807662917</v>
      </c>
      <c r="E25" s="144">
        <f>'Input yearly PVT'!O19/'Input yearly PVT'!O31</f>
        <v>1.6658059302656589</v>
      </c>
      <c r="F25" s="144">
        <f>'Input yearly PVT'!P19/'Input yearly PVT'!P31</f>
        <v>1.9862204619391544</v>
      </c>
      <c r="G25" s="144">
        <f>'Input yearly PVT'!Q19/'Input yearly PVT'!Q31</f>
        <v>1.9743239612953585</v>
      </c>
      <c r="H25" s="129"/>
      <c r="I25" s="129" t="s">
        <v>576</v>
      </c>
      <c r="J25" s="145"/>
      <c r="K25" s="129"/>
    </row>
    <row r="26" spans="1:12">
      <c r="A26" s="7"/>
      <c r="B26" s="128" t="s">
        <v>555</v>
      </c>
      <c r="C26" s="141" t="s">
        <v>40</v>
      </c>
      <c r="D26" s="144">
        <f>('Input yearly PVT'!N19-'Input yearly PVT'!N23)/'Input yearly PVT'!N31</f>
        <v>2.0730453546968195</v>
      </c>
      <c r="E26" s="144">
        <f>('Input yearly PVT'!O19-'Input yearly PVT'!O23)/'Input yearly PVT'!O31</f>
        <v>1.6185897023847786</v>
      </c>
      <c r="F26" s="144">
        <f>('Input yearly PVT'!P19-'Input yearly PVT'!P23)/'Input yearly PVT'!P31</f>
        <v>1.9403018278467346</v>
      </c>
      <c r="G26" s="144">
        <f>('Input yearly PVT'!Q19-'Input yearly PVT'!Q23)/'Input yearly PVT'!Q31</f>
        <v>1.9259989152968489</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PVT'!Y1</f>
        <v>Quý 2/2016</v>
      </c>
      <c r="E28" s="160" t="str">
        <f>'Input quaterly PVT'!Z1</f>
        <v>Quý 3/2016</v>
      </c>
      <c r="F28" s="160" t="str">
        <f>'Input quaterly PVT'!AA1</f>
        <v>Quý 4/2016</v>
      </c>
      <c r="G28" s="160" t="str">
        <f>'Input quaterly PVT'!AB1</f>
        <v>Quý 1/2017</v>
      </c>
      <c r="H28" s="160" t="str">
        <f>'Input quaterly PVT'!AC1</f>
        <v>Quý 2/2017</v>
      </c>
      <c r="I28" s="160" t="str">
        <f>'Input quaterly PVT'!AD1</f>
        <v>Quý 3/2017</v>
      </c>
      <c r="J28" s="160" t="str">
        <f>'Input quaterly PVT'!AE1</f>
        <v>Quý 4/2017</v>
      </c>
      <c r="K28" s="160" t="str">
        <f>'Input quaterly PVT'!AF1</f>
        <v>Quý 1/2018</v>
      </c>
    </row>
    <row r="29" spans="1:12">
      <c r="A29" s="7"/>
      <c r="B29" s="128"/>
      <c r="C29" s="129"/>
      <c r="D29" s="129"/>
      <c r="E29" s="129"/>
      <c r="F29" s="129"/>
      <c r="G29" s="129"/>
      <c r="H29" s="129"/>
      <c r="I29" s="129"/>
      <c r="J29" s="129"/>
      <c r="K29" s="129"/>
    </row>
    <row r="30" spans="1:12">
      <c r="A30" s="7"/>
      <c r="B30" s="128" t="s">
        <v>541</v>
      </c>
      <c r="C30" s="129" t="s">
        <v>38</v>
      </c>
      <c r="D30" s="147">
        <f>'Input quaterly PVT'!Y3</f>
        <v>1737110</v>
      </c>
      <c r="E30" s="147">
        <f>'Input quaterly PVT'!Z3</f>
        <v>1602141</v>
      </c>
      <c r="F30" s="147">
        <f>'Input quaterly PVT'!AA3</f>
        <v>1917783</v>
      </c>
      <c r="G30" s="147">
        <f>'Input quaterly PVT'!AB3</f>
        <v>1652047</v>
      </c>
      <c r="H30" s="147">
        <f>'Input quaterly PVT'!AC3</f>
        <v>1368928</v>
      </c>
      <c r="I30" s="147">
        <f>'Input quaterly PVT'!AD3</f>
        <v>1424790</v>
      </c>
      <c r="J30" s="147">
        <f>'Input quaterly PVT'!AE3</f>
        <v>1681438</v>
      </c>
      <c r="K30" s="147">
        <f>'Input quaterly PVT'!AF3</f>
        <v>1782251</v>
      </c>
    </row>
    <row r="31" spans="1:12">
      <c r="A31" s="7"/>
      <c r="B31" s="128" t="s">
        <v>542</v>
      </c>
      <c r="C31" s="129" t="s">
        <v>38</v>
      </c>
      <c r="D31" s="147">
        <f>'Input quaterly PVT'!Y5</f>
        <v>217084</v>
      </c>
      <c r="E31" s="147">
        <f>'Input quaterly PVT'!Z5</f>
        <v>185229</v>
      </c>
      <c r="F31" s="147">
        <f>'Input quaterly PVT'!AA5</f>
        <v>203320</v>
      </c>
      <c r="G31" s="147">
        <f>'Input quaterly PVT'!AB5</f>
        <v>187363</v>
      </c>
      <c r="H31" s="147">
        <f>'Input quaterly PVT'!AC5</f>
        <v>125158</v>
      </c>
      <c r="I31" s="147">
        <f>'Input quaterly PVT'!AD5</f>
        <v>180634</v>
      </c>
      <c r="J31" s="147">
        <f>'Input quaterly PVT'!AE5</f>
        <v>314052</v>
      </c>
      <c r="K31" s="147">
        <f>'Input quaterly PVT'!AF5</f>
        <v>230657</v>
      </c>
    </row>
    <row r="32" spans="1:12">
      <c r="A32" s="7"/>
      <c r="B32" s="128" t="s">
        <v>543</v>
      </c>
      <c r="C32" s="128" t="s">
        <v>38</v>
      </c>
      <c r="D32" s="148">
        <f>'Input quaterly PVT'!Y15</f>
        <v>109269</v>
      </c>
      <c r="E32" s="148">
        <f>'Input quaterly PVT'!Z15</f>
        <v>108912</v>
      </c>
      <c r="F32" s="148">
        <f>'Input quaterly PVT'!AA15</f>
        <v>112614</v>
      </c>
      <c r="G32" s="148">
        <f>'Input quaterly PVT'!AB15</f>
        <v>106974</v>
      </c>
      <c r="H32" s="148">
        <f>'Input quaterly PVT'!AC15</f>
        <v>45498</v>
      </c>
      <c r="I32" s="148">
        <f>'Input quaterly PVT'!AD15</f>
        <v>101946</v>
      </c>
      <c r="J32" s="148">
        <f>'Input quaterly PVT'!AE15</f>
        <v>161925</v>
      </c>
      <c r="K32" s="148">
        <f>'Input quaterly PVT'!AF15</f>
        <v>126883</v>
      </c>
      <c r="L32" s="10"/>
    </row>
    <row r="33" spans="1:12">
      <c r="A33" s="7"/>
      <c r="B33" s="128" t="s">
        <v>544</v>
      </c>
      <c r="C33" s="129" t="s">
        <v>38</v>
      </c>
      <c r="D33" s="147">
        <f>'Input quaterly PVT'!Y33</f>
        <v>4504282</v>
      </c>
      <c r="E33" s="147">
        <f>'Input quaterly PVT'!Z33</f>
        <v>4225193</v>
      </c>
      <c r="F33" s="147">
        <f>'Input quaterly PVT'!AA33</f>
        <v>4329264</v>
      </c>
      <c r="G33" s="147">
        <f>'Input quaterly PVT'!AB33</f>
        <v>4415179</v>
      </c>
      <c r="H33" s="147">
        <f>'Input quaterly PVT'!AC33</f>
        <v>4260677</v>
      </c>
      <c r="I33" s="147">
        <f>'Input quaterly PVT'!AD33</f>
        <v>4386933</v>
      </c>
      <c r="J33" s="147">
        <f>'Input quaterly PVT'!AE33</f>
        <v>4645477</v>
      </c>
      <c r="K33" s="147">
        <f>'Input quaterly PVT'!AF33</f>
        <v>4811611</v>
      </c>
    </row>
    <row r="34" spans="1:12">
      <c r="A34" s="7"/>
      <c r="B34" s="128" t="s">
        <v>545</v>
      </c>
      <c r="C34" s="129" t="s">
        <v>38</v>
      </c>
      <c r="D34" s="147">
        <f>'Input quaterly PVT'!Y38</f>
        <v>9646991</v>
      </c>
      <c r="E34" s="147">
        <f>'Input quaterly PVT'!Z38</f>
        <v>9551375</v>
      </c>
      <c r="F34" s="147">
        <f>'Input quaterly PVT'!AA38</f>
        <v>9063364</v>
      </c>
      <c r="G34" s="147">
        <f>'Input quaterly PVT'!AB38</f>
        <v>9374095</v>
      </c>
      <c r="H34" s="147">
        <f>'Input quaterly PVT'!AC38</f>
        <v>9010343</v>
      </c>
      <c r="I34" s="147">
        <f>'Input quaterly PVT'!AD38</f>
        <v>9218910</v>
      </c>
      <c r="J34" s="147">
        <f>'Input quaterly PVT'!AE38</f>
        <v>9191537</v>
      </c>
      <c r="K34" s="147">
        <f>'Input quaterly PVT'!AF38</f>
        <v>9286836</v>
      </c>
    </row>
    <row r="35" spans="1:12">
      <c r="A35" s="7"/>
      <c r="B35" s="128" t="s">
        <v>546</v>
      </c>
      <c r="C35" s="129" t="s">
        <v>39</v>
      </c>
      <c r="D35" s="147">
        <f>'Input quaterly PVT'!Y34*1000000/10000</f>
        <v>255857500</v>
      </c>
      <c r="E35" s="147">
        <f>'Input quaterly PVT'!Z34*1000000/10000</f>
        <v>281440200</v>
      </c>
      <c r="F35" s="147">
        <f>'Input quaterly PVT'!AA34*1000000/10000</f>
        <v>281440200</v>
      </c>
      <c r="G35" s="147">
        <f>'Input quaterly PVT'!AB34*1000000/10000</f>
        <v>281440200</v>
      </c>
      <c r="H35" s="147">
        <f>'Input quaterly PVT'!AC34*1000000/10000</f>
        <v>281440200</v>
      </c>
      <c r="I35" s="147">
        <f>'Input quaterly PVT'!AD34*1000000/10000</f>
        <v>281440200</v>
      </c>
      <c r="J35" s="147">
        <f>'Input quaterly PVT'!AE34*1000000/10000</f>
        <v>281440200</v>
      </c>
      <c r="K35" s="147">
        <f>'Input quaterly PVT'!AF34*1000000/10000</f>
        <v>281440200</v>
      </c>
    </row>
    <row r="36" spans="1:12">
      <c r="A36" s="7"/>
      <c r="B36" s="128"/>
      <c r="C36" s="129"/>
      <c r="D36" s="147"/>
      <c r="E36" s="147"/>
      <c r="F36" s="147"/>
      <c r="G36" s="147"/>
      <c r="H36" s="147"/>
      <c r="I36" s="147"/>
      <c r="J36" s="147"/>
      <c r="K36" s="147"/>
    </row>
    <row r="37" spans="1:12">
      <c r="A37" s="7"/>
      <c r="B37" s="128" t="s">
        <v>547</v>
      </c>
      <c r="C37" s="129" t="s">
        <v>36</v>
      </c>
      <c r="D37" s="149">
        <f>D31/D30</f>
        <v>0.12496848213411932</v>
      </c>
      <c r="E37" s="149">
        <f t="shared" ref="E37:J37" si="0">E31/E30</f>
        <v>0.11561341979263998</v>
      </c>
      <c r="F37" s="149">
        <f t="shared" si="0"/>
        <v>0.10601825128286151</v>
      </c>
      <c r="G37" s="149">
        <f t="shared" si="0"/>
        <v>0.11341263293356665</v>
      </c>
      <c r="H37" s="149">
        <f t="shared" si="0"/>
        <v>9.142774492157367E-2</v>
      </c>
      <c r="I37" s="149">
        <f t="shared" si="0"/>
        <v>0.12677938503218017</v>
      </c>
      <c r="J37" s="149">
        <f t="shared" si="0"/>
        <v>0.18677584305814429</v>
      </c>
      <c r="K37" s="149">
        <f>K31/K30</f>
        <v>0.12941892023065213</v>
      </c>
      <c r="L37" s="11"/>
    </row>
    <row r="38" spans="1:12">
      <c r="A38" s="7"/>
      <c r="B38" s="128" t="s">
        <v>571</v>
      </c>
      <c r="C38" s="129" t="s">
        <v>36</v>
      </c>
      <c r="D38" s="149">
        <f>D32/D30</f>
        <v>6.2902752272452525E-2</v>
      </c>
      <c r="E38" s="149">
        <f t="shared" ref="E38:K38" si="1">E32/E30</f>
        <v>6.7979035553050571E-2</v>
      </c>
      <c r="F38" s="149">
        <f t="shared" si="1"/>
        <v>5.8720929323077743E-2</v>
      </c>
      <c r="G38" s="149">
        <f t="shared" si="1"/>
        <v>6.475239505897834E-2</v>
      </c>
      <c r="H38" s="149">
        <f t="shared" si="1"/>
        <v>3.323622571822623E-2</v>
      </c>
      <c r="I38" s="149">
        <f t="shared" si="1"/>
        <v>7.1551597077464044E-2</v>
      </c>
      <c r="J38" s="149">
        <f t="shared" si="1"/>
        <v>9.6301499074006897E-2</v>
      </c>
      <c r="K38" s="149">
        <f t="shared" si="1"/>
        <v>7.1192553686321394E-2</v>
      </c>
      <c r="L38" s="11"/>
    </row>
    <row r="39" spans="1:12">
      <c r="A39" s="7"/>
      <c r="B39" s="128" t="s">
        <v>41</v>
      </c>
      <c r="C39" s="129" t="s">
        <v>40</v>
      </c>
      <c r="D39" s="130">
        <f>D32*1000000/D35</f>
        <v>427.06975562569011</v>
      </c>
      <c r="E39" s="130">
        <f t="shared" ref="E39:K39" si="2">E32*1000000/E35</f>
        <v>386.98096433984909</v>
      </c>
      <c r="F39" s="130">
        <f t="shared" si="2"/>
        <v>400.13473554950571</v>
      </c>
      <c r="G39" s="130">
        <f t="shared" si="2"/>
        <v>380.09495445213582</v>
      </c>
      <c r="H39" s="130">
        <f t="shared" si="2"/>
        <v>161.66134049080409</v>
      </c>
      <c r="I39" s="130">
        <f t="shared" si="2"/>
        <v>362.22970279299119</v>
      </c>
      <c r="J39" s="130">
        <f t="shared" si="2"/>
        <v>575.34424719709546</v>
      </c>
      <c r="K39" s="130">
        <f t="shared" si="2"/>
        <v>450.83467109531614</v>
      </c>
    </row>
    <row r="40" spans="1:12">
      <c r="A40" s="7"/>
      <c r="B40" s="128" t="s">
        <v>548</v>
      </c>
      <c r="C40" s="129"/>
      <c r="D40" s="130">
        <f>D33*1000000/D35</f>
        <v>17604.651026450269</v>
      </c>
      <c r="E40" s="130">
        <f t="shared" ref="E40:K40" si="3">E33*1000000/E35</f>
        <v>15012.75581810985</v>
      </c>
      <c r="F40" s="130">
        <f t="shared" si="3"/>
        <v>15382.535970341123</v>
      </c>
      <c r="G40" s="130">
        <f t="shared" si="3"/>
        <v>15687.805082571715</v>
      </c>
      <c r="H40" s="130">
        <f t="shared" si="3"/>
        <v>15138.835887694793</v>
      </c>
      <c r="I40" s="130">
        <f t="shared" si="3"/>
        <v>15587.442732061731</v>
      </c>
      <c r="J40" s="130">
        <f t="shared" si="3"/>
        <v>16506.089037742298</v>
      </c>
      <c r="K40" s="130">
        <f t="shared" si="3"/>
        <v>17096.388504556209</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-0.21195088393941661</v>
      </c>
      <c r="I42" s="138">
        <f>(I30-E30)/ABS(E30)</f>
        <v>-0.11069624958102939</v>
      </c>
      <c r="J42" s="138">
        <f>(J30-F30)/ABS(F30)</f>
        <v>-0.12323865630261609</v>
      </c>
      <c r="K42" s="138">
        <f>(K30-G30)/ABS(G30)</f>
        <v>7.8813738350059045E-2</v>
      </c>
      <c r="L42" s="12"/>
    </row>
    <row r="43" spans="1:12">
      <c r="A43" s="7"/>
      <c r="B43" s="128" t="s">
        <v>564</v>
      </c>
      <c r="C43" s="139" t="s">
        <v>36</v>
      </c>
      <c r="D43" s="128"/>
      <c r="E43" s="132">
        <f>E30/D30-1</f>
        <v>-7.7697440000921048E-2</v>
      </c>
      <c r="F43" s="132">
        <f t="shared" ref="F43:K43" si="4">F30/E30-1</f>
        <v>0.19701262248453788</v>
      </c>
      <c r="G43" s="132">
        <f t="shared" si="4"/>
        <v>-0.13856416497591229</v>
      </c>
      <c r="H43" s="132">
        <f t="shared" si="4"/>
        <v>-0.17137466428013248</v>
      </c>
      <c r="I43" s="132">
        <f>I30/H30-1</f>
        <v>4.080711330325637E-2</v>
      </c>
      <c r="J43" s="132">
        <f t="shared" si="4"/>
        <v>0.18013040518251811</v>
      </c>
      <c r="K43" s="132">
        <f t="shared" si="4"/>
        <v>5.9956418256278177E-2</v>
      </c>
      <c r="L43" s="12"/>
    </row>
    <row r="44" spans="1:12" s="8" customFormat="1">
      <c r="A44" s="13"/>
      <c r="B44" s="128" t="s">
        <v>562</v>
      </c>
      <c r="C44" s="136" t="s">
        <v>36</v>
      </c>
      <c r="D44" s="137"/>
      <c r="E44" s="150"/>
      <c r="F44" s="150"/>
      <c r="G44" s="150"/>
      <c r="H44" s="138">
        <f>(H32-D32)/ABS(D32)</f>
        <v>-0.58361474892238419</v>
      </c>
      <c r="I44" s="138">
        <f>(I32-E32)/ABS(E32)</f>
        <v>-6.3959894226531505E-2</v>
      </c>
      <c r="J44" s="138">
        <f>(J32-F32)/ABS(F32)</f>
        <v>0.43787628536416429</v>
      </c>
      <c r="K44" s="164">
        <f>(K32-G32)/ABS(G32)</f>
        <v>0.18611064370781685</v>
      </c>
      <c r="L44" s="14"/>
    </row>
    <row r="45" spans="1:12">
      <c r="A45" s="7"/>
      <c r="B45" s="128" t="s">
        <v>567</v>
      </c>
      <c r="C45" s="139" t="s">
        <v>36</v>
      </c>
      <c r="D45" s="128"/>
      <c r="E45" s="132">
        <f>E32/D32-1</f>
        <v>-3.2671663509320492E-3</v>
      </c>
      <c r="F45" s="132">
        <f t="shared" ref="F45:K45" si="5">F32/E32-1</f>
        <v>3.3990744821507324E-2</v>
      </c>
      <c r="G45" s="132">
        <f t="shared" si="5"/>
        <v>-5.0082582982577617E-2</v>
      </c>
      <c r="H45" s="132">
        <f>(H32-G32)/ABS(G32)</f>
        <v>-0.57468169835660998</v>
      </c>
      <c r="I45" s="132">
        <f>I32/H32-1</f>
        <v>1.2406699195569035</v>
      </c>
      <c r="J45" s="132">
        <f t="shared" si="5"/>
        <v>0.58834088635159798</v>
      </c>
      <c r="K45" s="132">
        <f t="shared" si="5"/>
        <v>-0.21640883124903509</v>
      </c>
      <c r="L45" s="12"/>
    </row>
    <row r="46" spans="1:12" s="8" customFormat="1">
      <c r="A46" s="13"/>
      <c r="B46" s="128" t="s">
        <v>565</v>
      </c>
      <c r="C46" s="136" t="s">
        <v>36</v>
      </c>
      <c r="D46" s="137"/>
      <c r="E46" s="150"/>
      <c r="F46" s="150"/>
      <c r="G46" s="150"/>
      <c r="H46" s="138">
        <f>(H39-D39)/ABS(D39)</f>
        <v>-0.62146385137023397</v>
      </c>
      <c r="I46" s="138">
        <f>(I39-E39)/ABS(E39)</f>
        <v>-6.3959894226531491E-2</v>
      </c>
      <c r="J46" s="138">
        <f>(J39-F39)/ABS(F39)</f>
        <v>0.43787628536416423</v>
      </c>
      <c r="K46" s="164">
        <f>(K39-G39)/ABS(G39)</f>
        <v>0.18611064370781683</v>
      </c>
      <c r="L46" s="14"/>
    </row>
    <row r="47" spans="1:12">
      <c r="A47" s="7"/>
      <c r="B47" s="128" t="s">
        <v>566</v>
      </c>
      <c r="C47" s="139" t="s">
        <v>36</v>
      </c>
      <c r="D47" s="128"/>
      <c r="E47" s="132">
        <f>E39/D39-1</f>
        <v>-9.3869422401752223E-2</v>
      </c>
      <c r="F47" s="132">
        <f t="shared" ref="F47:K47" si="6">F39/E39-1</f>
        <v>3.3990744821507324E-2</v>
      </c>
      <c r="G47" s="132">
        <f t="shared" si="6"/>
        <v>-5.0082582982577617E-2</v>
      </c>
      <c r="H47" s="132">
        <f t="shared" si="6"/>
        <v>-0.57468169835660998</v>
      </c>
      <c r="I47" s="132">
        <f>I39/H39-1</f>
        <v>1.2406699195569035</v>
      </c>
      <c r="J47" s="132">
        <f t="shared" si="6"/>
        <v>0.58834088635159776</v>
      </c>
      <c r="K47" s="132">
        <f t="shared" si="6"/>
        <v>-0.21640883124903498</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2.4952703341266227E-2</v>
      </c>
      <c r="F49" s="132">
        <f t="shared" ref="F49:K49" si="7">F32/AVERAGE(E33:F33)</f>
        <v>2.6328731326839331E-2</v>
      </c>
      <c r="G49" s="132">
        <f t="shared" si="7"/>
        <v>2.4466738476081325E-2</v>
      </c>
      <c r="H49" s="132">
        <f t="shared" si="7"/>
        <v>1.0488417511770596E-2</v>
      </c>
      <c r="I49" s="132">
        <f>I32/AVERAGE(H33:I33)</f>
        <v>2.3577844051709086E-2</v>
      </c>
      <c r="J49" s="132">
        <f t="shared" si="7"/>
        <v>3.5854218309399152E-2</v>
      </c>
      <c r="K49" s="132">
        <f t="shared" si="7"/>
        <v>2.6833418489919943E-2</v>
      </c>
      <c r="L49" s="12"/>
    </row>
    <row r="50" spans="1:12">
      <c r="A50" s="7"/>
      <c r="B50" s="128" t="s">
        <v>43</v>
      </c>
      <c r="C50" s="141" t="s">
        <v>36</v>
      </c>
      <c r="D50" s="129"/>
      <c r="E50" s="133">
        <f>E32/AVERAGE(D34:E34)</f>
        <v>1.1345965588946476E-2</v>
      </c>
      <c r="F50" s="133">
        <f t="shared" ref="F50:K50" si="8">F32/AVERAGE(E34:F34)</f>
        <v>1.2099444424120047E-2</v>
      </c>
      <c r="G50" s="133">
        <f t="shared" si="8"/>
        <v>1.1603985126149975E-2</v>
      </c>
      <c r="H50" s="133">
        <f t="shared" si="8"/>
        <v>4.9496209783513644E-3</v>
      </c>
      <c r="I50" s="132">
        <f>I32/AVERAGE(H34:I34)</f>
        <v>1.1184879599838786E-2</v>
      </c>
      <c r="J50" s="132">
        <f t="shared" si="8"/>
        <v>1.7590556057655742E-2</v>
      </c>
      <c r="K50" s="132">
        <f t="shared" si="8"/>
        <v>1.3733135487631947E-2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0.53308943690317534</v>
      </c>
      <c r="E52" s="133">
        <f t="shared" si="9"/>
        <v>0.5576351048932745</v>
      </c>
      <c r="F52" s="133">
        <f t="shared" si="9"/>
        <v>0.52233365006635513</v>
      </c>
      <c r="G52" s="133">
        <f t="shared" si="9"/>
        <v>0.529002106336665</v>
      </c>
      <c r="H52" s="133">
        <f t="shared" si="9"/>
        <v>0.52713487155816374</v>
      </c>
      <c r="I52" s="133">
        <f t="shared" si="9"/>
        <v>0.52413756073114937</v>
      </c>
      <c r="J52" s="133">
        <f t="shared" si="9"/>
        <v>0.4945919273348951</v>
      </c>
      <c r="K52" s="133">
        <f t="shared" si="9"/>
        <v>0.48188909548957259</v>
      </c>
    </row>
    <row r="53" spans="1:12">
      <c r="A53" s="7"/>
      <c r="B53" s="128" t="s">
        <v>553</v>
      </c>
      <c r="C53" s="141" t="s">
        <v>36</v>
      </c>
      <c r="D53" s="133">
        <f t="shared" ref="D53:K53" si="10">D34/D33-1</f>
        <v>1.1417377952801355</v>
      </c>
      <c r="E53" s="133">
        <f t="shared" si="10"/>
        <v>1.2605772091357719</v>
      </c>
      <c r="F53" s="133">
        <f t="shared" si="10"/>
        <v>1.0935115068057759</v>
      </c>
      <c r="G53" s="133">
        <f t="shared" si="10"/>
        <v>1.1231517453765747</v>
      </c>
      <c r="H53" s="133">
        <f t="shared" si="10"/>
        <v>1.1147679112967257</v>
      </c>
      <c r="I53" s="133">
        <f t="shared" si="10"/>
        <v>1.1014476400710929</v>
      </c>
      <c r="J53" s="133">
        <f t="shared" si="10"/>
        <v>0.9785991836790926</v>
      </c>
      <c r="K53" s="133">
        <f t="shared" si="10"/>
        <v>0.93008869586506471</v>
      </c>
    </row>
    <row r="54" spans="1:12">
      <c r="A54" s="7"/>
      <c r="B54" s="128" t="s">
        <v>554</v>
      </c>
      <c r="C54" s="141" t="s">
        <v>40</v>
      </c>
      <c r="D54" s="144">
        <f>'Input quaterly PVT'!Y19/'Input quaterly PVT'!Y31</f>
        <v>2.1206823925863523</v>
      </c>
      <c r="E54" s="144">
        <f>'Input quaterly PVT'!Z19/'Input quaterly PVT'!Z31</f>
        <v>1.8701571911487096</v>
      </c>
      <c r="F54" s="144">
        <f>'Input quaterly PVT'!AA19/'Input quaterly PVT'!AA31</f>
        <v>2.1437216478121863</v>
      </c>
      <c r="G54" s="144">
        <f>'Input quaterly PVT'!AB19/'Input quaterly PVT'!AB31</f>
        <v>1.9082055121102883</v>
      </c>
      <c r="H54" s="144">
        <f>'Input quaterly PVT'!AD19/'Input quaterly PVT'!AC31</f>
        <v>1.8681962065843138</v>
      </c>
      <c r="I54" s="144">
        <f>'Input quaterly PVT'!AD19/'Input quaterly PVT'!AD31</f>
        <v>1.7944867668511357</v>
      </c>
      <c r="J54" s="144">
        <f>'Input quaterly PVT'!AE19/'Input quaterly PVT'!AE31</f>
        <v>1.9251527841177907</v>
      </c>
      <c r="K54" s="144">
        <f>'Input quaterly PVT'!AF19/'Input quaterly PVT'!AF31</f>
        <v>2.0289013294946336</v>
      </c>
    </row>
    <row r="55" spans="1:12">
      <c r="A55" s="7"/>
      <c r="B55" s="128" t="s">
        <v>555</v>
      </c>
      <c r="C55" s="141" t="s">
        <v>40</v>
      </c>
      <c r="D55" s="151">
        <f>('Input quaterly PVT'!Y19-'Input quaterly PVT'!Y23)/'Input quaterly PVT'!Y31</f>
        <v>2.0929707787978011</v>
      </c>
      <c r="E55" s="151">
        <f>('Input quaterly PVT'!Z19-'Input quaterly PVT'!Z23)/'Input quaterly PVT'!Z31</f>
        <v>1.8408571976324537</v>
      </c>
      <c r="F55" s="151">
        <f>('Input quaterly PVT'!AA19-'Input quaterly PVT'!AA23)/'Input quaterly PVT'!AA31</f>
        <v>2.0941220730302885</v>
      </c>
      <c r="G55" s="151">
        <f>('Input quaterly PVT'!AB19-'Input quaterly PVT'!AB23)/'Input quaterly PVT'!AB31</f>
        <v>1.8765250440531172</v>
      </c>
      <c r="H55" s="151">
        <f>('Input quaterly PVT'!AD19-'Input quaterly PVT'!AC23)/'Input quaterly PVT'!AC31</f>
        <v>1.8248527134819583</v>
      </c>
      <c r="I55" s="151">
        <f>('Input quaterly PVT'!AD19-'Input quaterly PVT'!AD23)/'Input quaterly PVT'!AD31</f>
        <v>1.7573633269270845</v>
      </c>
      <c r="J55" s="151">
        <f>('Input quaterly PVT'!AE19-'Input quaterly PVT'!AE23)/'Input quaterly PVT'!AE31</f>
        <v>1.878761992409598</v>
      </c>
      <c r="K55" s="151">
        <f>('Input quaterly PVT'!AF19-'Input quaterly PVT'!AF23)/'Input quaterly PVT'!AF31</f>
        <v>1.9933213323249646</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hợp'!D36</f>
        <v>16400</v>
      </c>
    </row>
    <row r="58" spans="1:12">
      <c r="A58" s="7"/>
      <c r="B58" s="128" t="s">
        <v>558</v>
      </c>
      <c r="C58" s="129" t="s">
        <v>38</v>
      </c>
      <c r="D58" s="130"/>
      <c r="E58" s="130"/>
      <c r="F58" s="130"/>
      <c r="G58" s="130"/>
      <c r="H58" s="130"/>
      <c r="I58" s="130"/>
      <c r="J58" s="130"/>
      <c r="K58" s="130">
        <f>K57*K35/1000000</f>
        <v>4615619.28</v>
      </c>
    </row>
    <row r="59" spans="1:12">
      <c r="A59" s="7"/>
      <c r="B59" s="128" t="s">
        <v>559</v>
      </c>
      <c r="C59" s="129" t="s">
        <v>40</v>
      </c>
      <c r="D59" s="130"/>
      <c r="E59" s="130"/>
      <c r="F59" s="130"/>
      <c r="G59" s="130"/>
      <c r="H59" s="130"/>
      <c r="I59" s="130"/>
      <c r="J59" s="130"/>
      <c r="K59" s="153">
        <f>K57/(SUM(H32:K32)*1000000/K35)</f>
        <v>10.580167609546777</v>
      </c>
    </row>
    <row r="60" spans="1:12">
      <c r="A60" s="7"/>
      <c r="B60" s="128" t="s">
        <v>560</v>
      </c>
      <c r="C60" s="129" t="s">
        <v>40</v>
      </c>
      <c r="D60" s="130"/>
      <c r="E60" s="130"/>
      <c r="F60" s="130"/>
      <c r="G60" s="130"/>
      <c r="H60" s="130"/>
      <c r="I60" s="130"/>
      <c r="J60" s="130"/>
      <c r="K60" s="154">
        <f>K57/K40</f>
        <v>0.95926692328203578</v>
      </c>
    </row>
  </sheetData>
  <mergeCells count="3">
    <mergeCell ref="I2:K2"/>
    <mergeCell ref="I20:K20"/>
    <mergeCell ref="I3:K19"/>
  </mergeCells>
  <conditionalFormatting sqref="E16:G18">
    <cfRule type="cellIs" dxfId="177" priority="3" operator="lessThan">
      <formula>0</formula>
    </cfRule>
    <cfRule type="cellIs" dxfId="176" priority="4" operator="greaterThan">
      <formula>0</formula>
    </cfRule>
  </conditionalFormatting>
  <conditionalFormatting sqref="H42:K42 H44:K44 H46:K46">
    <cfRule type="cellIs" dxfId="175" priority="1" operator="lessThan">
      <formula>0</formula>
    </cfRule>
    <cfRule type="cellIs" dxfId="174"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5267603</v>
      </c>
      <c r="E3" s="16">
        <v>5761451</v>
      </c>
      <c r="F3" s="16">
        <v>6733575</v>
      </c>
      <c r="G3" s="16">
        <v>6147640</v>
      </c>
      <c r="I3" s="22">
        <f>REPLACE(D3,1,3,"")/1</f>
        <v>7603</v>
      </c>
      <c r="J3" s="22">
        <f t="shared" ref="J3:L16" si="0">REPLACE(E3,1,3,"")/1</f>
        <v>1451</v>
      </c>
      <c r="K3" s="22">
        <f t="shared" si="0"/>
        <v>3575</v>
      </c>
      <c r="L3" s="22">
        <f t="shared" si="0"/>
        <v>7640</v>
      </c>
      <c r="N3" s="2">
        <f>D3</f>
        <v>5267603</v>
      </c>
      <c r="O3" s="2">
        <f t="shared" ref="O3:Q17" si="1">E3</f>
        <v>5761451</v>
      </c>
      <c r="P3" s="2">
        <f t="shared" si="1"/>
        <v>6733575</v>
      </c>
      <c r="Q3" s="2">
        <f t="shared" si="1"/>
        <v>6147640</v>
      </c>
    </row>
    <row r="4" spans="1:17" ht="61.5" customHeight="1" thickBot="1">
      <c r="A4" s="244" t="s">
        <v>2</v>
      </c>
      <c r="B4" s="245"/>
      <c r="C4" s="15"/>
      <c r="D4" s="17">
        <v>4718955</v>
      </c>
      <c r="E4" s="17">
        <v>4984219</v>
      </c>
      <c r="F4" s="17">
        <v>5971112</v>
      </c>
      <c r="G4" s="17">
        <v>5301654</v>
      </c>
      <c r="I4" s="22">
        <f t="shared" ref="I4:I16" si="2">REPLACE(D4,1,3,"")/1</f>
        <v>8955</v>
      </c>
      <c r="J4" s="22">
        <f t="shared" si="0"/>
        <v>4219</v>
      </c>
      <c r="K4" s="22">
        <f t="shared" si="0"/>
        <v>1112</v>
      </c>
      <c r="L4" s="22">
        <f t="shared" si="0"/>
        <v>1654</v>
      </c>
      <c r="N4" s="2">
        <f t="shared" ref="N4:Q38" si="3">D4</f>
        <v>4718955</v>
      </c>
      <c r="O4" s="2">
        <f t="shared" si="1"/>
        <v>4984219</v>
      </c>
      <c r="P4" s="2">
        <f t="shared" si="1"/>
        <v>5971112</v>
      </c>
      <c r="Q4" s="2">
        <f t="shared" si="1"/>
        <v>5301654</v>
      </c>
    </row>
    <row r="5" spans="1:17" ht="61.5" customHeight="1" thickBot="1">
      <c r="A5" s="254" t="s">
        <v>3</v>
      </c>
      <c r="B5" s="255"/>
      <c r="C5" s="15"/>
      <c r="D5" s="16">
        <v>548649</v>
      </c>
      <c r="E5" s="16">
        <v>777232</v>
      </c>
      <c r="F5" s="16">
        <v>762463</v>
      </c>
      <c r="G5" s="16">
        <v>845986</v>
      </c>
      <c r="I5" s="22">
        <f t="shared" si="2"/>
        <v>649</v>
      </c>
      <c r="J5" s="22">
        <f t="shared" si="0"/>
        <v>232</v>
      </c>
      <c r="K5" s="22">
        <f t="shared" si="0"/>
        <v>463</v>
      </c>
      <c r="L5" s="22">
        <f t="shared" si="0"/>
        <v>986</v>
      </c>
      <c r="N5" s="2">
        <f t="shared" si="3"/>
        <v>548649</v>
      </c>
      <c r="O5" s="2">
        <f t="shared" si="1"/>
        <v>777232</v>
      </c>
      <c r="P5" s="2">
        <f t="shared" si="1"/>
        <v>762463</v>
      </c>
      <c r="Q5" s="2">
        <f t="shared" si="1"/>
        <v>845986</v>
      </c>
    </row>
    <row r="6" spans="1:17" ht="30" customHeight="1" thickBot="1">
      <c r="A6" s="244" t="s">
        <v>4</v>
      </c>
      <c r="B6" s="245"/>
      <c r="C6" s="15"/>
      <c r="D6" s="17">
        <v>159117</v>
      </c>
      <c r="E6" s="17">
        <v>131573</v>
      </c>
      <c r="F6" s="17">
        <v>159327</v>
      </c>
      <c r="G6" s="17">
        <v>187906</v>
      </c>
      <c r="I6" s="22">
        <f t="shared" si="2"/>
        <v>117</v>
      </c>
      <c r="J6" s="22">
        <f t="shared" si="0"/>
        <v>573</v>
      </c>
      <c r="K6" s="22">
        <f t="shared" si="0"/>
        <v>327</v>
      </c>
      <c r="L6" s="22">
        <f t="shared" si="0"/>
        <v>906</v>
      </c>
      <c r="N6" s="2">
        <f t="shared" si="3"/>
        <v>159117</v>
      </c>
      <c r="O6" s="2">
        <f t="shared" si="1"/>
        <v>131573</v>
      </c>
      <c r="P6" s="2">
        <f t="shared" si="1"/>
        <v>159327</v>
      </c>
      <c r="Q6" s="2">
        <f t="shared" si="1"/>
        <v>187906</v>
      </c>
    </row>
    <row r="7" spans="1:17" ht="15" customHeight="1" thickBot="1">
      <c r="A7" s="244" t="s">
        <v>5</v>
      </c>
      <c r="B7" s="245"/>
      <c r="C7" s="15"/>
      <c r="D7" s="17">
        <v>145820</v>
      </c>
      <c r="E7" s="17">
        <v>227120</v>
      </c>
      <c r="F7" s="17">
        <v>150405</v>
      </c>
      <c r="G7" s="17">
        <v>160955</v>
      </c>
      <c r="I7" s="22">
        <f t="shared" si="2"/>
        <v>820</v>
      </c>
      <c r="J7" s="22">
        <f t="shared" si="0"/>
        <v>120</v>
      </c>
      <c r="K7" s="22">
        <f t="shared" si="0"/>
        <v>405</v>
      </c>
      <c r="L7" s="22">
        <f t="shared" si="0"/>
        <v>955</v>
      </c>
      <c r="N7" s="2">
        <f t="shared" si="3"/>
        <v>145820</v>
      </c>
      <c r="O7" s="2">
        <f t="shared" si="1"/>
        <v>227120</v>
      </c>
      <c r="P7" s="2">
        <f t="shared" si="1"/>
        <v>150405</v>
      </c>
      <c r="Q7" s="2">
        <f t="shared" si="1"/>
        <v>160955</v>
      </c>
    </row>
    <row r="8" spans="1:17" ht="15.75" customHeight="1" thickBot="1">
      <c r="A8" s="244" t="s">
        <v>6</v>
      </c>
      <c r="B8" s="245"/>
      <c r="C8" s="15"/>
      <c r="D8" s="17">
        <v>5902</v>
      </c>
      <c r="E8" s="17">
        <v>7832</v>
      </c>
      <c r="F8" s="17">
        <v>8951</v>
      </c>
      <c r="G8" s="17">
        <v>9505</v>
      </c>
      <c r="I8" s="22">
        <f t="shared" si="2"/>
        <v>2</v>
      </c>
      <c r="J8" s="22">
        <f t="shared" si="0"/>
        <v>2</v>
      </c>
      <c r="K8" s="22">
        <f t="shared" si="0"/>
        <v>1</v>
      </c>
      <c r="L8" s="22">
        <f t="shared" si="0"/>
        <v>5</v>
      </c>
      <c r="N8" s="2">
        <f t="shared" si="3"/>
        <v>5902</v>
      </c>
      <c r="O8" s="2">
        <f t="shared" si="1"/>
        <v>7832</v>
      </c>
      <c r="P8" s="2">
        <f t="shared" si="1"/>
        <v>8951</v>
      </c>
      <c r="Q8" s="2">
        <f t="shared" si="1"/>
        <v>9505</v>
      </c>
    </row>
    <row r="9" spans="1:17" ht="37.5" customHeight="1" thickBot="1">
      <c r="A9" s="244" t="s">
        <v>7</v>
      </c>
      <c r="B9" s="245"/>
      <c r="C9" s="15"/>
      <c r="D9" s="17">
        <v>189504</v>
      </c>
      <c r="E9" s="17">
        <v>211778</v>
      </c>
      <c r="F9" s="17">
        <v>226976</v>
      </c>
      <c r="G9" s="17">
        <v>232988</v>
      </c>
      <c r="I9" s="22">
        <f t="shared" si="2"/>
        <v>504</v>
      </c>
      <c r="J9" s="22">
        <f t="shared" si="0"/>
        <v>778</v>
      </c>
      <c r="K9" s="22">
        <f t="shared" si="0"/>
        <v>976</v>
      </c>
      <c r="L9" s="22">
        <f t="shared" si="0"/>
        <v>988</v>
      </c>
      <c r="N9" s="2">
        <f t="shared" si="3"/>
        <v>189504</v>
      </c>
      <c r="O9" s="2">
        <f t="shared" si="1"/>
        <v>211778</v>
      </c>
      <c r="P9" s="2">
        <f t="shared" si="1"/>
        <v>226976</v>
      </c>
      <c r="Q9" s="2">
        <f t="shared" si="1"/>
        <v>232988</v>
      </c>
    </row>
    <row r="10" spans="1:17" ht="61.5" customHeight="1" thickBot="1">
      <c r="A10" s="254" t="s">
        <v>8</v>
      </c>
      <c r="B10" s="255"/>
      <c r="C10" s="15"/>
      <c r="D10" s="16">
        <v>366539</v>
      </c>
      <c r="E10" s="16">
        <v>494021</v>
      </c>
      <c r="F10" s="16">
        <v>562244</v>
      </c>
      <c r="G10" s="16">
        <v>657560</v>
      </c>
      <c r="I10" s="22">
        <f t="shared" si="2"/>
        <v>539</v>
      </c>
      <c r="J10" s="22">
        <f t="shared" si="0"/>
        <v>21</v>
      </c>
      <c r="K10" s="22">
        <f t="shared" si="0"/>
        <v>244</v>
      </c>
      <c r="L10" s="22">
        <f t="shared" si="0"/>
        <v>560</v>
      </c>
      <c r="N10" s="2">
        <f t="shared" si="3"/>
        <v>366539</v>
      </c>
      <c r="O10" s="2">
        <f t="shared" si="1"/>
        <v>494021</v>
      </c>
      <c r="P10" s="2">
        <f t="shared" si="1"/>
        <v>562244</v>
      </c>
      <c r="Q10" s="2">
        <f t="shared" si="1"/>
        <v>657560</v>
      </c>
    </row>
    <row r="11" spans="1:17" ht="15" customHeight="1" thickBot="1">
      <c r="A11" s="244" t="s">
        <v>9</v>
      </c>
      <c r="B11" s="245"/>
      <c r="C11" s="15"/>
      <c r="D11" s="17">
        <v>90678</v>
      </c>
      <c r="E11" s="17">
        <v>52218</v>
      </c>
      <c r="F11" s="17">
        <v>39712</v>
      </c>
      <c r="G11" s="17">
        <v>13348</v>
      </c>
      <c r="I11" s="22">
        <f t="shared" si="2"/>
        <v>78</v>
      </c>
      <c r="J11" s="22">
        <f t="shared" si="0"/>
        <v>18</v>
      </c>
      <c r="K11" s="22">
        <f t="shared" si="0"/>
        <v>12</v>
      </c>
      <c r="L11" s="22">
        <f t="shared" si="0"/>
        <v>48</v>
      </c>
      <c r="N11" s="2">
        <f t="shared" si="3"/>
        <v>90678</v>
      </c>
      <c r="O11" s="2">
        <f t="shared" si="1"/>
        <v>52218</v>
      </c>
      <c r="P11" s="2">
        <f t="shared" si="1"/>
        <v>39712</v>
      </c>
      <c r="Q11" s="2">
        <f t="shared" si="1"/>
        <v>13348</v>
      </c>
    </row>
    <row r="12" spans="1:17" ht="45" customHeight="1" thickBot="1">
      <c r="A12" s="244" t="s">
        <v>10</v>
      </c>
      <c r="B12" s="245"/>
      <c r="C12" s="15"/>
      <c r="D12" s="17">
        <v>28474</v>
      </c>
      <c r="E12" s="18"/>
      <c r="F12" s="18"/>
      <c r="G12" s="18"/>
      <c r="I12" s="22">
        <f t="shared" si="2"/>
        <v>74</v>
      </c>
      <c r="J12" s="22" t="e">
        <f t="shared" si="0"/>
        <v>#VALUE!</v>
      </c>
      <c r="K12" s="22" t="e">
        <f t="shared" si="0"/>
        <v>#VALUE!</v>
      </c>
      <c r="L12" s="22" t="e">
        <f t="shared" si="0"/>
        <v>#VALUE!</v>
      </c>
      <c r="N12" s="2">
        <f t="shared" si="3"/>
        <v>28474</v>
      </c>
      <c r="O12" s="2">
        <f t="shared" si="1"/>
        <v>0</v>
      </c>
      <c r="P12" s="2">
        <f t="shared" si="1"/>
        <v>0</v>
      </c>
      <c r="Q12" s="2">
        <f t="shared" si="1"/>
        <v>0</v>
      </c>
    </row>
    <row r="13" spans="1:17" ht="37.5" customHeight="1" thickBot="1">
      <c r="A13" s="254" t="s">
        <v>11</v>
      </c>
      <c r="B13" s="255"/>
      <c r="C13" s="15"/>
      <c r="D13" s="16">
        <v>485691</v>
      </c>
      <c r="E13" s="16">
        <v>546239</v>
      </c>
      <c r="F13" s="16">
        <v>601955</v>
      </c>
      <c r="G13" s="16">
        <v>670908</v>
      </c>
      <c r="I13" s="22">
        <f t="shared" si="2"/>
        <v>691</v>
      </c>
      <c r="J13" s="22">
        <f t="shared" si="0"/>
        <v>239</v>
      </c>
      <c r="K13" s="22">
        <f t="shared" si="0"/>
        <v>955</v>
      </c>
      <c r="L13" s="22">
        <f t="shared" si="0"/>
        <v>908</v>
      </c>
      <c r="N13" s="2">
        <f t="shared" si="3"/>
        <v>485691</v>
      </c>
      <c r="O13" s="2">
        <f t="shared" si="1"/>
        <v>546239</v>
      </c>
      <c r="P13" s="2">
        <f t="shared" si="1"/>
        <v>601955</v>
      </c>
      <c r="Q13" s="2">
        <f t="shared" si="1"/>
        <v>670908</v>
      </c>
    </row>
    <row r="14" spans="1:17" ht="61.5" customHeight="1" thickBot="1">
      <c r="A14" s="254" t="s">
        <v>12</v>
      </c>
      <c r="B14" s="255"/>
      <c r="C14" s="15"/>
      <c r="D14" s="16">
        <v>402086</v>
      </c>
      <c r="E14" s="16">
        <v>432691</v>
      </c>
      <c r="F14" s="16">
        <v>483466</v>
      </c>
      <c r="G14" s="16">
        <v>533686</v>
      </c>
      <c r="I14" s="22">
        <f t="shared" si="2"/>
        <v>86</v>
      </c>
      <c r="J14" s="22">
        <f t="shared" si="0"/>
        <v>691</v>
      </c>
      <c r="K14" s="22">
        <f t="shared" si="0"/>
        <v>466</v>
      </c>
      <c r="L14" s="22">
        <f t="shared" si="0"/>
        <v>686</v>
      </c>
      <c r="N14" s="2">
        <f t="shared" si="3"/>
        <v>402086</v>
      </c>
      <c r="O14" s="2">
        <f t="shared" si="1"/>
        <v>432691</v>
      </c>
      <c r="P14" s="2">
        <f t="shared" si="1"/>
        <v>483466</v>
      </c>
      <c r="Q14" s="2">
        <f t="shared" si="1"/>
        <v>533686</v>
      </c>
    </row>
    <row r="15" spans="1:17" ht="61.5" customHeight="1" thickBot="1">
      <c r="A15" s="254" t="s">
        <v>13</v>
      </c>
      <c r="B15" s="255"/>
      <c r="C15" s="15"/>
      <c r="D15" s="16">
        <v>341140</v>
      </c>
      <c r="E15" s="16">
        <v>368091</v>
      </c>
      <c r="F15" s="16">
        <v>415565</v>
      </c>
      <c r="G15" s="16">
        <v>450111</v>
      </c>
      <c r="I15" s="22">
        <f t="shared" si="2"/>
        <v>140</v>
      </c>
      <c r="J15" s="22">
        <f t="shared" si="0"/>
        <v>91</v>
      </c>
      <c r="K15" s="22">
        <f t="shared" si="0"/>
        <v>565</v>
      </c>
      <c r="L15" s="22">
        <f t="shared" si="0"/>
        <v>111</v>
      </c>
      <c r="N15" s="2">
        <f t="shared" si="3"/>
        <v>341140</v>
      </c>
      <c r="O15" s="2">
        <f t="shared" si="1"/>
        <v>368091</v>
      </c>
      <c r="P15" s="2">
        <f t="shared" si="1"/>
        <v>415565</v>
      </c>
      <c r="Q15" s="2">
        <f t="shared" si="1"/>
        <v>450111</v>
      </c>
    </row>
    <row r="16" spans="1:17" ht="37.5" customHeight="1" thickBot="1">
      <c r="A16" s="244" t="s">
        <v>14</v>
      </c>
      <c r="B16" s="245"/>
      <c r="C16" s="15"/>
      <c r="D16" s="17">
        <v>1333</v>
      </c>
      <c r="E16" s="17">
        <v>1315</v>
      </c>
      <c r="F16" s="17">
        <v>1321</v>
      </c>
      <c r="G16" s="17">
        <v>1436</v>
      </c>
      <c r="I16" s="22">
        <f t="shared" si="2"/>
        <v>3</v>
      </c>
      <c r="J16" s="22">
        <f t="shared" si="0"/>
        <v>5</v>
      </c>
      <c r="K16" s="22">
        <f t="shared" si="0"/>
        <v>1</v>
      </c>
      <c r="L16" s="22">
        <f t="shared" si="0"/>
        <v>6</v>
      </c>
      <c r="N16" s="2">
        <f t="shared" si="3"/>
        <v>1333</v>
      </c>
      <c r="O16" s="2">
        <f t="shared" si="1"/>
        <v>1315</v>
      </c>
      <c r="P16" s="2">
        <f t="shared" si="1"/>
        <v>1321</v>
      </c>
      <c r="Q16" s="2">
        <f t="shared" si="1"/>
        <v>1436</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3257897</v>
      </c>
      <c r="E19" s="16">
        <v>3628092</v>
      </c>
      <c r="F19" s="16">
        <v>3723063</v>
      </c>
      <c r="G19" s="16">
        <v>3895124</v>
      </c>
      <c r="I19" s="22">
        <f t="shared" ref="I19:L38" si="4">REPLACE(D19,1,3,"")/1</f>
        <v>7897</v>
      </c>
      <c r="J19" s="22">
        <f t="shared" si="4"/>
        <v>8092</v>
      </c>
      <c r="K19" s="22">
        <f t="shared" si="4"/>
        <v>3063</v>
      </c>
      <c r="L19" s="22">
        <f t="shared" si="4"/>
        <v>5124</v>
      </c>
      <c r="N19" s="2">
        <f t="shared" si="3"/>
        <v>3257897</v>
      </c>
      <c r="O19" s="2">
        <f t="shared" si="3"/>
        <v>3628092</v>
      </c>
      <c r="P19" s="2">
        <f t="shared" si="3"/>
        <v>3723063</v>
      </c>
      <c r="Q19" s="2">
        <f t="shared" si="3"/>
        <v>3895124</v>
      </c>
    </row>
    <row r="20" spans="1:17" ht="61.5" customHeight="1" thickBot="1">
      <c r="A20" s="244" t="s">
        <v>17</v>
      </c>
      <c r="B20" s="245"/>
      <c r="C20" s="15"/>
      <c r="D20" s="17">
        <v>1719356</v>
      </c>
      <c r="E20" s="17">
        <v>2236855</v>
      </c>
      <c r="F20" s="17">
        <v>1338549</v>
      </c>
      <c r="G20" s="17">
        <v>1959453</v>
      </c>
      <c r="I20" s="22">
        <f t="shared" si="4"/>
        <v>9356</v>
      </c>
      <c r="J20" s="22">
        <f t="shared" si="4"/>
        <v>6855</v>
      </c>
      <c r="K20" s="22">
        <f t="shared" si="4"/>
        <v>8549</v>
      </c>
      <c r="L20" s="22">
        <f t="shared" si="4"/>
        <v>9453</v>
      </c>
      <c r="N20" s="2">
        <f t="shared" si="3"/>
        <v>1719356</v>
      </c>
      <c r="O20" s="2">
        <f t="shared" si="3"/>
        <v>2236855</v>
      </c>
      <c r="P20" s="2">
        <f t="shared" si="3"/>
        <v>1338549</v>
      </c>
      <c r="Q20" s="2">
        <f t="shared" si="3"/>
        <v>1959453</v>
      </c>
    </row>
    <row r="21" spans="1:17" ht="30" customHeight="1" thickBot="1">
      <c r="A21" s="244" t="s">
        <v>18</v>
      </c>
      <c r="B21" s="245"/>
      <c r="C21" s="15"/>
      <c r="D21" s="17">
        <v>677679</v>
      </c>
      <c r="E21" s="17">
        <v>402259</v>
      </c>
      <c r="F21" s="17">
        <v>1559919</v>
      </c>
      <c r="G21" s="17">
        <v>961028</v>
      </c>
      <c r="I21" s="22">
        <f t="shared" si="4"/>
        <v>679</v>
      </c>
      <c r="J21" s="22">
        <f t="shared" si="4"/>
        <v>259</v>
      </c>
      <c r="K21" s="22">
        <f t="shared" si="4"/>
        <v>9919</v>
      </c>
      <c r="L21" s="22">
        <f t="shared" si="4"/>
        <v>28</v>
      </c>
      <c r="N21" s="2">
        <f t="shared" si="3"/>
        <v>677679</v>
      </c>
      <c r="O21" s="2">
        <f t="shared" si="3"/>
        <v>402259</v>
      </c>
      <c r="P21" s="2">
        <f t="shared" si="3"/>
        <v>1559919</v>
      </c>
      <c r="Q21" s="2">
        <f t="shared" si="3"/>
        <v>961028</v>
      </c>
    </row>
    <row r="22" spans="1:17" ht="30" customHeight="1" thickBot="1">
      <c r="A22" s="244" t="s">
        <v>19</v>
      </c>
      <c r="B22" s="245"/>
      <c r="C22" s="15"/>
      <c r="D22" s="17">
        <v>645993</v>
      </c>
      <c r="E22" s="17">
        <v>849952</v>
      </c>
      <c r="F22" s="17">
        <v>703352</v>
      </c>
      <c r="G22" s="17">
        <v>816269</v>
      </c>
      <c r="I22" s="22">
        <f t="shared" si="4"/>
        <v>993</v>
      </c>
      <c r="J22" s="22">
        <f t="shared" si="4"/>
        <v>952</v>
      </c>
      <c r="K22" s="22">
        <f t="shared" si="4"/>
        <v>352</v>
      </c>
      <c r="L22" s="22">
        <f t="shared" si="4"/>
        <v>269</v>
      </c>
      <c r="N22" s="2">
        <f t="shared" si="3"/>
        <v>645993</v>
      </c>
      <c r="O22" s="2">
        <f t="shared" si="3"/>
        <v>849952</v>
      </c>
      <c r="P22" s="2">
        <f t="shared" si="3"/>
        <v>703352</v>
      </c>
      <c r="Q22" s="2">
        <f t="shared" si="3"/>
        <v>816269</v>
      </c>
    </row>
    <row r="23" spans="1:17" ht="15" customHeight="1" thickBot="1">
      <c r="A23" s="244" t="s">
        <v>20</v>
      </c>
      <c r="B23" s="245"/>
      <c r="C23" s="15"/>
      <c r="D23" s="17">
        <v>103035</v>
      </c>
      <c r="E23" s="17">
        <v>102836</v>
      </c>
      <c r="F23" s="17">
        <v>86072</v>
      </c>
      <c r="G23" s="17">
        <v>95340</v>
      </c>
      <c r="I23" s="22">
        <f t="shared" si="4"/>
        <v>35</v>
      </c>
      <c r="J23" s="22">
        <f t="shared" si="4"/>
        <v>836</v>
      </c>
      <c r="K23" s="22">
        <f t="shared" si="4"/>
        <v>72</v>
      </c>
      <c r="L23" s="22">
        <f t="shared" si="4"/>
        <v>40</v>
      </c>
      <c r="N23" s="2">
        <f t="shared" si="3"/>
        <v>103035</v>
      </c>
      <c r="O23" s="2">
        <f t="shared" si="3"/>
        <v>102836</v>
      </c>
      <c r="P23" s="2">
        <f t="shared" si="3"/>
        <v>86072</v>
      </c>
      <c r="Q23" s="2">
        <f t="shared" si="3"/>
        <v>95340</v>
      </c>
    </row>
    <row r="24" spans="1:17" ht="30" customHeight="1" thickBot="1">
      <c r="A24" s="244" t="s">
        <v>21</v>
      </c>
      <c r="B24" s="245"/>
      <c r="C24" s="15"/>
      <c r="D24" s="17">
        <v>111835</v>
      </c>
      <c r="E24" s="17">
        <v>36190</v>
      </c>
      <c r="F24" s="17">
        <v>35172</v>
      </c>
      <c r="G24" s="17">
        <v>63033</v>
      </c>
      <c r="I24" s="22">
        <f t="shared" si="4"/>
        <v>835</v>
      </c>
      <c r="J24" s="22">
        <f t="shared" si="4"/>
        <v>90</v>
      </c>
      <c r="K24" s="22">
        <f t="shared" si="4"/>
        <v>72</v>
      </c>
      <c r="L24" s="22">
        <f t="shared" si="4"/>
        <v>33</v>
      </c>
      <c r="N24" s="2">
        <f t="shared" si="3"/>
        <v>111835</v>
      </c>
      <c r="O24" s="2">
        <f t="shared" si="3"/>
        <v>36190</v>
      </c>
      <c r="P24" s="2">
        <f t="shared" si="3"/>
        <v>35172</v>
      </c>
      <c r="Q24" s="2">
        <f t="shared" si="3"/>
        <v>63033</v>
      </c>
    </row>
    <row r="25" spans="1:17" ht="15" customHeight="1" thickBot="1">
      <c r="A25" s="254" t="s">
        <v>22</v>
      </c>
      <c r="B25" s="255"/>
      <c r="C25" s="15"/>
      <c r="D25" s="16">
        <v>6091982</v>
      </c>
      <c r="E25" s="16">
        <v>6028072</v>
      </c>
      <c r="F25" s="16">
        <v>5347289</v>
      </c>
      <c r="G25" s="16">
        <v>5308418</v>
      </c>
      <c r="I25" s="22">
        <f t="shared" si="4"/>
        <v>1982</v>
      </c>
      <c r="J25" s="22">
        <f t="shared" si="4"/>
        <v>8072</v>
      </c>
      <c r="K25" s="22">
        <f t="shared" si="4"/>
        <v>7289</v>
      </c>
      <c r="L25" s="22">
        <f t="shared" si="4"/>
        <v>8418</v>
      </c>
      <c r="N25" s="2">
        <f t="shared" si="3"/>
        <v>6091982</v>
      </c>
      <c r="O25" s="2">
        <f t="shared" si="3"/>
        <v>6028072</v>
      </c>
      <c r="P25" s="2">
        <f t="shared" si="3"/>
        <v>5347289</v>
      </c>
      <c r="Q25" s="2">
        <f t="shared" si="3"/>
        <v>5308418</v>
      </c>
    </row>
    <row r="26" spans="1:17" ht="25.5" customHeight="1" thickBot="1">
      <c r="A26" s="244" t="s">
        <v>23</v>
      </c>
      <c r="B26" s="245"/>
      <c r="C26" s="15"/>
      <c r="D26" s="17">
        <v>5590499</v>
      </c>
      <c r="E26" s="17">
        <v>5523012</v>
      </c>
      <c r="F26" s="17">
        <v>5062368</v>
      </c>
      <c r="G26" s="17">
        <v>4966523</v>
      </c>
      <c r="I26" s="22">
        <f t="shared" si="4"/>
        <v>499</v>
      </c>
      <c r="J26" s="22">
        <f t="shared" si="4"/>
        <v>3012</v>
      </c>
      <c r="K26" s="22">
        <f t="shared" si="4"/>
        <v>2368</v>
      </c>
      <c r="L26" s="22">
        <f t="shared" si="4"/>
        <v>6523</v>
      </c>
      <c r="N26" s="2">
        <f t="shared" si="3"/>
        <v>5590499</v>
      </c>
      <c r="O26" s="2">
        <f t="shared" si="3"/>
        <v>5523012</v>
      </c>
      <c r="P26" s="2">
        <f t="shared" si="3"/>
        <v>5062368</v>
      </c>
      <c r="Q26" s="2">
        <f t="shared" si="3"/>
        <v>4966523</v>
      </c>
    </row>
    <row r="27" spans="1:17" ht="15.75" customHeight="1" thickBot="1">
      <c r="A27" s="244" t="s">
        <v>24</v>
      </c>
      <c r="B27" s="245"/>
      <c r="C27" s="15"/>
      <c r="D27" s="17">
        <v>8511</v>
      </c>
      <c r="E27" s="17">
        <v>8511</v>
      </c>
      <c r="F27" s="18"/>
      <c r="G27" s="18"/>
      <c r="I27" s="22">
        <f t="shared" si="4"/>
        <v>1</v>
      </c>
      <c r="J27" s="22">
        <f t="shared" si="4"/>
        <v>1</v>
      </c>
      <c r="K27" s="22" t="e">
        <f t="shared" si="4"/>
        <v>#VALUE!</v>
      </c>
      <c r="L27" s="22" t="e">
        <f t="shared" si="4"/>
        <v>#VALUE!</v>
      </c>
      <c r="N27" s="2">
        <f t="shared" si="3"/>
        <v>8511</v>
      </c>
      <c r="O27" s="2">
        <f t="shared" si="3"/>
        <v>8511</v>
      </c>
      <c r="P27" s="2">
        <f t="shared" si="3"/>
        <v>0</v>
      </c>
      <c r="Q27" s="2">
        <f t="shared" si="3"/>
        <v>0</v>
      </c>
    </row>
    <row r="28" spans="1:17" ht="30" customHeight="1" thickBot="1">
      <c r="A28" s="244" t="s">
        <v>25</v>
      </c>
      <c r="B28" s="245"/>
      <c r="C28" s="15"/>
      <c r="D28" s="17">
        <v>378303</v>
      </c>
      <c r="E28" s="17">
        <v>370122</v>
      </c>
      <c r="F28" s="17">
        <v>234886</v>
      </c>
      <c r="G28" s="17">
        <v>239624</v>
      </c>
      <c r="I28" s="22">
        <f t="shared" si="4"/>
        <v>303</v>
      </c>
      <c r="J28" s="22">
        <f t="shared" si="4"/>
        <v>122</v>
      </c>
      <c r="K28" s="22">
        <f t="shared" si="4"/>
        <v>886</v>
      </c>
      <c r="L28" s="22">
        <f t="shared" si="4"/>
        <v>624</v>
      </c>
      <c r="N28" s="2">
        <f t="shared" si="3"/>
        <v>378303</v>
      </c>
      <c r="O28" s="2">
        <f t="shared" si="3"/>
        <v>370122</v>
      </c>
      <c r="P28" s="2">
        <f t="shared" si="3"/>
        <v>234886</v>
      </c>
      <c r="Q28" s="2">
        <f t="shared" si="3"/>
        <v>239624</v>
      </c>
    </row>
    <row r="29" spans="1:17" ht="15" customHeight="1" thickBot="1">
      <c r="A29" s="254" t="s">
        <v>26</v>
      </c>
      <c r="B29" s="255"/>
      <c r="C29" s="15"/>
      <c r="D29" s="16">
        <v>9349879</v>
      </c>
      <c r="E29" s="16">
        <v>9656164</v>
      </c>
      <c r="F29" s="16">
        <v>9070352</v>
      </c>
      <c r="G29" s="16">
        <v>9203542</v>
      </c>
      <c r="I29" s="22">
        <f t="shared" si="4"/>
        <v>9879</v>
      </c>
      <c r="J29" s="22">
        <f t="shared" si="4"/>
        <v>6164</v>
      </c>
      <c r="K29" s="22">
        <f t="shared" si="4"/>
        <v>352</v>
      </c>
      <c r="L29" s="22">
        <f t="shared" si="4"/>
        <v>3542</v>
      </c>
      <c r="N29" s="2">
        <f t="shared" si="3"/>
        <v>9349879</v>
      </c>
      <c r="O29" s="2">
        <f t="shared" si="3"/>
        <v>9656164</v>
      </c>
      <c r="P29" s="2">
        <f t="shared" si="3"/>
        <v>9070352</v>
      </c>
      <c r="Q29" s="2">
        <f t="shared" si="3"/>
        <v>9203542</v>
      </c>
    </row>
    <row r="30" spans="1:17" ht="15" customHeight="1" thickBot="1">
      <c r="A30" s="254" t="s">
        <v>27</v>
      </c>
      <c r="B30" s="255"/>
      <c r="C30" s="15"/>
      <c r="D30" s="16">
        <v>5377457</v>
      </c>
      <c r="E30" s="16">
        <v>5330725</v>
      </c>
      <c r="F30" s="16">
        <v>4736890</v>
      </c>
      <c r="G30" s="16">
        <v>4541840</v>
      </c>
      <c r="I30" s="22">
        <f t="shared" si="4"/>
        <v>7457</v>
      </c>
      <c r="J30" s="22">
        <f t="shared" si="4"/>
        <v>725</v>
      </c>
      <c r="K30" s="22">
        <f t="shared" si="4"/>
        <v>6890</v>
      </c>
      <c r="L30" s="22">
        <f t="shared" si="4"/>
        <v>1840</v>
      </c>
      <c r="N30" s="2">
        <f t="shared" si="3"/>
        <v>5377457</v>
      </c>
      <c r="O30" s="2">
        <f t="shared" si="3"/>
        <v>5330725</v>
      </c>
      <c r="P30" s="2">
        <f t="shared" si="3"/>
        <v>4736890</v>
      </c>
      <c r="Q30" s="2">
        <f t="shared" si="3"/>
        <v>4541840</v>
      </c>
    </row>
    <row r="31" spans="1:17" ht="15" customHeight="1" thickBot="1">
      <c r="A31" s="244" t="s">
        <v>28</v>
      </c>
      <c r="B31" s="245"/>
      <c r="C31" s="15"/>
      <c r="D31" s="17">
        <v>1521849</v>
      </c>
      <c r="E31" s="17">
        <v>2177980</v>
      </c>
      <c r="F31" s="17">
        <v>1874446</v>
      </c>
      <c r="G31" s="17">
        <v>1972890</v>
      </c>
      <c r="I31" s="22">
        <f t="shared" si="4"/>
        <v>1849</v>
      </c>
      <c r="J31" s="22">
        <f t="shared" si="4"/>
        <v>7980</v>
      </c>
      <c r="K31" s="22">
        <f t="shared" si="4"/>
        <v>4446</v>
      </c>
      <c r="L31" s="22">
        <f t="shared" si="4"/>
        <v>2890</v>
      </c>
      <c r="N31" s="2">
        <f t="shared" si="3"/>
        <v>1521849</v>
      </c>
      <c r="O31" s="2">
        <f t="shared" si="3"/>
        <v>2177980</v>
      </c>
      <c r="P31" s="2">
        <f t="shared" si="3"/>
        <v>1874446</v>
      </c>
      <c r="Q31" s="2">
        <f t="shared" si="3"/>
        <v>1972890</v>
      </c>
    </row>
    <row r="32" spans="1:17" ht="15.75" customHeight="1" thickBot="1">
      <c r="A32" s="244" t="s">
        <v>29</v>
      </c>
      <c r="B32" s="245"/>
      <c r="C32" s="15"/>
      <c r="D32" s="17">
        <v>3855608</v>
      </c>
      <c r="E32" s="17">
        <v>3152745</v>
      </c>
      <c r="F32" s="17">
        <v>2862444</v>
      </c>
      <c r="G32" s="17">
        <v>2568950</v>
      </c>
      <c r="I32" s="22">
        <f t="shared" si="4"/>
        <v>5608</v>
      </c>
      <c r="J32" s="22">
        <f t="shared" si="4"/>
        <v>2745</v>
      </c>
      <c r="K32" s="22">
        <f t="shared" si="4"/>
        <v>2444</v>
      </c>
      <c r="L32" s="22">
        <f t="shared" si="4"/>
        <v>8950</v>
      </c>
      <c r="N32" s="2">
        <f t="shared" si="3"/>
        <v>3855608</v>
      </c>
      <c r="O32" s="2">
        <f t="shared" si="3"/>
        <v>3152745</v>
      </c>
      <c r="P32" s="2">
        <f t="shared" si="3"/>
        <v>2862444</v>
      </c>
      <c r="Q32" s="2">
        <f t="shared" si="3"/>
        <v>2568950</v>
      </c>
    </row>
    <row r="33" spans="1:18" ht="15" customHeight="1" thickBot="1">
      <c r="A33" s="254" t="s">
        <v>30</v>
      </c>
      <c r="B33" s="255"/>
      <c r="C33" s="15"/>
      <c r="D33" s="16">
        <v>3130771</v>
      </c>
      <c r="E33" s="16">
        <v>4325439</v>
      </c>
      <c r="F33" s="16">
        <v>4333462</v>
      </c>
      <c r="G33" s="16">
        <v>4661702</v>
      </c>
      <c r="I33" s="22">
        <f t="shared" si="4"/>
        <v>771</v>
      </c>
      <c r="J33" s="22">
        <f t="shared" si="4"/>
        <v>5439</v>
      </c>
      <c r="K33" s="22">
        <f t="shared" si="4"/>
        <v>3462</v>
      </c>
      <c r="L33" s="22">
        <f t="shared" si="4"/>
        <v>1702</v>
      </c>
      <c r="N33" s="2">
        <f t="shared" si="3"/>
        <v>3130771</v>
      </c>
      <c r="O33" s="2">
        <f t="shared" si="3"/>
        <v>4325439</v>
      </c>
      <c r="P33" s="2">
        <f t="shared" si="3"/>
        <v>4333462</v>
      </c>
      <c r="Q33" s="2">
        <f t="shared" si="3"/>
        <v>4661702</v>
      </c>
      <c r="R33" s="22"/>
    </row>
    <row r="34" spans="1:18" ht="30" customHeight="1" thickBot="1">
      <c r="A34" s="244" t="s">
        <v>31</v>
      </c>
      <c r="B34" s="245"/>
      <c r="C34" s="15"/>
      <c r="D34" s="17">
        <v>2558575</v>
      </c>
      <c r="E34" s="17">
        <v>2558575</v>
      </c>
      <c r="F34" s="17">
        <v>2814402</v>
      </c>
      <c r="G34" s="17">
        <v>2814402</v>
      </c>
      <c r="I34" s="22">
        <f t="shared" si="4"/>
        <v>8575</v>
      </c>
      <c r="J34" s="22">
        <f t="shared" si="4"/>
        <v>8575</v>
      </c>
      <c r="K34" s="22">
        <f t="shared" si="4"/>
        <v>4402</v>
      </c>
      <c r="L34" s="22">
        <f t="shared" si="4"/>
        <v>4402</v>
      </c>
      <c r="N34" s="2">
        <f t="shared" si="3"/>
        <v>2558575</v>
      </c>
      <c r="O34" s="2">
        <f t="shared" si="3"/>
        <v>2558575</v>
      </c>
      <c r="P34" s="2">
        <f t="shared" si="3"/>
        <v>2814402</v>
      </c>
      <c r="Q34" s="2">
        <f t="shared" si="3"/>
        <v>2814402</v>
      </c>
    </row>
    <row r="35" spans="1:18" ht="30" customHeight="1" thickBot="1">
      <c r="A35" s="244" t="s">
        <v>32</v>
      </c>
      <c r="B35" s="245"/>
      <c r="C35" s="15"/>
      <c r="D35" s="18"/>
      <c r="E35" s="18"/>
      <c r="F35" s="18"/>
      <c r="G35" s="1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4" t="s">
        <v>33</v>
      </c>
      <c r="B36" s="245"/>
      <c r="C36" s="15"/>
      <c r="D36" s="17">
        <v>426453</v>
      </c>
      <c r="E36" s="17">
        <v>678409</v>
      </c>
      <c r="F36" s="17">
        <v>580537</v>
      </c>
      <c r="G36" s="17">
        <v>620280</v>
      </c>
      <c r="I36" s="22">
        <f t="shared" si="4"/>
        <v>453</v>
      </c>
      <c r="J36" s="22">
        <f t="shared" si="4"/>
        <v>409</v>
      </c>
      <c r="K36" s="22">
        <f t="shared" si="4"/>
        <v>537</v>
      </c>
      <c r="L36" s="22">
        <f t="shared" si="4"/>
        <v>280</v>
      </c>
      <c r="N36" s="2">
        <f t="shared" si="3"/>
        <v>426453</v>
      </c>
      <c r="O36" s="2">
        <f t="shared" si="3"/>
        <v>678409</v>
      </c>
      <c r="P36" s="2">
        <f t="shared" si="3"/>
        <v>580537</v>
      </c>
      <c r="Q36" s="2">
        <f t="shared" si="3"/>
        <v>620280</v>
      </c>
    </row>
    <row r="37" spans="1:18" ht="30" customHeight="1" thickBot="1">
      <c r="A37" s="254" t="s">
        <v>34</v>
      </c>
      <c r="B37" s="255"/>
      <c r="C37" s="15"/>
      <c r="D37" s="16">
        <v>841651</v>
      </c>
      <c r="E37" s="19"/>
      <c r="F37" s="19"/>
      <c r="G37" s="19"/>
      <c r="I37" s="22">
        <f t="shared" si="4"/>
        <v>651</v>
      </c>
      <c r="J37" s="22" t="e">
        <f t="shared" si="4"/>
        <v>#VALUE!</v>
      </c>
      <c r="K37" s="22" t="e">
        <f t="shared" si="4"/>
        <v>#VALUE!</v>
      </c>
      <c r="L37" s="22" t="e">
        <f t="shared" si="4"/>
        <v>#VALUE!</v>
      </c>
      <c r="N37" s="2">
        <f t="shared" si="3"/>
        <v>841651</v>
      </c>
      <c r="O37" s="2">
        <f t="shared" si="3"/>
        <v>0</v>
      </c>
      <c r="P37" s="2">
        <f t="shared" si="3"/>
        <v>0</v>
      </c>
      <c r="Q37" s="2">
        <f t="shared" si="3"/>
        <v>0</v>
      </c>
    </row>
    <row r="38" spans="1:18" ht="30" customHeight="1" thickBot="1">
      <c r="A38" s="254" t="s">
        <v>35</v>
      </c>
      <c r="B38" s="255"/>
      <c r="C38" s="15"/>
      <c r="D38" s="16">
        <v>9349879</v>
      </c>
      <c r="E38" s="16">
        <v>9656164</v>
      </c>
      <c r="F38" s="16">
        <v>9070352</v>
      </c>
      <c r="G38" s="16">
        <v>9203542</v>
      </c>
      <c r="I38" s="22">
        <f t="shared" si="4"/>
        <v>9879</v>
      </c>
      <c r="J38" s="22">
        <f t="shared" si="4"/>
        <v>6164</v>
      </c>
      <c r="K38" s="22">
        <f t="shared" si="4"/>
        <v>352</v>
      </c>
      <c r="L38" s="22">
        <f t="shared" si="4"/>
        <v>3542</v>
      </c>
      <c r="N38" s="2">
        <f t="shared" si="3"/>
        <v>9349879</v>
      </c>
      <c r="O38" s="2">
        <f t="shared" si="3"/>
        <v>9656164</v>
      </c>
      <c r="P38" s="2">
        <f t="shared" si="3"/>
        <v>9070352</v>
      </c>
      <c r="Q38" s="2">
        <f t="shared" si="3"/>
        <v>9203542</v>
      </c>
    </row>
    <row r="39" spans="1:18">
      <c r="A39" t="s">
        <v>1842</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26">
        <v>1368928</v>
      </c>
      <c r="E3" s="26">
        <v>1424790</v>
      </c>
      <c r="F3" s="26">
        <v>1681438</v>
      </c>
      <c r="G3" s="26">
        <v>1782251</v>
      </c>
      <c r="H3" s="252" t="s">
        <v>1</v>
      </c>
      <c r="I3" s="253"/>
      <c r="J3" s="15"/>
      <c r="K3" s="16">
        <v>1737110</v>
      </c>
      <c r="L3" s="16">
        <v>1602141</v>
      </c>
      <c r="M3" s="16">
        <v>1917783</v>
      </c>
      <c r="N3" s="16">
        <v>1652047</v>
      </c>
      <c r="P3" s="2">
        <f>REPLACE(D3,1,3,"")/1</f>
        <v>8928</v>
      </c>
      <c r="Q3" s="2">
        <f t="shared" ref="Q3:S16" si="0">REPLACE(E3,1,3,"")/1</f>
        <v>4790</v>
      </c>
      <c r="R3" s="2">
        <f t="shared" si="0"/>
        <v>1438</v>
      </c>
      <c r="S3" s="2">
        <f t="shared" si="0"/>
        <v>2251</v>
      </c>
      <c r="T3" s="2">
        <f>REPLACE(K3,1,3,"")/1</f>
        <v>7110</v>
      </c>
      <c r="U3" s="2">
        <f t="shared" ref="U3:W16" si="1">REPLACE(L3,1,3,"")/1</f>
        <v>2141</v>
      </c>
      <c r="V3" s="2">
        <f t="shared" si="1"/>
        <v>7783</v>
      </c>
      <c r="W3" s="2">
        <f t="shared" si="1"/>
        <v>2047</v>
      </c>
      <c r="Y3" s="3">
        <f>K3</f>
        <v>1737110</v>
      </c>
      <c r="Z3" s="3">
        <f t="shared" ref="Z3:AB17" si="2">L3</f>
        <v>1602141</v>
      </c>
      <c r="AA3" s="3">
        <f t="shared" si="2"/>
        <v>1917783</v>
      </c>
      <c r="AB3" s="3">
        <f t="shared" si="2"/>
        <v>1652047</v>
      </c>
      <c r="AC3" s="3">
        <f>D3</f>
        <v>1368928</v>
      </c>
      <c r="AD3" s="3">
        <f t="shared" ref="AD3:AF17" si="3">E3</f>
        <v>1424790</v>
      </c>
      <c r="AE3" s="3">
        <f t="shared" si="3"/>
        <v>1681438</v>
      </c>
      <c r="AF3" s="3">
        <f t="shared" si="3"/>
        <v>1782251</v>
      </c>
    </row>
    <row r="4" spans="1:32" ht="15" customHeight="1" thickBot="1">
      <c r="A4" s="244" t="s">
        <v>2</v>
      </c>
      <c r="B4" s="245"/>
      <c r="C4" s="15"/>
      <c r="D4" s="27">
        <v>1243770</v>
      </c>
      <c r="E4" s="27">
        <v>1244156</v>
      </c>
      <c r="F4" s="27">
        <v>1367386</v>
      </c>
      <c r="G4" s="27">
        <v>1551594</v>
      </c>
      <c r="H4" s="244" t="s">
        <v>2</v>
      </c>
      <c r="I4" s="245"/>
      <c r="J4" s="15"/>
      <c r="K4" s="17">
        <v>1520026</v>
      </c>
      <c r="L4" s="17">
        <v>1416913</v>
      </c>
      <c r="M4" s="17">
        <v>1714463</v>
      </c>
      <c r="N4" s="17">
        <v>1464684</v>
      </c>
      <c r="P4" s="2">
        <f t="shared" ref="P4:P16" si="4">REPLACE(D4,1,3,"")/1</f>
        <v>3770</v>
      </c>
      <c r="Q4" s="2">
        <f t="shared" si="0"/>
        <v>4156</v>
      </c>
      <c r="R4" s="2">
        <f t="shared" si="0"/>
        <v>7386</v>
      </c>
      <c r="S4" s="2">
        <f t="shared" si="0"/>
        <v>1594</v>
      </c>
      <c r="T4" s="2">
        <f t="shared" ref="T4:U16" si="5">REPLACE(K4,1,3,"")/1</f>
        <v>26</v>
      </c>
      <c r="U4" s="2">
        <f t="shared" si="5"/>
        <v>6913</v>
      </c>
      <c r="V4" s="2">
        <f t="shared" si="1"/>
        <v>4463</v>
      </c>
      <c r="W4" s="2">
        <f t="shared" si="1"/>
        <v>4684</v>
      </c>
      <c r="Y4" s="3">
        <f t="shared" ref="Y4:AB38" si="6">K4</f>
        <v>1520026</v>
      </c>
      <c r="Z4" s="3">
        <f t="shared" si="2"/>
        <v>1416913</v>
      </c>
      <c r="AA4" s="3">
        <f t="shared" si="2"/>
        <v>1714463</v>
      </c>
      <c r="AB4" s="3">
        <f t="shared" si="2"/>
        <v>1464684</v>
      </c>
      <c r="AC4" s="3">
        <f t="shared" ref="AC4:AF38" si="7">D4</f>
        <v>1243770</v>
      </c>
      <c r="AD4" s="3">
        <f t="shared" si="3"/>
        <v>1244156</v>
      </c>
      <c r="AE4" s="3">
        <f t="shared" si="3"/>
        <v>1367386</v>
      </c>
      <c r="AF4" s="3">
        <f t="shared" si="3"/>
        <v>1551594</v>
      </c>
    </row>
    <row r="5" spans="1:32" ht="61.5" customHeight="1" thickBot="1">
      <c r="A5" s="254" t="s">
        <v>3</v>
      </c>
      <c r="B5" s="255"/>
      <c r="C5" s="15"/>
      <c r="D5" s="26">
        <v>125158</v>
      </c>
      <c r="E5" s="26">
        <v>180634</v>
      </c>
      <c r="F5" s="26">
        <v>314052</v>
      </c>
      <c r="G5" s="26">
        <v>230657</v>
      </c>
      <c r="H5" s="254" t="s">
        <v>3</v>
      </c>
      <c r="I5" s="255"/>
      <c r="J5" s="15"/>
      <c r="K5" s="16">
        <v>217084</v>
      </c>
      <c r="L5" s="16">
        <v>185229</v>
      </c>
      <c r="M5" s="16">
        <v>203320</v>
      </c>
      <c r="N5" s="16">
        <v>187363</v>
      </c>
      <c r="P5" s="2">
        <f t="shared" si="4"/>
        <v>158</v>
      </c>
      <c r="Q5" s="2">
        <f t="shared" si="0"/>
        <v>634</v>
      </c>
      <c r="R5" s="2">
        <f t="shared" si="0"/>
        <v>52</v>
      </c>
      <c r="S5" s="2">
        <f t="shared" si="0"/>
        <v>657</v>
      </c>
      <c r="T5" s="2">
        <f t="shared" si="5"/>
        <v>84</v>
      </c>
      <c r="U5" s="2">
        <f t="shared" si="1"/>
        <v>229</v>
      </c>
      <c r="V5" s="2">
        <f t="shared" si="1"/>
        <v>320</v>
      </c>
      <c r="W5" s="2">
        <f t="shared" si="1"/>
        <v>363</v>
      </c>
      <c r="Y5" s="3">
        <f t="shared" si="6"/>
        <v>217084</v>
      </c>
      <c r="Z5" s="3">
        <f t="shared" si="2"/>
        <v>185229</v>
      </c>
      <c r="AA5" s="3">
        <f t="shared" si="2"/>
        <v>203320</v>
      </c>
      <c r="AB5" s="3">
        <f t="shared" si="2"/>
        <v>187363</v>
      </c>
      <c r="AC5" s="3">
        <f t="shared" si="7"/>
        <v>125158</v>
      </c>
      <c r="AD5" s="3">
        <f t="shared" si="3"/>
        <v>180634</v>
      </c>
      <c r="AE5" s="3">
        <f t="shared" si="3"/>
        <v>314052</v>
      </c>
      <c r="AF5" s="3">
        <f t="shared" si="3"/>
        <v>230657</v>
      </c>
    </row>
    <row r="6" spans="1:32" ht="37.5" customHeight="1" thickBot="1">
      <c r="A6" s="244" t="s">
        <v>4</v>
      </c>
      <c r="B6" s="245"/>
      <c r="C6" s="15"/>
      <c r="D6" s="27">
        <v>42327</v>
      </c>
      <c r="E6" s="27">
        <v>38293</v>
      </c>
      <c r="F6" s="27">
        <v>51578</v>
      </c>
      <c r="G6" s="27">
        <v>34108</v>
      </c>
      <c r="H6" s="244" t="s">
        <v>4</v>
      </c>
      <c r="I6" s="245"/>
      <c r="J6" s="15"/>
      <c r="K6" s="17">
        <v>29031</v>
      </c>
      <c r="L6" s="17">
        <v>35559</v>
      </c>
      <c r="M6" s="17">
        <v>46963</v>
      </c>
      <c r="N6" s="17">
        <v>54352</v>
      </c>
      <c r="P6" s="2">
        <f t="shared" si="4"/>
        <v>27</v>
      </c>
      <c r="Q6" s="2">
        <f t="shared" si="0"/>
        <v>93</v>
      </c>
      <c r="R6" s="2">
        <f t="shared" si="0"/>
        <v>78</v>
      </c>
      <c r="S6" s="2">
        <f t="shared" si="0"/>
        <v>8</v>
      </c>
      <c r="T6" s="2">
        <f t="shared" si="5"/>
        <v>31</v>
      </c>
      <c r="U6" s="2">
        <f t="shared" si="1"/>
        <v>59</v>
      </c>
      <c r="V6" s="2">
        <f t="shared" si="1"/>
        <v>63</v>
      </c>
      <c r="W6" s="2">
        <f t="shared" si="1"/>
        <v>52</v>
      </c>
      <c r="Y6" s="3">
        <f t="shared" si="6"/>
        <v>29031</v>
      </c>
      <c r="Z6" s="3">
        <f t="shared" si="2"/>
        <v>35559</v>
      </c>
      <c r="AA6" s="3">
        <f t="shared" si="2"/>
        <v>46963</v>
      </c>
      <c r="AB6" s="3">
        <f t="shared" si="2"/>
        <v>54352</v>
      </c>
      <c r="AC6" s="3">
        <f t="shared" si="7"/>
        <v>42327</v>
      </c>
      <c r="AD6" s="3">
        <f t="shared" si="3"/>
        <v>38293</v>
      </c>
      <c r="AE6" s="3">
        <f t="shared" si="3"/>
        <v>51578</v>
      </c>
      <c r="AF6" s="3">
        <f t="shared" si="3"/>
        <v>34108</v>
      </c>
    </row>
    <row r="7" spans="1:32" ht="15" customHeight="1" thickBot="1">
      <c r="A7" s="244" t="s">
        <v>5</v>
      </c>
      <c r="B7" s="245"/>
      <c r="C7" s="15"/>
      <c r="D7" s="27">
        <v>38029</v>
      </c>
      <c r="E7" s="27">
        <v>41753</v>
      </c>
      <c r="F7" s="27">
        <v>40792</v>
      </c>
      <c r="G7" s="27">
        <v>37955</v>
      </c>
      <c r="H7" s="244" t="s">
        <v>5</v>
      </c>
      <c r="I7" s="245"/>
      <c r="J7" s="15"/>
      <c r="K7" s="17">
        <v>28131</v>
      </c>
      <c r="L7" s="17">
        <v>31153</v>
      </c>
      <c r="M7" s="17">
        <v>54355</v>
      </c>
      <c r="N7" s="17">
        <v>39185</v>
      </c>
      <c r="P7" s="2">
        <f t="shared" si="4"/>
        <v>29</v>
      </c>
      <c r="Q7" s="2">
        <f t="shared" si="0"/>
        <v>53</v>
      </c>
      <c r="R7" s="2">
        <f t="shared" si="0"/>
        <v>92</v>
      </c>
      <c r="S7" s="2">
        <f t="shared" si="0"/>
        <v>55</v>
      </c>
      <c r="T7" s="2">
        <f t="shared" si="5"/>
        <v>31</v>
      </c>
      <c r="U7" s="2">
        <f t="shared" si="1"/>
        <v>53</v>
      </c>
      <c r="V7" s="2">
        <f t="shared" si="1"/>
        <v>55</v>
      </c>
      <c r="W7" s="2">
        <f t="shared" si="1"/>
        <v>85</v>
      </c>
      <c r="Y7" s="3">
        <f t="shared" si="6"/>
        <v>28131</v>
      </c>
      <c r="Z7" s="3">
        <f t="shared" si="2"/>
        <v>31153</v>
      </c>
      <c r="AA7" s="3">
        <f t="shared" si="2"/>
        <v>54355</v>
      </c>
      <c r="AB7" s="3">
        <f t="shared" si="2"/>
        <v>39185</v>
      </c>
      <c r="AC7" s="3">
        <f t="shared" si="7"/>
        <v>38029</v>
      </c>
      <c r="AD7" s="3">
        <f t="shared" si="3"/>
        <v>41753</v>
      </c>
      <c r="AE7" s="3">
        <f t="shared" si="3"/>
        <v>40792</v>
      </c>
      <c r="AF7" s="3">
        <f t="shared" si="3"/>
        <v>37955</v>
      </c>
    </row>
    <row r="8" spans="1:32" ht="15.75" customHeight="1" thickBot="1">
      <c r="A8" s="244" t="s">
        <v>6</v>
      </c>
      <c r="B8" s="245"/>
      <c r="C8" s="15"/>
      <c r="D8" s="27">
        <v>1787</v>
      </c>
      <c r="E8" s="27">
        <v>1054</v>
      </c>
      <c r="F8" s="27">
        <v>4498</v>
      </c>
      <c r="G8" s="27">
        <v>1999</v>
      </c>
      <c r="H8" s="244" t="s">
        <v>6</v>
      </c>
      <c r="I8" s="245"/>
      <c r="J8" s="15"/>
      <c r="K8" s="17">
        <v>1742</v>
      </c>
      <c r="L8" s="17">
        <v>1828</v>
      </c>
      <c r="M8" s="17">
        <v>3316</v>
      </c>
      <c r="N8" s="17">
        <v>1263</v>
      </c>
      <c r="P8" s="2">
        <f t="shared" si="4"/>
        <v>7</v>
      </c>
      <c r="Q8" s="2">
        <f t="shared" si="0"/>
        <v>4</v>
      </c>
      <c r="R8" s="2">
        <f t="shared" si="0"/>
        <v>8</v>
      </c>
      <c r="S8" s="2">
        <f t="shared" si="0"/>
        <v>9</v>
      </c>
      <c r="T8" s="2">
        <f t="shared" si="5"/>
        <v>2</v>
      </c>
      <c r="U8" s="2">
        <f t="shared" si="1"/>
        <v>8</v>
      </c>
      <c r="V8" s="2">
        <f t="shared" si="1"/>
        <v>6</v>
      </c>
      <c r="W8" s="2">
        <f t="shared" si="1"/>
        <v>3</v>
      </c>
      <c r="Y8" s="3">
        <f t="shared" si="6"/>
        <v>1742</v>
      </c>
      <c r="Z8" s="3">
        <f t="shared" si="2"/>
        <v>1828</v>
      </c>
      <c r="AA8" s="3">
        <f t="shared" si="2"/>
        <v>3316</v>
      </c>
      <c r="AB8" s="3">
        <f t="shared" si="2"/>
        <v>1263</v>
      </c>
      <c r="AC8" s="3">
        <f t="shared" si="7"/>
        <v>1787</v>
      </c>
      <c r="AD8" s="3">
        <f t="shared" si="3"/>
        <v>1054</v>
      </c>
      <c r="AE8" s="3">
        <f t="shared" si="3"/>
        <v>4498</v>
      </c>
      <c r="AF8" s="3">
        <f t="shared" si="3"/>
        <v>1999</v>
      </c>
    </row>
    <row r="9" spans="1:32" ht="37.5" customHeight="1" thickBot="1">
      <c r="A9" s="244" t="s">
        <v>7</v>
      </c>
      <c r="B9" s="245"/>
      <c r="C9" s="15"/>
      <c r="D9" s="27">
        <v>68143</v>
      </c>
      <c r="E9" s="27">
        <v>47349</v>
      </c>
      <c r="F9" s="27">
        <v>71617</v>
      </c>
      <c r="G9" s="27">
        <v>43173</v>
      </c>
      <c r="H9" s="244" t="s">
        <v>7</v>
      </c>
      <c r="I9" s="245"/>
      <c r="J9" s="15"/>
      <c r="K9" s="17">
        <v>60991</v>
      </c>
      <c r="L9" s="17">
        <v>56918</v>
      </c>
      <c r="M9" s="17">
        <v>57783</v>
      </c>
      <c r="N9" s="17">
        <v>47063</v>
      </c>
      <c r="P9" s="2">
        <f t="shared" si="4"/>
        <v>43</v>
      </c>
      <c r="Q9" s="2">
        <f t="shared" si="0"/>
        <v>49</v>
      </c>
      <c r="R9" s="2">
        <f t="shared" si="0"/>
        <v>17</v>
      </c>
      <c r="S9" s="2">
        <f t="shared" si="0"/>
        <v>73</v>
      </c>
      <c r="T9" s="2">
        <f t="shared" si="5"/>
        <v>91</v>
      </c>
      <c r="U9" s="2">
        <f t="shared" si="1"/>
        <v>18</v>
      </c>
      <c r="V9" s="2">
        <f t="shared" si="1"/>
        <v>83</v>
      </c>
      <c r="W9" s="2">
        <f t="shared" si="1"/>
        <v>63</v>
      </c>
      <c r="Y9" s="3">
        <f t="shared" si="6"/>
        <v>60991</v>
      </c>
      <c r="Z9" s="3">
        <f t="shared" si="2"/>
        <v>56918</v>
      </c>
      <c r="AA9" s="3">
        <f t="shared" si="2"/>
        <v>57783</v>
      </c>
      <c r="AB9" s="3">
        <f t="shared" si="2"/>
        <v>47063</v>
      </c>
      <c r="AC9" s="3">
        <f t="shared" si="7"/>
        <v>68143</v>
      </c>
      <c r="AD9" s="3">
        <f t="shared" si="3"/>
        <v>47349</v>
      </c>
      <c r="AE9" s="3">
        <f t="shared" si="3"/>
        <v>71617</v>
      </c>
      <c r="AF9" s="3">
        <f t="shared" si="3"/>
        <v>43173</v>
      </c>
    </row>
    <row r="10" spans="1:32" ht="61.5" customHeight="1" thickBot="1">
      <c r="A10" s="254" t="s">
        <v>8</v>
      </c>
      <c r="B10" s="255"/>
      <c r="C10" s="15"/>
      <c r="D10" s="26">
        <v>59525</v>
      </c>
      <c r="E10" s="26">
        <v>128772</v>
      </c>
      <c r="F10" s="26">
        <v>248723</v>
      </c>
      <c r="G10" s="26">
        <v>181637</v>
      </c>
      <c r="H10" s="254" t="s">
        <v>8</v>
      </c>
      <c r="I10" s="255"/>
      <c r="J10" s="15"/>
      <c r="K10" s="16">
        <v>159322</v>
      </c>
      <c r="L10" s="16">
        <v>130889</v>
      </c>
      <c r="M10" s="16">
        <v>134829</v>
      </c>
      <c r="N10" s="16">
        <v>154204</v>
      </c>
      <c r="P10" s="2">
        <f t="shared" si="4"/>
        <v>25</v>
      </c>
      <c r="Q10" s="2">
        <f t="shared" si="0"/>
        <v>772</v>
      </c>
      <c r="R10" s="2">
        <f t="shared" si="0"/>
        <v>723</v>
      </c>
      <c r="S10" s="2">
        <f t="shared" si="0"/>
        <v>637</v>
      </c>
      <c r="T10" s="2">
        <f t="shared" si="5"/>
        <v>322</v>
      </c>
      <c r="U10" s="2">
        <f t="shared" si="1"/>
        <v>889</v>
      </c>
      <c r="V10" s="2">
        <f t="shared" si="1"/>
        <v>829</v>
      </c>
      <c r="W10" s="2">
        <f t="shared" si="1"/>
        <v>204</v>
      </c>
      <c r="Y10" s="3">
        <f t="shared" si="6"/>
        <v>159322</v>
      </c>
      <c r="Z10" s="3">
        <f t="shared" si="2"/>
        <v>130889</v>
      </c>
      <c r="AA10" s="3">
        <f t="shared" si="2"/>
        <v>134829</v>
      </c>
      <c r="AB10" s="3">
        <f t="shared" si="2"/>
        <v>154204</v>
      </c>
      <c r="AC10" s="3">
        <f t="shared" si="7"/>
        <v>59525</v>
      </c>
      <c r="AD10" s="3">
        <f t="shared" si="3"/>
        <v>128772</v>
      </c>
      <c r="AE10" s="3">
        <f t="shared" si="3"/>
        <v>248723</v>
      </c>
      <c r="AF10" s="3">
        <f t="shared" si="3"/>
        <v>181637</v>
      </c>
    </row>
    <row r="11" spans="1:32" ht="15" customHeight="1" thickBot="1">
      <c r="A11" s="244" t="s">
        <v>9</v>
      </c>
      <c r="B11" s="245"/>
      <c r="C11" s="15"/>
      <c r="D11" s="27">
        <v>13523</v>
      </c>
      <c r="E11" s="27">
        <v>3081</v>
      </c>
      <c r="F11" s="27">
        <v>8947</v>
      </c>
      <c r="G11" s="27">
        <v>5255</v>
      </c>
      <c r="H11" s="244" t="s">
        <v>9</v>
      </c>
      <c r="I11" s="245"/>
      <c r="J11" s="15"/>
      <c r="K11" s="17">
        <v>16810</v>
      </c>
      <c r="L11" s="17">
        <v>10930</v>
      </c>
      <c r="M11" s="17">
        <v>4897</v>
      </c>
      <c r="N11" s="17">
        <v>2051</v>
      </c>
      <c r="P11" s="2">
        <f t="shared" si="4"/>
        <v>23</v>
      </c>
      <c r="Q11" s="2">
        <f t="shared" si="0"/>
        <v>1</v>
      </c>
      <c r="R11" s="2">
        <f t="shared" si="0"/>
        <v>7</v>
      </c>
      <c r="S11" s="2">
        <f t="shared" si="0"/>
        <v>5</v>
      </c>
      <c r="T11" s="2">
        <f t="shared" si="5"/>
        <v>10</v>
      </c>
      <c r="U11" s="2">
        <f t="shared" si="1"/>
        <v>30</v>
      </c>
      <c r="V11" s="2">
        <f t="shared" si="1"/>
        <v>7</v>
      </c>
      <c r="W11" s="2">
        <f t="shared" si="1"/>
        <v>1</v>
      </c>
      <c r="Y11" s="3">
        <f t="shared" si="6"/>
        <v>16810</v>
      </c>
      <c r="Z11" s="3">
        <f t="shared" si="2"/>
        <v>10930</v>
      </c>
      <c r="AA11" s="3">
        <f t="shared" si="2"/>
        <v>4897</v>
      </c>
      <c r="AB11" s="3">
        <f t="shared" si="2"/>
        <v>2051</v>
      </c>
      <c r="AC11" s="3">
        <f t="shared" si="7"/>
        <v>13523</v>
      </c>
      <c r="AD11" s="3">
        <f t="shared" si="3"/>
        <v>3081</v>
      </c>
      <c r="AE11" s="3">
        <f t="shared" si="3"/>
        <v>8947</v>
      </c>
      <c r="AF11" s="3">
        <f t="shared" si="3"/>
        <v>5255</v>
      </c>
    </row>
    <row r="12" spans="1:32" ht="45" customHeight="1" thickBot="1">
      <c r="A12" s="244" t="s">
        <v>10</v>
      </c>
      <c r="B12" s="245"/>
      <c r="C12" s="15"/>
      <c r="D12" s="27">
        <v>5989</v>
      </c>
      <c r="E12" s="27">
        <v>7493</v>
      </c>
      <c r="F12" s="27">
        <v>6840</v>
      </c>
      <c r="G12" s="27">
        <v>8994</v>
      </c>
      <c r="H12" s="244" t="s">
        <v>10</v>
      </c>
      <c r="I12" s="245"/>
      <c r="J12" s="15"/>
      <c r="K12" s="18"/>
      <c r="L12" s="17">
        <v>7761</v>
      </c>
      <c r="M12" s="17">
        <v>7802</v>
      </c>
      <c r="N12" s="17">
        <v>6609</v>
      </c>
      <c r="P12" s="2">
        <f t="shared" si="4"/>
        <v>9</v>
      </c>
      <c r="Q12" s="2">
        <f t="shared" si="0"/>
        <v>3</v>
      </c>
      <c r="R12" s="2">
        <f t="shared" si="0"/>
        <v>0</v>
      </c>
      <c r="S12" s="2">
        <f t="shared" si="0"/>
        <v>4</v>
      </c>
      <c r="T12" s="2" t="e">
        <f t="shared" si="5"/>
        <v>#VALUE!</v>
      </c>
      <c r="U12" s="2">
        <f t="shared" si="1"/>
        <v>1</v>
      </c>
      <c r="V12" s="2">
        <f t="shared" si="1"/>
        <v>2</v>
      </c>
      <c r="W12" s="2">
        <f t="shared" si="1"/>
        <v>9</v>
      </c>
      <c r="Y12" s="3">
        <f t="shared" si="6"/>
        <v>0</v>
      </c>
      <c r="Z12" s="3">
        <f t="shared" si="2"/>
        <v>7761</v>
      </c>
      <c r="AA12" s="3">
        <f t="shared" si="2"/>
        <v>7802</v>
      </c>
      <c r="AB12" s="3">
        <f t="shared" si="2"/>
        <v>6609</v>
      </c>
      <c r="AC12" s="3">
        <f t="shared" si="7"/>
        <v>5989</v>
      </c>
      <c r="AD12" s="3">
        <f t="shared" si="3"/>
        <v>7493</v>
      </c>
      <c r="AE12" s="3">
        <f t="shared" si="3"/>
        <v>6840</v>
      </c>
      <c r="AF12" s="3">
        <f t="shared" si="3"/>
        <v>8994</v>
      </c>
    </row>
    <row r="13" spans="1:32" ht="37.5" customHeight="1" thickBot="1">
      <c r="A13" s="254" t="s">
        <v>11</v>
      </c>
      <c r="B13" s="255"/>
      <c r="C13" s="15"/>
      <c r="D13" s="26">
        <v>79038</v>
      </c>
      <c r="E13" s="26">
        <v>139346</v>
      </c>
      <c r="F13" s="26">
        <v>264510</v>
      </c>
      <c r="G13" s="26">
        <v>195886</v>
      </c>
      <c r="H13" s="254" t="s">
        <v>11</v>
      </c>
      <c r="I13" s="255"/>
      <c r="J13" s="15"/>
      <c r="K13" s="16">
        <v>176132</v>
      </c>
      <c r="L13" s="16">
        <v>149579</v>
      </c>
      <c r="M13" s="16">
        <v>147528</v>
      </c>
      <c r="N13" s="16">
        <v>162864</v>
      </c>
      <c r="P13" s="2">
        <f t="shared" si="4"/>
        <v>38</v>
      </c>
      <c r="Q13" s="2">
        <f t="shared" si="0"/>
        <v>346</v>
      </c>
      <c r="R13" s="2">
        <f t="shared" si="0"/>
        <v>510</v>
      </c>
      <c r="S13" s="2">
        <f t="shared" si="0"/>
        <v>886</v>
      </c>
      <c r="T13" s="2">
        <f t="shared" si="5"/>
        <v>132</v>
      </c>
      <c r="U13" s="2">
        <f t="shared" si="1"/>
        <v>579</v>
      </c>
      <c r="V13" s="2">
        <f t="shared" si="1"/>
        <v>528</v>
      </c>
      <c r="W13" s="2">
        <f t="shared" si="1"/>
        <v>864</v>
      </c>
      <c r="Y13" s="3">
        <f t="shared" si="6"/>
        <v>176132</v>
      </c>
      <c r="Z13" s="3">
        <f t="shared" si="2"/>
        <v>149579</v>
      </c>
      <c r="AA13" s="3">
        <f t="shared" si="2"/>
        <v>147528</v>
      </c>
      <c r="AB13" s="3">
        <f t="shared" si="2"/>
        <v>162864</v>
      </c>
      <c r="AC13" s="3">
        <f t="shared" si="7"/>
        <v>79038</v>
      </c>
      <c r="AD13" s="3">
        <f t="shared" si="3"/>
        <v>139346</v>
      </c>
      <c r="AE13" s="3">
        <f t="shared" si="3"/>
        <v>264510</v>
      </c>
      <c r="AF13" s="3">
        <f t="shared" si="3"/>
        <v>195886</v>
      </c>
    </row>
    <row r="14" spans="1:32" ht="49.5" customHeight="1" thickBot="1">
      <c r="A14" s="254" t="s">
        <v>12</v>
      </c>
      <c r="B14" s="255"/>
      <c r="C14" s="15"/>
      <c r="D14" s="26">
        <v>62532</v>
      </c>
      <c r="E14" s="26">
        <v>117927</v>
      </c>
      <c r="F14" s="26">
        <v>186858</v>
      </c>
      <c r="G14" s="26">
        <v>149899</v>
      </c>
      <c r="H14" s="254" t="s">
        <v>12</v>
      </c>
      <c r="I14" s="255"/>
      <c r="J14" s="15"/>
      <c r="K14" s="16">
        <v>142832</v>
      </c>
      <c r="L14" s="16">
        <v>126571</v>
      </c>
      <c r="M14" s="16">
        <v>106268</v>
      </c>
      <c r="N14" s="16">
        <v>126568</v>
      </c>
      <c r="P14" s="2">
        <f t="shared" si="4"/>
        <v>32</v>
      </c>
      <c r="Q14" s="2">
        <f t="shared" si="0"/>
        <v>927</v>
      </c>
      <c r="R14" s="2">
        <f t="shared" si="0"/>
        <v>858</v>
      </c>
      <c r="S14" s="2">
        <f t="shared" si="0"/>
        <v>899</v>
      </c>
      <c r="T14" s="2">
        <f t="shared" si="5"/>
        <v>832</v>
      </c>
      <c r="U14" s="2">
        <f t="shared" si="1"/>
        <v>571</v>
      </c>
      <c r="V14" s="2">
        <f t="shared" si="1"/>
        <v>268</v>
      </c>
      <c r="W14" s="2">
        <f t="shared" si="1"/>
        <v>568</v>
      </c>
      <c r="Y14" s="3">
        <f t="shared" si="6"/>
        <v>142832</v>
      </c>
      <c r="Z14" s="3">
        <f t="shared" si="2"/>
        <v>126571</v>
      </c>
      <c r="AA14" s="3">
        <f t="shared" si="2"/>
        <v>106268</v>
      </c>
      <c r="AB14" s="3">
        <f t="shared" si="2"/>
        <v>126568</v>
      </c>
      <c r="AC14" s="3">
        <f t="shared" si="7"/>
        <v>62532</v>
      </c>
      <c r="AD14" s="3">
        <f t="shared" si="3"/>
        <v>117927</v>
      </c>
      <c r="AE14" s="3">
        <f t="shared" si="3"/>
        <v>186858</v>
      </c>
      <c r="AF14" s="3">
        <f t="shared" si="3"/>
        <v>149899</v>
      </c>
    </row>
    <row r="15" spans="1:32" ht="61.5" customHeight="1" thickBot="1">
      <c r="A15" s="254" t="s">
        <v>13</v>
      </c>
      <c r="B15" s="255"/>
      <c r="C15" s="15"/>
      <c r="D15" s="26">
        <v>45498</v>
      </c>
      <c r="E15" s="26">
        <v>101946</v>
      </c>
      <c r="F15" s="26">
        <v>161925</v>
      </c>
      <c r="G15" s="26">
        <v>126883</v>
      </c>
      <c r="H15" s="254" t="s">
        <v>13</v>
      </c>
      <c r="I15" s="255"/>
      <c r="J15" s="15"/>
      <c r="K15" s="16">
        <v>109269</v>
      </c>
      <c r="L15" s="16">
        <v>108912</v>
      </c>
      <c r="M15" s="16">
        <v>112614</v>
      </c>
      <c r="N15" s="16">
        <v>106974</v>
      </c>
      <c r="P15" s="2">
        <f t="shared" si="4"/>
        <v>98</v>
      </c>
      <c r="Q15" s="2">
        <f t="shared" si="0"/>
        <v>946</v>
      </c>
      <c r="R15" s="2">
        <f t="shared" si="0"/>
        <v>925</v>
      </c>
      <c r="S15" s="2">
        <f t="shared" si="0"/>
        <v>883</v>
      </c>
      <c r="T15" s="2">
        <f t="shared" si="5"/>
        <v>269</v>
      </c>
      <c r="U15" s="2">
        <f t="shared" si="1"/>
        <v>912</v>
      </c>
      <c r="V15" s="2">
        <f t="shared" si="1"/>
        <v>614</v>
      </c>
      <c r="W15" s="2">
        <f t="shared" si="1"/>
        <v>974</v>
      </c>
      <c r="Y15" s="3">
        <f t="shared" si="6"/>
        <v>109269</v>
      </c>
      <c r="Z15" s="3">
        <f t="shared" si="2"/>
        <v>108912</v>
      </c>
      <c r="AA15" s="3">
        <f t="shared" si="2"/>
        <v>112614</v>
      </c>
      <c r="AB15" s="3">
        <f t="shared" si="2"/>
        <v>106974</v>
      </c>
      <c r="AC15" s="3">
        <f t="shared" si="7"/>
        <v>45498</v>
      </c>
      <c r="AD15" s="3">
        <f t="shared" si="3"/>
        <v>101946</v>
      </c>
      <c r="AE15" s="3">
        <f t="shared" si="3"/>
        <v>161925</v>
      </c>
      <c r="AF15" s="3">
        <f t="shared" si="3"/>
        <v>126883</v>
      </c>
    </row>
    <row r="16" spans="1:32" ht="30" customHeight="1" thickBot="1">
      <c r="A16" s="244" t="s">
        <v>14</v>
      </c>
      <c r="B16" s="245"/>
      <c r="C16" s="15"/>
      <c r="D16" s="28">
        <v>162</v>
      </c>
      <c r="E16" s="28">
        <v>362</v>
      </c>
      <c r="F16" s="28">
        <v>575</v>
      </c>
      <c r="G16" s="28">
        <v>451</v>
      </c>
      <c r="H16" s="244" t="s">
        <v>14</v>
      </c>
      <c r="I16" s="245"/>
      <c r="J16" s="15"/>
      <c r="K16" s="18">
        <v>427</v>
      </c>
      <c r="L16" s="18">
        <v>387</v>
      </c>
      <c r="M16" s="18">
        <v>400</v>
      </c>
      <c r="N16" s="18">
        <v>380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427</v>
      </c>
      <c r="Z16" s="3">
        <f t="shared" si="2"/>
        <v>387</v>
      </c>
      <c r="AA16" s="3">
        <f t="shared" si="2"/>
        <v>400</v>
      </c>
      <c r="AB16" s="3">
        <f t="shared" si="2"/>
        <v>380</v>
      </c>
      <c r="AC16" s="3">
        <f t="shared" si="7"/>
        <v>162</v>
      </c>
      <c r="AD16" s="3">
        <f t="shared" si="3"/>
        <v>362</v>
      </c>
      <c r="AE16" s="3">
        <f t="shared" si="3"/>
        <v>575</v>
      </c>
      <c r="AF16" s="3">
        <f t="shared" si="3"/>
        <v>451</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26">
        <v>3431418</v>
      </c>
      <c r="E19" s="26">
        <v>3719928</v>
      </c>
      <c r="F19" s="26">
        <v>3934814</v>
      </c>
      <c r="G19" s="26">
        <v>3999981</v>
      </c>
      <c r="H19" s="252" t="s">
        <v>16</v>
      </c>
      <c r="I19" s="253"/>
      <c r="J19" s="15"/>
      <c r="K19" s="16">
        <v>3906772</v>
      </c>
      <c r="L19" s="16">
        <v>4009286</v>
      </c>
      <c r="M19" s="16">
        <v>3726650</v>
      </c>
      <c r="N19" s="16">
        <v>4142094</v>
      </c>
      <c r="P19" s="2">
        <f t="shared" ref="P19:S38" si="9">REPLACE(D19,1,3,"")/1</f>
        <v>1418</v>
      </c>
      <c r="Q19" s="2">
        <f t="shared" si="9"/>
        <v>9928</v>
      </c>
      <c r="R19" s="2">
        <f t="shared" si="9"/>
        <v>4814</v>
      </c>
      <c r="S19" s="2">
        <f t="shared" si="9"/>
        <v>9981</v>
      </c>
      <c r="T19" s="2">
        <f t="shared" ref="T19:W38" si="10">REPLACE(K19,1,3,"")/1</f>
        <v>6772</v>
      </c>
      <c r="U19" s="2">
        <f t="shared" si="10"/>
        <v>9286</v>
      </c>
      <c r="V19" s="2">
        <f t="shared" si="10"/>
        <v>6650</v>
      </c>
      <c r="W19" s="2">
        <f t="shared" si="10"/>
        <v>2094</v>
      </c>
      <c r="Y19" s="3">
        <f t="shared" si="6"/>
        <v>3906772</v>
      </c>
      <c r="Z19" s="3">
        <f t="shared" si="6"/>
        <v>4009286</v>
      </c>
      <c r="AA19" s="3">
        <f t="shared" si="6"/>
        <v>3726650</v>
      </c>
      <c r="AB19" s="3">
        <f t="shared" si="6"/>
        <v>4142094</v>
      </c>
      <c r="AC19" s="3">
        <f t="shared" si="7"/>
        <v>3431418</v>
      </c>
      <c r="AD19" s="3">
        <f t="shared" si="7"/>
        <v>3719928</v>
      </c>
      <c r="AE19" s="3">
        <f t="shared" si="7"/>
        <v>3934814</v>
      </c>
      <c r="AF19" s="3">
        <f t="shared" si="7"/>
        <v>3999981</v>
      </c>
    </row>
    <row r="20" spans="1:32" ht="61.5" customHeight="1" thickBot="1">
      <c r="A20" s="244" t="s">
        <v>17</v>
      </c>
      <c r="B20" s="245"/>
      <c r="C20" s="15"/>
      <c r="D20" s="27">
        <v>1957798</v>
      </c>
      <c r="E20" s="27">
        <v>1897097</v>
      </c>
      <c r="F20" s="27">
        <v>2002808</v>
      </c>
      <c r="G20" s="27">
        <v>1391541</v>
      </c>
      <c r="H20" s="244" t="s">
        <v>17</v>
      </c>
      <c r="I20" s="245"/>
      <c r="J20" s="15"/>
      <c r="K20" s="17">
        <v>1899107</v>
      </c>
      <c r="L20" s="17">
        <v>1895814</v>
      </c>
      <c r="M20" s="17">
        <v>1262111</v>
      </c>
      <c r="N20" s="17">
        <v>1947679</v>
      </c>
      <c r="P20" s="2">
        <f t="shared" si="9"/>
        <v>7798</v>
      </c>
      <c r="Q20" s="2">
        <f t="shared" si="9"/>
        <v>7097</v>
      </c>
      <c r="R20" s="2">
        <f t="shared" si="9"/>
        <v>2808</v>
      </c>
      <c r="S20" s="2">
        <f t="shared" si="9"/>
        <v>1541</v>
      </c>
      <c r="T20" s="2">
        <f t="shared" si="10"/>
        <v>9107</v>
      </c>
      <c r="U20" s="2">
        <f t="shared" si="10"/>
        <v>5814</v>
      </c>
      <c r="V20" s="2">
        <f t="shared" si="10"/>
        <v>2111</v>
      </c>
      <c r="W20" s="2">
        <f t="shared" si="10"/>
        <v>7679</v>
      </c>
      <c r="Y20" s="3">
        <f t="shared" si="6"/>
        <v>1899107</v>
      </c>
      <c r="Z20" s="3">
        <f t="shared" si="6"/>
        <v>1895814</v>
      </c>
      <c r="AA20" s="3">
        <f t="shared" si="6"/>
        <v>1262111</v>
      </c>
      <c r="AB20" s="3">
        <f t="shared" si="6"/>
        <v>1947679</v>
      </c>
      <c r="AC20" s="3">
        <f t="shared" si="7"/>
        <v>1957798</v>
      </c>
      <c r="AD20" s="3">
        <f t="shared" si="7"/>
        <v>1897097</v>
      </c>
      <c r="AE20" s="3">
        <f t="shared" si="7"/>
        <v>2002808</v>
      </c>
      <c r="AF20" s="3">
        <f t="shared" si="7"/>
        <v>1391541</v>
      </c>
    </row>
    <row r="21" spans="1:32" ht="30" customHeight="1" thickBot="1">
      <c r="A21" s="244" t="s">
        <v>18</v>
      </c>
      <c r="B21" s="245"/>
      <c r="C21" s="15"/>
      <c r="D21" s="27">
        <v>844465</v>
      </c>
      <c r="E21" s="27">
        <v>982673</v>
      </c>
      <c r="F21" s="27">
        <v>917698</v>
      </c>
      <c r="G21" s="27">
        <v>1423124</v>
      </c>
      <c r="H21" s="244" t="s">
        <v>18</v>
      </c>
      <c r="I21" s="245"/>
      <c r="J21" s="15"/>
      <c r="K21" s="17">
        <v>931742</v>
      </c>
      <c r="L21" s="17">
        <v>1057500</v>
      </c>
      <c r="M21" s="17">
        <v>1636329</v>
      </c>
      <c r="N21" s="17">
        <v>1090919</v>
      </c>
      <c r="P21" s="2">
        <f t="shared" si="9"/>
        <v>465</v>
      </c>
      <c r="Q21" s="2">
        <f t="shared" si="9"/>
        <v>673</v>
      </c>
      <c r="R21" s="2">
        <f t="shared" si="9"/>
        <v>698</v>
      </c>
      <c r="S21" s="2">
        <f t="shared" si="9"/>
        <v>3124</v>
      </c>
      <c r="T21" s="2">
        <f t="shared" si="10"/>
        <v>742</v>
      </c>
      <c r="U21" s="2">
        <f t="shared" si="10"/>
        <v>7500</v>
      </c>
      <c r="V21" s="2">
        <f t="shared" si="10"/>
        <v>6329</v>
      </c>
      <c r="W21" s="2">
        <f t="shared" si="10"/>
        <v>919</v>
      </c>
      <c r="Y21" s="3">
        <f t="shared" si="6"/>
        <v>931742</v>
      </c>
      <c r="Z21" s="3">
        <f t="shared" si="6"/>
        <v>1057500</v>
      </c>
      <c r="AA21" s="3">
        <f t="shared" si="6"/>
        <v>1636329</v>
      </c>
      <c r="AB21" s="3">
        <f t="shared" si="6"/>
        <v>1090919</v>
      </c>
      <c r="AC21" s="3">
        <f t="shared" si="7"/>
        <v>844465</v>
      </c>
      <c r="AD21" s="3">
        <f t="shared" si="7"/>
        <v>982673</v>
      </c>
      <c r="AE21" s="3">
        <f t="shared" si="7"/>
        <v>917698</v>
      </c>
      <c r="AF21" s="3">
        <f t="shared" si="7"/>
        <v>1423124</v>
      </c>
    </row>
    <row r="22" spans="1:32" ht="30" customHeight="1" thickBot="1">
      <c r="A22" s="244" t="s">
        <v>19</v>
      </c>
      <c r="B22" s="245"/>
      <c r="C22" s="15"/>
      <c r="D22" s="27">
        <v>490931</v>
      </c>
      <c r="E22" s="27">
        <v>702651</v>
      </c>
      <c r="F22" s="27">
        <v>854896</v>
      </c>
      <c r="G22" s="27">
        <v>1038179</v>
      </c>
      <c r="H22" s="244" t="s">
        <v>19</v>
      </c>
      <c r="I22" s="245"/>
      <c r="J22" s="15"/>
      <c r="K22" s="17">
        <v>987830</v>
      </c>
      <c r="L22" s="17">
        <v>951046</v>
      </c>
      <c r="M22" s="17">
        <v>706797</v>
      </c>
      <c r="N22" s="17">
        <v>1008016</v>
      </c>
      <c r="P22" s="2">
        <f t="shared" si="9"/>
        <v>931</v>
      </c>
      <c r="Q22" s="2">
        <f t="shared" si="9"/>
        <v>651</v>
      </c>
      <c r="R22" s="2">
        <f t="shared" si="9"/>
        <v>896</v>
      </c>
      <c r="S22" s="2">
        <f t="shared" si="9"/>
        <v>8179</v>
      </c>
      <c r="T22" s="2">
        <f t="shared" si="10"/>
        <v>830</v>
      </c>
      <c r="U22" s="2">
        <f t="shared" si="10"/>
        <v>46</v>
      </c>
      <c r="V22" s="2">
        <f t="shared" si="10"/>
        <v>797</v>
      </c>
      <c r="W22" s="2">
        <f t="shared" si="10"/>
        <v>8016</v>
      </c>
      <c r="Y22" s="3">
        <f t="shared" si="6"/>
        <v>987830</v>
      </c>
      <c r="Z22" s="3">
        <f t="shared" si="6"/>
        <v>951046</v>
      </c>
      <c r="AA22" s="3">
        <f t="shared" si="6"/>
        <v>706797</v>
      </c>
      <c r="AB22" s="3">
        <f t="shared" si="6"/>
        <v>1008016</v>
      </c>
      <c r="AC22" s="3">
        <f t="shared" si="7"/>
        <v>490931</v>
      </c>
      <c r="AD22" s="3">
        <f t="shared" si="7"/>
        <v>702651</v>
      </c>
      <c r="AE22" s="3">
        <f t="shared" si="7"/>
        <v>854896</v>
      </c>
      <c r="AF22" s="3">
        <f t="shared" si="7"/>
        <v>1038179</v>
      </c>
    </row>
    <row r="23" spans="1:32" ht="15" customHeight="1" thickBot="1">
      <c r="A23" s="244" t="s">
        <v>20</v>
      </c>
      <c r="B23" s="245"/>
      <c r="C23" s="15"/>
      <c r="D23" s="27">
        <v>86305</v>
      </c>
      <c r="E23" s="27">
        <v>76956</v>
      </c>
      <c r="F23" s="27">
        <v>94818</v>
      </c>
      <c r="G23" s="27">
        <v>70146</v>
      </c>
      <c r="H23" s="244" t="s">
        <v>20</v>
      </c>
      <c r="I23" s="245"/>
      <c r="J23" s="15"/>
      <c r="K23" s="17">
        <v>51051</v>
      </c>
      <c r="L23" s="17">
        <v>62814</v>
      </c>
      <c r="M23" s="17">
        <v>86224</v>
      </c>
      <c r="N23" s="17">
        <v>68768</v>
      </c>
      <c r="P23" s="2">
        <f t="shared" si="9"/>
        <v>5</v>
      </c>
      <c r="Q23" s="2">
        <f t="shared" si="9"/>
        <v>56</v>
      </c>
      <c r="R23" s="2">
        <f t="shared" si="9"/>
        <v>18</v>
      </c>
      <c r="S23" s="2">
        <f t="shared" si="9"/>
        <v>46</v>
      </c>
      <c r="T23" s="2">
        <f t="shared" si="10"/>
        <v>51</v>
      </c>
      <c r="U23" s="2">
        <f t="shared" si="10"/>
        <v>14</v>
      </c>
      <c r="V23" s="2">
        <f t="shared" si="10"/>
        <v>24</v>
      </c>
      <c r="W23" s="2">
        <f t="shared" si="10"/>
        <v>68</v>
      </c>
      <c r="Y23" s="3">
        <f t="shared" si="6"/>
        <v>51051</v>
      </c>
      <c r="Z23" s="3">
        <f t="shared" si="6"/>
        <v>62814</v>
      </c>
      <c r="AA23" s="3">
        <f t="shared" si="6"/>
        <v>86224</v>
      </c>
      <c r="AB23" s="3">
        <f t="shared" si="6"/>
        <v>68768</v>
      </c>
      <c r="AC23" s="3">
        <f t="shared" si="7"/>
        <v>86305</v>
      </c>
      <c r="AD23" s="3">
        <f t="shared" si="7"/>
        <v>76956</v>
      </c>
      <c r="AE23" s="3">
        <f t="shared" si="7"/>
        <v>94818</v>
      </c>
      <c r="AF23" s="3">
        <f t="shared" si="7"/>
        <v>70146</v>
      </c>
    </row>
    <row r="24" spans="1:32" ht="30" customHeight="1" thickBot="1">
      <c r="A24" s="244" t="s">
        <v>21</v>
      </c>
      <c r="B24" s="245"/>
      <c r="C24" s="15"/>
      <c r="D24" s="27">
        <v>51919</v>
      </c>
      <c r="E24" s="27">
        <v>60552</v>
      </c>
      <c r="F24" s="27">
        <v>64593</v>
      </c>
      <c r="G24" s="27">
        <v>76992</v>
      </c>
      <c r="H24" s="244" t="s">
        <v>21</v>
      </c>
      <c r="I24" s="245"/>
      <c r="J24" s="15"/>
      <c r="K24" s="17">
        <v>37042</v>
      </c>
      <c r="L24" s="17">
        <v>42113</v>
      </c>
      <c r="M24" s="17">
        <v>35190</v>
      </c>
      <c r="N24" s="17">
        <v>26712</v>
      </c>
      <c r="P24" s="2">
        <f t="shared" si="9"/>
        <v>19</v>
      </c>
      <c r="Q24" s="2">
        <f t="shared" si="9"/>
        <v>52</v>
      </c>
      <c r="R24" s="2">
        <f t="shared" si="9"/>
        <v>93</v>
      </c>
      <c r="S24" s="2">
        <f t="shared" si="9"/>
        <v>92</v>
      </c>
      <c r="T24" s="2">
        <f t="shared" si="10"/>
        <v>42</v>
      </c>
      <c r="U24" s="2">
        <f t="shared" si="10"/>
        <v>13</v>
      </c>
      <c r="V24" s="2">
        <f t="shared" si="10"/>
        <v>90</v>
      </c>
      <c r="W24" s="2">
        <f t="shared" si="10"/>
        <v>12</v>
      </c>
      <c r="Y24" s="3">
        <f t="shared" si="6"/>
        <v>37042</v>
      </c>
      <c r="Z24" s="3">
        <f t="shared" si="6"/>
        <v>42113</v>
      </c>
      <c r="AA24" s="3">
        <f t="shared" si="6"/>
        <v>35190</v>
      </c>
      <c r="AB24" s="3">
        <f t="shared" si="6"/>
        <v>26712</v>
      </c>
      <c r="AC24" s="3">
        <f t="shared" si="7"/>
        <v>51919</v>
      </c>
      <c r="AD24" s="3">
        <f t="shared" si="7"/>
        <v>60552</v>
      </c>
      <c r="AE24" s="3">
        <f t="shared" si="7"/>
        <v>64593</v>
      </c>
      <c r="AF24" s="3">
        <f t="shared" si="7"/>
        <v>76992</v>
      </c>
    </row>
    <row r="25" spans="1:32" ht="15" customHeight="1" thickBot="1">
      <c r="A25" s="254" t="s">
        <v>22</v>
      </c>
      <c r="B25" s="255"/>
      <c r="C25" s="15"/>
      <c r="D25" s="26">
        <v>5578924</v>
      </c>
      <c r="E25" s="26">
        <v>5498981</v>
      </c>
      <c r="F25" s="26">
        <v>5256723</v>
      </c>
      <c r="G25" s="26">
        <v>5286854</v>
      </c>
      <c r="H25" s="254" t="s">
        <v>22</v>
      </c>
      <c r="I25" s="255"/>
      <c r="J25" s="15"/>
      <c r="K25" s="16">
        <v>5740219</v>
      </c>
      <c r="L25" s="16">
        <v>5542089</v>
      </c>
      <c r="M25" s="16">
        <v>5336714</v>
      </c>
      <c r="N25" s="16">
        <v>5232001</v>
      </c>
      <c r="P25" s="2">
        <f t="shared" si="9"/>
        <v>8924</v>
      </c>
      <c r="Q25" s="2">
        <f t="shared" si="9"/>
        <v>8981</v>
      </c>
      <c r="R25" s="2">
        <f t="shared" si="9"/>
        <v>6723</v>
      </c>
      <c r="S25" s="2">
        <f t="shared" si="9"/>
        <v>6854</v>
      </c>
      <c r="T25" s="2">
        <f t="shared" si="10"/>
        <v>219</v>
      </c>
      <c r="U25" s="2">
        <f t="shared" si="10"/>
        <v>2089</v>
      </c>
      <c r="V25" s="2">
        <f t="shared" si="10"/>
        <v>6714</v>
      </c>
      <c r="W25" s="2">
        <f t="shared" si="10"/>
        <v>2001</v>
      </c>
      <c r="Y25" s="3">
        <f t="shared" si="6"/>
        <v>5740219</v>
      </c>
      <c r="Z25" s="3">
        <f t="shared" si="6"/>
        <v>5542089</v>
      </c>
      <c r="AA25" s="3">
        <f t="shared" si="6"/>
        <v>5336714</v>
      </c>
      <c r="AB25" s="3">
        <f t="shared" si="6"/>
        <v>5232001</v>
      </c>
      <c r="AC25" s="3">
        <f t="shared" si="7"/>
        <v>5578924</v>
      </c>
      <c r="AD25" s="3">
        <f t="shared" si="7"/>
        <v>5498981</v>
      </c>
      <c r="AE25" s="3">
        <f t="shared" si="7"/>
        <v>5256723</v>
      </c>
      <c r="AF25" s="3">
        <f t="shared" si="7"/>
        <v>5286854</v>
      </c>
    </row>
    <row r="26" spans="1:32" ht="15" customHeight="1" thickBot="1">
      <c r="A26" s="244" t="s">
        <v>23</v>
      </c>
      <c r="B26" s="245"/>
      <c r="C26" s="15"/>
      <c r="D26" s="27">
        <v>5210519</v>
      </c>
      <c r="E26" s="27">
        <v>5195905</v>
      </c>
      <c r="F26" s="27">
        <v>4919646</v>
      </c>
      <c r="G26" s="27">
        <v>4937609</v>
      </c>
      <c r="H26" s="244" t="s">
        <v>23</v>
      </c>
      <c r="I26" s="245"/>
      <c r="J26" s="15"/>
      <c r="K26" s="17">
        <v>5302224</v>
      </c>
      <c r="L26" s="17">
        <v>5184835</v>
      </c>
      <c r="M26" s="17">
        <v>5062368</v>
      </c>
      <c r="N26" s="17">
        <v>4947742</v>
      </c>
      <c r="P26" s="2">
        <f t="shared" si="9"/>
        <v>519</v>
      </c>
      <c r="Q26" s="2">
        <f t="shared" si="9"/>
        <v>5905</v>
      </c>
      <c r="R26" s="2">
        <f t="shared" si="9"/>
        <v>9646</v>
      </c>
      <c r="S26" s="2">
        <f t="shared" si="9"/>
        <v>7609</v>
      </c>
      <c r="T26" s="2">
        <f t="shared" si="10"/>
        <v>2224</v>
      </c>
      <c r="U26" s="2">
        <f t="shared" si="10"/>
        <v>4835</v>
      </c>
      <c r="V26" s="2">
        <f t="shared" si="10"/>
        <v>2368</v>
      </c>
      <c r="W26" s="2">
        <f t="shared" si="10"/>
        <v>7742</v>
      </c>
      <c r="Y26" s="3">
        <f t="shared" si="6"/>
        <v>5302224</v>
      </c>
      <c r="Z26" s="3">
        <f t="shared" si="6"/>
        <v>5184835</v>
      </c>
      <c r="AA26" s="3">
        <f t="shared" si="6"/>
        <v>5062368</v>
      </c>
      <c r="AB26" s="3">
        <f t="shared" si="6"/>
        <v>4947742</v>
      </c>
      <c r="AC26" s="3">
        <f t="shared" si="7"/>
        <v>5210519</v>
      </c>
      <c r="AD26" s="3">
        <f t="shared" si="7"/>
        <v>5195905</v>
      </c>
      <c r="AE26" s="3">
        <f t="shared" si="7"/>
        <v>4919646</v>
      </c>
      <c r="AF26" s="3">
        <f t="shared" si="7"/>
        <v>4937609</v>
      </c>
    </row>
    <row r="27" spans="1:32" ht="15.75" customHeight="1" thickBot="1">
      <c r="A27" s="244" t="s">
        <v>24</v>
      </c>
      <c r="B27" s="245"/>
      <c r="C27" s="15"/>
      <c r="D27" s="28"/>
      <c r="E27" s="28"/>
      <c r="F27" s="28"/>
      <c r="G27" s="28"/>
      <c r="H27" s="244" t="s">
        <v>24</v>
      </c>
      <c r="I27" s="245"/>
      <c r="J27" s="15"/>
      <c r="K27" s="17">
        <v>8511</v>
      </c>
      <c r="L27" s="18"/>
      <c r="M27" s="18"/>
      <c r="N27" s="18"/>
      <c r="P27" s="2" t="e">
        <f t="shared" si="9"/>
        <v>#VALUE!</v>
      </c>
      <c r="Q27" s="2" t="e">
        <f t="shared" si="9"/>
        <v>#VALUE!</v>
      </c>
      <c r="R27" s="2" t="e">
        <f t="shared" si="9"/>
        <v>#VALUE!</v>
      </c>
      <c r="S27" s="2" t="e">
        <f t="shared" si="9"/>
        <v>#VALUE!</v>
      </c>
      <c r="T27" s="2">
        <f t="shared" si="10"/>
        <v>1</v>
      </c>
      <c r="U27" s="2" t="e">
        <f t="shared" si="10"/>
        <v>#VALUE!</v>
      </c>
      <c r="V27" s="2" t="e">
        <f t="shared" si="10"/>
        <v>#VALUE!</v>
      </c>
      <c r="W27" s="2" t="e">
        <f t="shared" si="10"/>
        <v>#VALUE!</v>
      </c>
      <c r="Y27" s="3">
        <f t="shared" si="6"/>
        <v>8511</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27">
        <v>218706</v>
      </c>
      <c r="E28" s="27">
        <v>231784</v>
      </c>
      <c r="F28" s="27">
        <v>238624</v>
      </c>
      <c r="G28" s="27">
        <v>248628</v>
      </c>
      <c r="H28" s="244" t="s">
        <v>25</v>
      </c>
      <c r="I28" s="245"/>
      <c r="J28" s="15"/>
      <c r="K28" s="17">
        <v>292059</v>
      </c>
      <c r="L28" s="17">
        <v>227206</v>
      </c>
      <c r="M28" s="17">
        <v>234898</v>
      </c>
      <c r="N28" s="17">
        <v>241495</v>
      </c>
      <c r="P28" s="2">
        <f t="shared" si="9"/>
        <v>706</v>
      </c>
      <c r="Q28" s="2">
        <f t="shared" si="9"/>
        <v>784</v>
      </c>
      <c r="R28" s="2">
        <f t="shared" si="9"/>
        <v>624</v>
      </c>
      <c r="S28" s="2">
        <f t="shared" si="9"/>
        <v>628</v>
      </c>
      <c r="T28" s="2">
        <f t="shared" si="10"/>
        <v>59</v>
      </c>
      <c r="U28" s="2">
        <f t="shared" si="10"/>
        <v>206</v>
      </c>
      <c r="V28" s="2">
        <f t="shared" si="10"/>
        <v>898</v>
      </c>
      <c r="W28" s="2">
        <f t="shared" si="10"/>
        <v>495</v>
      </c>
      <c r="Y28" s="3">
        <f t="shared" si="6"/>
        <v>292059</v>
      </c>
      <c r="Z28" s="3">
        <f t="shared" si="6"/>
        <v>227206</v>
      </c>
      <c r="AA28" s="3">
        <f t="shared" si="6"/>
        <v>234898</v>
      </c>
      <c r="AB28" s="3">
        <f t="shared" si="6"/>
        <v>241495</v>
      </c>
      <c r="AC28" s="3">
        <f t="shared" si="7"/>
        <v>218706</v>
      </c>
      <c r="AD28" s="3">
        <f t="shared" si="7"/>
        <v>231784</v>
      </c>
      <c r="AE28" s="3">
        <f t="shared" si="7"/>
        <v>238624</v>
      </c>
      <c r="AF28" s="3">
        <f t="shared" si="7"/>
        <v>248628</v>
      </c>
    </row>
    <row r="29" spans="1:32" ht="15" customHeight="1" thickBot="1">
      <c r="A29" s="254" t="s">
        <v>26</v>
      </c>
      <c r="B29" s="255"/>
      <c r="C29" s="15"/>
      <c r="D29" s="26">
        <v>9010343</v>
      </c>
      <c r="E29" s="26">
        <v>9218910</v>
      </c>
      <c r="F29" s="26">
        <v>9191537</v>
      </c>
      <c r="G29" s="26">
        <v>9286836</v>
      </c>
      <c r="H29" s="254" t="s">
        <v>26</v>
      </c>
      <c r="I29" s="255"/>
      <c r="J29" s="15"/>
      <c r="K29" s="16">
        <v>9646991</v>
      </c>
      <c r="L29" s="16">
        <v>9551375</v>
      </c>
      <c r="M29" s="16">
        <v>9063364</v>
      </c>
      <c r="N29" s="16">
        <v>9374095</v>
      </c>
      <c r="P29" s="2">
        <f t="shared" si="9"/>
        <v>343</v>
      </c>
      <c r="Q29" s="2">
        <f t="shared" si="9"/>
        <v>8910</v>
      </c>
      <c r="R29" s="2">
        <f t="shared" si="9"/>
        <v>1537</v>
      </c>
      <c r="S29" s="2">
        <f t="shared" si="9"/>
        <v>6836</v>
      </c>
      <c r="T29" s="2">
        <f t="shared" si="10"/>
        <v>6991</v>
      </c>
      <c r="U29" s="2">
        <f t="shared" si="10"/>
        <v>1375</v>
      </c>
      <c r="V29" s="2">
        <f t="shared" si="10"/>
        <v>3364</v>
      </c>
      <c r="W29" s="2">
        <f t="shared" si="10"/>
        <v>4095</v>
      </c>
      <c r="Y29" s="3">
        <f t="shared" si="6"/>
        <v>9646991</v>
      </c>
      <c r="Z29" s="3">
        <f t="shared" si="6"/>
        <v>9551375</v>
      </c>
      <c r="AA29" s="3">
        <f t="shared" si="6"/>
        <v>9063364</v>
      </c>
      <c r="AB29" s="3">
        <f t="shared" si="6"/>
        <v>9374095</v>
      </c>
      <c r="AC29" s="3">
        <f t="shared" si="7"/>
        <v>9010343</v>
      </c>
      <c r="AD29" s="3">
        <f t="shared" si="7"/>
        <v>9218910</v>
      </c>
      <c r="AE29" s="3">
        <f t="shared" si="7"/>
        <v>9191537</v>
      </c>
      <c r="AF29" s="3">
        <f t="shared" si="7"/>
        <v>9286836</v>
      </c>
    </row>
    <row r="30" spans="1:32" ht="15" customHeight="1" thickBot="1">
      <c r="A30" s="254" t="s">
        <v>27</v>
      </c>
      <c r="B30" s="255"/>
      <c r="C30" s="15"/>
      <c r="D30" s="26">
        <v>4749666</v>
      </c>
      <c r="E30" s="26">
        <v>4831977</v>
      </c>
      <c r="F30" s="26">
        <v>4546060</v>
      </c>
      <c r="G30" s="26">
        <v>4475225</v>
      </c>
      <c r="H30" s="254" t="s">
        <v>27</v>
      </c>
      <c r="I30" s="255"/>
      <c r="J30" s="15"/>
      <c r="K30" s="16">
        <v>5142709</v>
      </c>
      <c r="L30" s="16">
        <v>5326182</v>
      </c>
      <c r="M30" s="16">
        <v>4734101</v>
      </c>
      <c r="N30" s="16">
        <v>4958916</v>
      </c>
      <c r="P30" s="2">
        <f t="shared" si="9"/>
        <v>9666</v>
      </c>
      <c r="Q30" s="2">
        <f t="shared" si="9"/>
        <v>1977</v>
      </c>
      <c r="R30" s="2">
        <f t="shared" si="9"/>
        <v>6060</v>
      </c>
      <c r="S30" s="2">
        <f t="shared" si="9"/>
        <v>5225</v>
      </c>
      <c r="T30" s="2">
        <f t="shared" si="10"/>
        <v>2709</v>
      </c>
      <c r="U30" s="2">
        <f t="shared" si="10"/>
        <v>6182</v>
      </c>
      <c r="V30" s="2">
        <f t="shared" si="10"/>
        <v>4101</v>
      </c>
      <c r="W30" s="2">
        <f t="shared" si="10"/>
        <v>8916</v>
      </c>
      <c r="Y30" s="3">
        <f t="shared" si="6"/>
        <v>5142709</v>
      </c>
      <c r="Z30" s="3">
        <f t="shared" si="6"/>
        <v>5326182</v>
      </c>
      <c r="AA30" s="3">
        <f t="shared" si="6"/>
        <v>4734101</v>
      </c>
      <c r="AB30" s="3">
        <f t="shared" si="6"/>
        <v>4958916</v>
      </c>
      <c r="AC30" s="3">
        <f t="shared" si="7"/>
        <v>4749666</v>
      </c>
      <c r="AD30" s="3">
        <f t="shared" si="7"/>
        <v>4831977</v>
      </c>
      <c r="AE30" s="3">
        <f t="shared" si="7"/>
        <v>4546060</v>
      </c>
      <c r="AF30" s="3">
        <f t="shared" si="7"/>
        <v>4475225</v>
      </c>
    </row>
    <row r="31" spans="1:32" ht="15" customHeight="1" thickBot="1">
      <c r="A31" s="244" t="s">
        <v>28</v>
      </c>
      <c r="B31" s="245"/>
      <c r="C31" s="15"/>
      <c r="D31" s="27">
        <v>1991187</v>
      </c>
      <c r="E31" s="27">
        <v>2072976</v>
      </c>
      <c r="F31" s="27">
        <v>2043897</v>
      </c>
      <c r="G31" s="27">
        <v>1971501</v>
      </c>
      <c r="H31" s="244" t="s">
        <v>28</v>
      </c>
      <c r="I31" s="245"/>
      <c r="J31" s="15"/>
      <c r="K31" s="17">
        <v>1842224</v>
      </c>
      <c r="L31" s="17">
        <v>2143823</v>
      </c>
      <c r="M31" s="17">
        <v>1738402</v>
      </c>
      <c r="N31" s="17">
        <v>2170675</v>
      </c>
      <c r="P31" s="2">
        <f t="shared" si="9"/>
        <v>1187</v>
      </c>
      <c r="Q31" s="2">
        <f t="shared" si="9"/>
        <v>2976</v>
      </c>
      <c r="R31" s="2">
        <f t="shared" si="9"/>
        <v>3897</v>
      </c>
      <c r="S31" s="2">
        <f t="shared" si="9"/>
        <v>1501</v>
      </c>
      <c r="T31" s="2">
        <f t="shared" si="10"/>
        <v>2224</v>
      </c>
      <c r="U31" s="2">
        <f t="shared" si="10"/>
        <v>3823</v>
      </c>
      <c r="V31" s="2">
        <f t="shared" si="10"/>
        <v>8402</v>
      </c>
      <c r="W31" s="2">
        <f t="shared" si="10"/>
        <v>675</v>
      </c>
      <c r="Y31" s="3">
        <f t="shared" si="6"/>
        <v>1842224</v>
      </c>
      <c r="Z31" s="3">
        <f t="shared" si="6"/>
        <v>2143823</v>
      </c>
      <c r="AA31" s="3">
        <f t="shared" si="6"/>
        <v>1738402</v>
      </c>
      <c r="AB31" s="3">
        <f t="shared" si="6"/>
        <v>2170675</v>
      </c>
      <c r="AC31" s="3">
        <f t="shared" si="7"/>
        <v>1991187</v>
      </c>
      <c r="AD31" s="3">
        <f t="shared" si="7"/>
        <v>2072976</v>
      </c>
      <c r="AE31" s="3">
        <f t="shared" si="7"/>
        <v>2043897</v>
      </c>
      <c r="AF31" s="3">
        <f t="shared" si="7"/>
        <v>1971501</v>
      </c>
    </row>
    <row r="32" spans="1:32" ht="15" customHeight="1" thickBot="1">
      <c r="A32" s="244" t="s">
        <v>29</v>
      </c>
      <c r="B32" s="245"/>
      <c r="C32" s="15"/>
      <c r="D32" s="27">
        <v>2758478</v>
      </c>
      <c r="E32" s="27">
        <v>2759001</v>
      </c>
      <c r="F32" s="27">
        <v>2502163</v>
      </c>
      <c r="G32" s="27">
        <v>2503724</v>
      </c>
      <c r="H32" s="244" t="s">
        <v>29</v>
      </c>
      <c r="I32" s="245"/>
      <c r="J32" s="15"/>
      <c r="K32" s="17">
        <v>3300485</v>
      </c>
      <c r="L32" s="17">
        <v>3182359</v>
      </c>
      <c r="M32" s="17">
        <v>2995699</v>
      </c>
      <c r="N32" s="17">
        <v>2788241</v>
      </c>
      <c r="P32" s="2">
        <f t="shared" si="9"/>
        <v>8478</v>
      </c>
      <c r="Q32" s="2">
        <f t="shared" si="9"/>
        <v>9001</v>
      </c>
      <c r="R32" s="2">
        <f t="shared" si="9"/>
        <v>2163</v>
      </c>
      <c r="S32" s="2">
        <f t="shared" si="9"/>
        <v>3724</v>
      </c>
      <c r="T32" s="2">
        <f t="shared" si="10"/>
        <v>485</v>
      </c>
      <c r="U32" s="2">
        <f t="shared" si="10"/>
        <v>2359</v>
      </c>
      <c r="V32" s="2">
        <f t="shared" si="10"/>
        <v>5699</v>
      </c>
      <c r="W32" s="2">
        <f t="shared" si="10"/>
        <v>8241</v>
      </c>
      <c r="Y32" s="3">
        <f t="shared" si="6"/>
        <v>3300485</v>
      </c>
      <c r="Z32" s="3">
        <f t="shared" si="6"/>
        <v>3182359</v>
      </c>
      <c r="AA32" s="3">
        <f t="shared" si="6"/>
        <v>2995699</v>
      </c>
      <c r="AB32" s="3">
        <f t="shared" si="6"/>
        <v>2788241</v>
      </c>
      <c r="AC32" s="3">
        <f t="shared" si="7"/>
        <v>2758478</v>
      </c>
      <c r="AD32" s="3">
        <f t="shared" si="7"/>
        <v>2759001</v>
      </c>
      <c r="AE32" s="3">
        <f t="shared" si="7"/>
        <v>2502163</v>
      </c>
      <c r="AF32" s="3">
        <f t="shared" si="7"/>
        <v>2503724</v>
      </c>
    </row>
    <row r="33" spans="1:32" ht="15" customHeight="1" thickBot="1">
      <c r="A33" s="254" t="s">
        <v>30</v>
      </c>
      <c r="B33" s="255"/>
      <c r="C33" s="15"/>
      <c r="D33" s="26">
        <v>4260677</v>
      </c>
      <c r="E33" s="26">
        <v>4386933</v>
      </c>
      <c r="F33" s="26">
        <v>4645477</v>
      </c>
      <c r="G33" s="26">
        <v>4811611</v>
      </c>
      <c r="H33" s="254" t="s">
        <v>30</v>
      </c>
      <c r="I33" s="255"/>
      <c r="J33" s="15"/>
      <c r="K33" s="16">
        <v>4504282</v>
      </c>
      <c r="L33" s="16">
        <v>4225193</v>
      </c>
      <c r="M33" s="16">
        <v>4329264</v>
      </c>
      <c r="N33" s="16">
        <v>4415179</v>
      </c>
      <c r="P33" s="2">
        <f t="shared" si="9"/>
        <v>677</v>
      </c>
      <c r="Q33" s="2">
        <f t="shared" si="9"/>
        <v>6933</v>
      </c>
      <c r="R33" s="2">
        <f t="shared" si="9"/>
        <v>5477</v>
      </c>
      <c r="S33" s="2">
        <f t="shared" si="9"/>
        <v>1611</v>
      </c>
      <c r="T33" s="2">
        <f t="shared" si="10"/>
        <v>4282</v>
      </c>
      <c r="U33" s="2">
        <f t="shared" si="10"/>
        <v>5193</v>
      </c>
      <c r="V33" s="2">
        <f t="shared" si="10"/>
        <v>9264</v>
      </c>
      <c r="W33" s="2">
        <f t="shared" si="10"/>
        <v>5179</v>
      </c>
      <c r="Y33" s="3">
        <f t="shared" si="6"/>
        <v>4504282</v>
      </c>
      <c r="Z33" s="3">
        <f t="shared" si="6"/>
        <v>4225193</v>
      </c>
      <c r="AA33" s="3">
        <f t="shared" si="6"/>
        <v>4329264</v>
      </c>
      <c r="AB33" s="3">
        <f t="shared" si="6"/>
        <v>4415179</v>
      </c>
      <c r="AC33" s="3">
        <f t="shared" si="7"/>
        <v>4260677</v>
      </c>
      <c r="AD33" s="3">
        <f t="shared" si="7"/>
        <v>4386933</v>
      </c>
      <c r="AE33" s="3">
        <f t="shared" si="7"/>
        <v>4645477</v>
      </c>
      <c r="AF33" s="3">
        <f t="shared" si="7"/>
        <v>4811611</v>
      </c>
    </row>
    <row r="34" spans="1:32" ht="30" customHeight="1" thickBot="1">
      <c r="A34" s="244" t="s">
        <v>31</v>
      </c>
      <c r="B34" s="245"/>
      <c r="C34" s="15"/>
      <c r="D34" s="27">
        <v>2814402</v>
      </c>
      <c r="E34" s="27">
        <v>2814402</v>
      </c>
      <c r="F34" s="27">
        <v>2814402</v>
      </c>
      <c r="G34" s="27">
        <v>2814402</v>
      </c>
      <c r="H34" s="244" t="s">
        <v>31</v>
      </c>
      <c r="I34" s="245"/>
      <c r="J34" s="15"/>
      <c r="K34" s="17">
        <v>2558575</v>
      </c>
      <c r="L34" s="17">
        <v>2814402</v>
      </c>
      <c r="M34" s="17">
        <v>2814402</v>
      </c>
      <c r="N34" s="17">
        <v>2814402</v>
      </c>
      <c r="P34" s="2">
        <f t="shared" si="9"/>
        <v>4402</v>
      </c>
      <c r="Q34" s="2">
        <f t="shared" si="9"/>
        <v>4402</v>
      </c>
      <c r="R34" s="2">
        <f t="shared" si="9"/>
        <v>4402</v>
      </c>
      <c r="S34" s="2">
        <f t="shared" si="9"/>
        <v>4402</v>
      </c>
      <c r="T34" s="2">
        <f t="shared" si="10"/>
        <v>8575</v>
      </c>
      <c r="U34" s="2">
        <f t="shared" si="10"/>
        <v>4402</v>
      </c>
      <c r="V34" s="2">
        <f t="shared" si="10"/>
        <v>4402</v>
      </c>
      <c r="W34" s="2">
        <f t="shared" si="10"/>
        <v>4402</v>
      </c>
      <c r="Y34" s="3">
        <f t="shared" si="6"/>
        <v>2558575</v>
      </c>
      <c r="Z34" s="3">
        <f t="shared" si="6"/>
        <v>2814402</v>
      </c>
      <c r="AA34" s="3">
        <f t="shared" si="6"/>
        <v>2814402</v>
      </c>
      <c r="AB34" s="3">
        <f t="shared" si="6"/>
        <v>2814402</v>
      </c>
      <c r="AC34" s="3">
        <f t="shared" si="7"/>
        <v>2814402</v>
      </c>
      <c r="AD34" s="3">
        <f t="shared" si="7"/>
        <v>2814402</v>
      </c>
      <c r="AE34" s="3">
        <f t="shared" si="7"/>
        <v>2814402</v>
      </c>
      <c r="AF34" s="3">
        <f t="shared" si="7"/>
        <v>2814402</v>
      </c>
    </row>
    <row r="35" spans="1:32" ht="30" customHeight="1" thickBot="1">
      <c r="A35" s="244" t="s">
        <v>32</v>
      </c>
      <c r="B35" s="245"/>
      <c r="C35" s="15"/>
      <c r="D35" s="28">
        <v>707</v>
      </c>
      <c r="E35" s="28"/>
      <c r="F35" s="28"/>
      <c r="G35" s="28"/>
      <c r="H35" s="244" t="s">
        <v>32</v>
      </c>
      <c r="I35" s="245"/>
      <c r="J35" s="15"/>
      <c r="K35" s="18"/>
      <c r="L35" s="18"/>
      <c r="M35" s="18"/>
      <c r="N35" s="1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707</v>
      </c>
      <c r="AD35" s="3">
        <f t="shared" si="7"/>
        <v>0</v>
      </c>
      <c r="AE35" s="3">
        <f t="shared" si="7"/>
        <v>0</v>
      </c>
      <c r="AF35" s="3">
        <f t="shared" si="7"/>
        <v>0</v>
      </c>
    </row>
    <row r="36" spans="1:32" ht="30" customHeight="1" thickBot="1">
      <c r="A36" s="244" t="s">
        <v>33</v>
      </c>
      <c r="B36" s="245"/>
      <c r="C36" s="15"/>
      <c r="D36" s="27">
        <v>319090</v>
      </c>
      <c r="E36" s="27">
        <v>429238</v>
      </c>
      <c r="F36" s="27">
        <v>605938</v>
      </c>
      <c r="G36" s="27">
        <v>747163</v>
      </c>
      <c r="H36" s="244" t="s">
        <v>33</v>
      </c>
      <c r="I36" s="245"/>
      <c r="J36" s="15"/>
      <c r="K36" s="17">
        <v>809593</v>
      </c>
      <c r="L36" s="17">
        <v>453453</v>
      </c>
      <c r="M36" s="17">
        <v>577049</v>
      </c>
      <c r="N36" s="17">
        <v>653568</v>
      </c>
      <c r="P36" s="2">
        <f t="shared" si="9"/>
        <v>90</v>
      </c>
      <c r="Q36" s="2">
        <f t="shared" si="9"/>
        <v>238</v>
      </c>
      <c r="R36" s="2">
        <f t="shared" si="9"/>
        <v>938</v>
      </c>
      <c r="S36" s="2">
        <f t="shared" si="9"/>
        <v>163</v>
      </c>
      <c r="T36" s="2">
        <f t="shared" si="10"/>
        <v>593</v>
      </c>
      <c r="U36" s="2">
        <f t="shared" si="10"/>
        <v>453</v>
      </c>
      <c r="V36" s="2">
        <f t="shared" si="10"/>
        <v>49</v>
      </c>
      <c r="W36" s="2">
        <f t="shared" si="10"/>
        <v>568</v>
      </c>
      <c r="Y36" s="3">
        <f t="shared" si="6"/>
        <v>809593</v>
      </c>
      <c r="Z36" s="3">
        <f t="shared" si="6"/>
        <v>453453</v>
      </c>
      <c r="AA36" s="3">
        <f t="shared" si="6"/>
        <v>577049</v>
      </c>
      <c r="AB36" s="3">
        <f t="shared" si="6"/>
        <v>653568</v>
      </c>
      <c r="AC36" s="3">
        <f t="shared" si="7"/>
        <v>319090</v>
      </c>
      <c r="AD36" s="3">
        <f t="shared" si="7"/>
        <v>429238</v>
      </c>
      <c r="AE36" s="3">
        <f t="shared" si="7"/>
        <v>605938</v>
      </c>
      <c r="AF36" s="3">
        <f t="shared" si="7"/>
        <v>747163</v>
      </c>
    </row>
    <row r="37" spans="1:32" ht="30" customHeight="1" thickBot="1">
      <c r="A37" s="254" t="s">
        <v>34</v>
      </c>
      <c r="B37" s="255"/>
      <c r="C37" s="15"/>
      <c r="D37" s="29"/>
      <c r="E37" s="29"/>
      <c r="F37" s="29"/>
      <c r="G37" s="2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26">
        <v>9010343</v>
      </c>
      <c r="E38" s="26">
        <v>9218910</v>
      </c>
      <c r="F38" s="26">
        <v>9191537</v>
      </c>
      <c r="G38" s="26">
        <v>9286836</v>
      </c>
      <c r="H38" s="254" t="s">
        <v>35</v>
      </c>
      <c r="I38" s="255"/>
      <c r="J38" s="15"/>
      <c r="K38" s="16">
        <v>9646991</v>
      </c>
      <c r="L38" s="16">
        <v>9551375</v>
      </c>
      <c r="M38" s="16">
        <v>9063364</v>
      </c>
      <c r="N38" s="16">
        <v>9374095</v>
      </c>
      <c r="P38" s="2">
        <f t="shared" si="9"/>
        <v>343</v>
      </c>
      <c r="Q38" s="2">
        <f t="shared" si="9"/>
        <v>8910</v>
      </c>
      <c r="R38" s="2">
        <f t="shared" si="9"/>
        <v>1537</v>
      </c>
      <c r="S38" s="2">
        <f t="shared" si="9"/>
        <v>6836</v>
      </c>
      <c r="T38" s="2">
        <f t="shared" si="10"/>
        <v>6991</v>
      </c>
      <c r="U38" s="2">
        <f t="shared" si="10"/>
        <v>1375</v>
      </c>
      <c r="V38" s="2">
        <f t="shared" si="10"/>
        <v>3364</v>
      </c>
      <c r="W38" s="2">
        <f t="shared" si="10"/>
        <v>4095</v>
      </c>
      <c r="Y38" s="3">
        <f t="shared" si="6"/>
        <v>9646991</v>
      </c>
      <c r="Z38" s="3">
        <f t="shared" si="6"/>
        <v>9551375</v>
      </c>
      <c r="AA38" s="3">
        <f t="shared" si="6"/>
        <v>9063364</v>
      </c>
      <c r="AB38" s="3">
        <f t="shared" si="6"/>
        <v>9374095</v>
      </c>
      <c r="AC38" s="3">
        <f t="shared" si="7"/>
        <v>9010343</v>
      </c>
      <c r="AD38" s="3">
        <f t="shared" si="7"/>
        <v>9218910</v>
      </c>
      <c r="AE38" s="3">
        <f t="shared" si="7"/>
        <v>9191537</v>
      </c>
      <c r="AF38" s="3">
        <f t="shared" si="7"/>
        <v>9286836</v>
      </c>
    </row>
    <row r="39" spans="1:32">
      <c r="A39" s="230"/>
      <c r="B39" s="230"/>
      <c r="C39" s="230"/>
      <c r="D39" s="230"/>
      <c r="E39" s="230"/>
      <c r="F39" s="230"/>
      <c r="G39" s="230"/>
      <c r="H39" s="230"/>
      <c r="I39" s="230"/>
      <c r="J39" s="230"/>
      <c r="K39" s="230"/>
      <c r="L39" s="230"/>
      <c r="M39" s="230"/>
      <c r="N39" s="230"/>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757</v>
      </c>
      <c r="D1" s="155" t="s">
        <v>1883</v>
      </c>
    </row>
    <row r="2" spans="1:11">
      <c r="A2" s="7"/>
      <c r="B2" s="166" t="s">
        <v>540</v>
      </c>
      <c r="C2" s="167" t="s">
        <v>37</v>
      </c>
      <c r="D2" s="167" t="str">
        <f>'Input yearly TTB'!N18</f>
        <v>Năm 2014</v>
      </c>
      <c r="E2" s="167" t="str">
        <f>'Input yearly TTB'!O18</f>
        <v>Năm 2015</v>
      </c>
      <c r="F2" s="167" t="str">
        <f>'Input yearly TTB'!P18</f>
        <v>Năm 2016</v>
      </c>
      <c r="G2" s="167" t="str">
        <f>'Input yearly TTB'!Q18</f>
        <v>Năm 2017</v>
      </c>
      <c r="H2" s="168"/>
      <c r="I2" s="263" t="s">
        <v>1186</v>
      </c>
      <c r="J2" s="263"/>
      <c r="K2" s="263"/>
    </row>
    <row r="3" spans="1:11">
      <c r="A3" s="7"/>
      <c r="B3" s="170"/>
      <c r="C3" s="171"/>
      <c r="D3" s="171"/>
      <c r="E3" s="171"/>
      <c r="F3" s="171"/>
      <c r="G3" s="171"/>
      <c r="H3" s="171"/>
      <c r="I3" s="265"/>
      <c r="J3" s="266"/>
      <c r="K3" s="267"/>
    </row>
    <row r="4" spans="1:11">
      <c r="A4" s="7"/>
      <c r="B4" s="170" t="s">
        <v>541</v>
      </c>
      <c r="C4" s="171" t="s">
        <v>38</v>
      </c>
      <c r="D4" s="172">
        <f>'Input yearly TTB'!N3</f>
        <v>83168</v>
      </c>
      <c r="E4" s="172">
        <f>'Input yearly TTB'!O3</f>
        <v>152736</v>
      </c>
      <c r="F4" s="172">
        <f>'Input yearly TTB'!P3</f>
        <v>300882</v>
      </c>
      <c r="G4" s="172">
        <f>'Input yearly TTB'!Q3</f>
        <v>357953</v>
      </c>
      <c r="H4" s="171"/>
      <c r="I4" s="268"/>
      <c r="J4" s="239"/>
      <c r="K4" s="269"/>
    </row>
    <row r="5" spans="1:11">
      <c r="A5" s="7"/>
      <c r="B5" s="170" t="s">
        <v>542</v>
      </c>
      <c r="C5" s="170" t="s">
        <v>38</v>
      </c>
      <c r="D5" s="173">
        <f>'Input yearly TTB'!N5</f>
        <v>19195</v>
      </c>
      <c r="E5" s="173">
        <f>'Input yearly TTB'!O5</f>
        <v>27990</v>
      </c>
      <c r="F5" s="173">
        <f>'Input yearly TTB'!P5</f>
        <v>51758</v>
      </c>
      <c r="G5" s="173">
        <f>'Input yearly TTB'!Q5</f>
        <v>43833</v>
      </c>
      <c r="H5" s="171"/>
      <c r="I5" s="268"/>
      <c r="J5" s="239"/>
      <c r="K5" s="269"/>
    </row>
    <row r="6" spans="1:11">
      <c r="A6" s="7"/>
      <c r="B6" s="170" t="s">
        <v>543</v>
      </c>
      <c r="C6" s="170" t="s">
        <v>38</v>
      </c>
      <c r="D6" s="173">
        <f>'Input yearly TTB'!N15</f>
        <v>10505</v>
      </c>
      <c r="E6" s="173">
        <f>'Input yearly TTB'!O15</f>
        <v>15157</v>
      </c>
      <c r="F6" s="173">
        <f>'Input yearly TTB'!P15</f>
        <v>30068</v>
      </c>
      <c r="G6" s="173">
        <f>'Input yearly TTB'!Q15</f>
        <v>37494</v>
      </c>
      <c r="H6" s="171"/>
      <c r="I6" s="268"/>
      <c r="J6" s="239"/>
      <c r="K6" s="269"/>
    </row>
    <row r="7" spans="1:11">
      <c r="A7" s="7"/>
      <c r="B7" s="170" t="s">
        <v>544</v>
      </c>
      <c r="C7" s="170" t="s">
        <v>38</v>
      </c>
      <c r="D7" s="173">
        <f>'Input yearly TTB'!N33</f>
        <v>50505</v>
      </c>
      <c r="E7" s="173">
        <f>'Input yearly TTB'!O33</f>
        <v>93883</v>
      </c>
      <c r="F7" s="173">
        <f>'Input yearly TTB'!P33</f>
        <v>441173</v>
      </c>
      <c r="G7" s="173">
        <f>'Input yearly TTB'!Q33</f>
        <v>478667</v>
      </c>
      <c r="H7" s="171"/>
      <c r="I7" s="268"/>
      <c r="J7" s="239"/>
      <c r="K7" s="269"/>
    </row>
    <row r="8" spans="1:11">
      <c r="A8" s="7"/>
      <c r="B8" s="170" t="s">
        <v>545</v>
      </c>
      <c r="C8" s="171" t="s">
        <v>38</v>
      </c>
      <c r="D8" s="172">
        <f>'Input yearly TTB'!N29</f>
        <v>135344</v>
      </c>
      <c r="E8" s="172">
        <f>'Input yearly TTB'!O29</f>
        <v>239089</v>
      </c>
      <c r="F8" s="172">
        <f>'Input yearly TTB'!P29</f>
        <v>548318</v>
      </c>
      <c r="G8" s="172">
        <f>'Input yearly TTB'!Q29</f>
        <v>638435</v>
      </c>
      <c r="H8" s="171"/>
      <c r="I8" s="268"/>
      <c r="J8" s="239"/>
      <c r="K8" s="269"/>
    </row>
    <row r="9" spans="1:11">
      <c r="A9" s="7"/>
      <c r="B9" s="170" t="s">
        <v>546</v>
      </c>
      <c r="C9" s="171" t="s">
        <v>39</v>
      </c>
      <c r="D9" s="172">
        <f>'Input yearly TTB'!N34*1000000/10000</f>
        <v>3500000</v>
      </c>
      <c r="E9" s="172">
        <f>'Input yearly TTB'!O34*1000000/10000</f>
        <v>7350000</v>
      </c>
      <c r="F9" s="172">
        <f>'Input yearly TTB'!P34*1000000/10000</f>
        <v>38700000</v>
      </c>
      <c r="G9" s="172">
        <f>'Input yearly TTB'!Q34*1000000/10000</f>
        <v>42570000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0.23079790303963063</v>
      </c>
      <c r="E11" s="174">
        <f>E5/E4</f>
        <v>0.18325738529226901</v>
      </c>
      <c r="F11" s="174">
        <f>F5/F4</f>
        <v>0.17202092514673525</v>
      </c>
      <c r="G11" s="174">
        <f>G5/G4</f>
        <v>0.12245462393107474</v>
      </c>
      <c r="H11" s="171"/>
      <c r="I11" s="268"/>
      <c r="J11" s="239"/>
      <c r="K11" s="269"/>
    </row>
    <row r="12" spans="1:11">
      <c r="A12" s="7"/>
      <c r="B12" s="170" t="s">
        <v>570</v>
      </c>
      <c r="C12" s="171" t="s">
        <v>36</v>
      </c>
      <c r="D12" s="175">
        <f>D6/D4</f>
        <v>0.12631060023085802</v>
      </c>
      <c r="E12" s="174">
        <f>E6/E4</f>
        <v>9.9236591242405192E-2</v>
      </c>
      <c r="F12" s="174">
        <f>F6/F4</f>
        <v>9.9932864046370334E-2</v>
      </c>
      <c r="G12" s="174">
        <f>G6/G4</f>
        <v>0.10474559509209309</v>
      </c>
      <c r="H12" s="171"/>
      <c r="I12" s="268"/>
      <c r="J12" s="239"/>
      <c r="K12" s="269"/>
    </row>
    <row r="13" spans="1:11">
      <c r="A13" s="7"/>
      <c r="B13" s="170" t="s">
        <v>41</v>
      </c>
      <c r="C13" s="171" t="s">
        <v>40</v>
      </c>
      <c r="D13" s="172">
        <f>D6*1000000/D9</f>
        <v>3001.4285714285716</v>
      </c>
      <c r="E13" s="173">
        <f>E6*1000000/E9</f>
        <v>2062.1768707482993</v>
      </c>
      <c r="F13" s="173">
        <f>F6*1000000/F9</f>
        <v>776.95090439276487</v>
      </c>
      <c r="G13" s="173">
        <f>G6*1000000/G9</f>
        <v>880.76109936575051</v>
      </c>
      <c r="H13" s="171"/>
      <c r="I13" s="268"/>
      <c r="J13" s="239"/>
      <c r="K13" s="269"/>
    </row>
    <row r="14" spans="1:11">
      <c r="A14" s="7"/>
      <c r="B14" s="170" t="s">
        <v>548</v>
      </c>
      <c r="C14" s="171"/>
      <c r="D14" s="172">
        <f>D7*1000000/D9</f>
        <v>14430</v>
      </c>
      <c r="E14" s="173">
        <f>E7*1000000/E9</f>
        <v>12773.197278911564</v>
      </c>
      <c r="F14" s="173">
        <f>F7*1000000/F9</f>
        <v>11399.819121447028</v>
      </c>
      <c r="G14" s="173">
        <f>G7*1000000/G9</f>
        <v>11244.233027953958</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0.83647556752597152</v>
      </c>
      <c r="F16" s="179">
        <f>(F4-E4)/ABS(E4)</f>
        <v>0.96994814582023881</v>
      </c>
      <c r="G16" s="179">
        <f>(G4-F4)/ABS(F4)</f>
        <v>0.18967901037616075</v>
      </c>
      <c r="H16" s="171"/>
      <c r="I16" s="268"/>
      <c r="J16" s="239"/>
      <c r="K16" s="269"/>
    </row>
    <row r="17" spans="1:12">
      <c r="A17" s="7"/>
      <c r="B17" s="170" t="s">
        <v>543</v>
      </c>
      <c r="C17" s="180" t="s">
        <v>36</v>
      </c>
      <c r="D17" s="170"/>
      <c r="E17" s="179">
        <f>(E6-D6)/ABS(D6)</f>
        <v>0.44283674440742504</v>
      </c>
      <c r="F17" s="179">
        <f>(F6-E6)/ABS(E6)</f>
        <v>0.98376987530513949</v>
      </c>
      <c r="G17" s="179">
        <f>(G6-F6)/ABS(F6)</f>
        <v>0.24697352667287481</v>
      </c>
      <c r="H17" s="171"/>
      <c r="I17" s="268"/>
      <c r="J17" s="239"/>
      <c r="K17" s="269"/>
    </row>
    <row r="18" spans="1:12">
      <c r="A18" s="7"/>
      <c r="B18" s="170" t="s">
        <v>41</v>
      </c>
      <c r="C18" s="177" t="s">
        <v>36</v>
      </c>
      <c r="D18" s="178"/>
      <c r="E18" s="179">
        <f>(E13-D13)/ABS(D13)</f>
        <v>-0.31293488361551192</v>
      </c>
      <c r="F18" s="179">
        <f>(F13-E13)/ABS(E13)</f>
        <v>-0.62323750430251224</v>
      </c>
      <c r="G18" s="179">
        <f>(G13-F13)/ABS(F13)</f>
        <v>0.13361229697534072</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0.20994819514087043</v>
      </c>
      <c r="F20" s="175">
        <f>F6/AVERAGE(E7:F7)</f>
        <v>0.11239197392422476</v>
      </c>
      <c r="G20" s="175">
        <f>G6/AVERAGE(F7:G7)</f>
        <v>8.1522873543224905E-2</v>
      </c>
      <c r="H20" s="171"/>
      <c r="I20" s="264" t="s">
        <v>1187</v>
      </c>
      <c r="J20" s="264"/>
      <c r="K20" s="264"/>
    </row>
    <row r="21" spans="1:12">
      <c r="A21" s="7"/>
      <c r="B21" s="170" t="s">
        <v>43</v>
      </c>
      <c r="C21" s="182" t="s">
        <v>36</v>
      </c>
      <c r="D21" s="171"/>
      <c r="E21" s="175">
        <f>E6/AVERAGE(D8:E8)</f>
        <v>8.0959744466967382E-2</v>
      </c>
      <c r="F21" s="175">
        <f>F6/AVERAGE(E8:F8)</f>
        <v>7.6372193795584742E-2</v>
      </c>
      <c r="G21" s="175">
        <f>G6/AVERAGE(F8:G8)</f>
        <v>6.3187537760595505E-2</v>
      </c>
      <c r="H21" s="171"/>
      <c r="I21" s="183" t="s">
        <v>1188</v>
      </c>
      <c r="J21" s="183">
        <v>2018</v>
      </c>
      <c r="K21" s="183" t="s">
        <v>1190</v>
      </c>
    </row>
    <row r="22" spans="1:12">
      <c r="A22" s="7"/>
      <c r="B22" s="176" t="s">
        <v>551</v>
      </c>
      <c r="C22" s="182"/>
      <c r="D22" s="171"/>
      <c r="E22" s="175"/>
      <c r="F22" s="175"/>
      <c r="G22" s="175"/>
      <c r="H22" s="171"/>
      <c r="I22" s="171" t="s">
        <v>1189</v>
      </c>
      <c r="J22" s="184">
        <v>2700000</v>
      </c>
      <c r="K22" s="185">
        <f>K30/J22</f>
        <v>4.3450740740740741E-2</v>
      </c>
    </row>
    <row r="23" spans="1:12">
      <c r="A23" s="7"/>
      <c r="B23" s="170" t="s">
        <v>552</v>
      </c>
      <c r="C23" s="182" t="s">
        <v>36</v>
      </c>
      <c r="D23" s="175">
        <f>1-D7/D8</f>
        <v>0.6268397564723962</v>
      </c>
      <c r="E23" s="175">
        <f>1-E7/E8</f>
        <v>0.6073303246908055</v>
      </c>
      <c r="F23" s="175">
        <f>1-F7/F8</f>
        <v>0.19540668006521766</v>
      </c>
      <c r="G23" s="175">
        <f>1-G7/G8</f>
        <v>0.25024943807905264</v>
      </c>
      <c r="H23" s="171"/>
      <c r="I23" s="171" t="s">
        <v>1191</v>
      </c>
      <c r="J23" s="184">
        <v>127000</v>
      </c>
      <c r="K23" s="185">
        <f>K32/J23</f>
        <v>0.11811811023622047</v>
      </c>
    </row>
    <row r="24" spans="1:12">
      <c r="A24" s="7"/>
      <c r="B24" s="170" t="s">
        <v>553</v>
      </c>
      <c r="C24" s="182" t="s">
        <v>36</v>
      </c>
      <c r="D24" s="175">
        <f>D8/D7-1</f>
        <v>1.6798138798138798</v>
      </c>
      <c r="E24" s="175">
        <f>E8/E7-1</f>
        <v>1.5466697911229934</v>
      </c>
      <c r="F24" s="175">
        <f>F8/F7-1</f>
        <v>0.24286391052942946</v>
      </c>
      <c r="G24" s="175">
        <f>G8/G7-1</f>
        <v>0.33377692633918787</v>
      </c>
      <c r="H24" s="171"/>
      <c r="I24" s="171" t="s">
        <v>1376</v>
      </c>
      <c r="J24" s="172"/>
      <c r="K24" s="171"/>
    </row>
    <row r="25" spans="1:12">
      <c r="A25" s="7"/>
      <c r="B25" s="170" t="s">
        <v>554</v>
      </c>
      <c r="C25" s="182" t="s">
        <v>40</v>
      </c>
      <c r="D25" s="186">
        <f>'Input yearly TTB'!N19/'Input yearly TTB'!N31</f>
        <v>5.6882235890014474</v>
      </c>
      <c r="E25" s="186">
        <f>'Input yearly TTB'!O19/'Input yearly TTB'!O31</f>
        <v>1.5049662404696347</v>
      </c>
      <c r="F25" s="186">
        <f>'Input yearly TTB'!P19/'Input yearly TTB'!P31</f>
        <v>4.4761352077410601</v>
      </c>
      <c r="G25" s="186">
        <f>'Input yearly TTB'!Q19/'Input yearly TTB'!Q31</f>
        <v>2.366460078758887</v>
      </c>
      <c r="H25" s="171"/>
      <c r="I25" s="171" t="s">
        <v>576</v>
      </c>
      <c r="J25" s="187" t="s">
        <v>1793</v>
      </c>
      <c r="K25" s="171"/>
    </row>
    <row r="26" spans="1:12">
      <c r="A26" s="7"/>
      <c r="B26" s="170" t="s">
        <v>555</v>
      </c>
      <c r="C26" s="182" t="s">
        <v>40</v>
      </c>
      <c r="D26" s="186">
        <f>('Input yearly TTB'!N19-'Input yearly TTB'!N23)/'Input yearly TTB'!N31</f>
        <v>2.7935962373371925</v>
      </c>
      <c r="E26" s="186">
        <f>('Input yearly TTB'!O19-'Input yearly TTB'!O23)/'Input yearly TTB'!O31</f>
        <v>0.91360649927755511</v>
      </c>
      <c r="F26" s="186">
        <f>('Input yearly TTB'!P19-'Input yearly TTB'!P23)/'Input yearly TTB'!P31</f>
        <v>3.37231684097963</v>
      </c>
      <c r="G26" s="186">
        <f>('Input yearly TTB'!Q19-'Input yearly TTB'!Q23)/'Input yearly TTB'!Q31</f>
        <v>1.6439794381161297</v>
      </c>
      <c r="H26" s="171"/>
      <c r="I26" s="171"/>
      <c r="J26" s="171"/>
      <c r="K26" s="171"/>
    </row>
    <row r="27" spans="1:12">
      <c r="A27" s="7"/>
      <c r="B27" s="170"/>
      <c r="C27" s="182"/>
      <c r="D27" s="171"/>
      <c r="E27" s="171"/>
      <c r="F27" s="171"/>
      <c r="G27" s="171"/>
      <c r="H27" s="171"/>
      <c r="I27" s="171"/>
      <c r="J27" s="171"/>
      <c r="K27" s="171"/>
    </row>
    <row r="28" spans="1:12">
      <c r="A28" s="7"/>
      <c r="B28" s="166" t="s">
        <v>568</v>
      </c>
      <c r="C28" s="167" t="s">
        <v>37</v>
      </c>
      <c r="D28" s="167" t="str">
        <f>'Input quaterly TTB'!Y1</f>
        <v>Quý 2/2016</v>
      </c>
      <c r="E28" s="167" t="str">
        <f>'Input quaterly TTB'!Z1</f>
        <v>Quý 3/2016</v>
      </c>
      <c r="F28" s="167" t="str">
        <f>'Input quaterly TTB'!AA1</f>
        <v>Quý 4/2016</v>
      </c>
      <c r="G28" s="167" t="str">
        <f>'Input quaterly TTB'!AB1</f>
        <v>Quý 1/2017</v>
      </c>
      <c r="H28" s="167" t="str">
        <f>'Input quaterly TTB'!AC1</f>
        <v>Quý 2/2017</v>
      </c>
      <c r="I28" s="167" t="str">
        <f>'Input quaterly TTB'!AD1</f>
        <v>Quý 3/2017</v>
      </c>
      <c r="J28" s="167" t="str">
        <f>'Input quaterly TTB'!AE1</f>
        <v>Quý 4/2017</v>
      </c>
      <c r="K28" s="167" t="str">
        <f>'Input quaterly TTB'!AF1</f>
        <v>Quý 1/2018</v>
      </c>
    </row>
    <row r="29" spans="1:12">
      <c r="A29" s="7"/>
      <c r="B29" s="170"/>
      <c r="C29" s="171"/>
      <c r="D29" s="171"/>
      <c r="E29" s="171"/>
      <c r="F29" s="171"/>
      <c r="G29" s="171"/>
      <c r="H29" s="171"/>
      <c r="I29" s="171"/>
      <c r="J29" s="171"/>
      <c r="K29" s="171"/>
    </row>
    <row r="30" spans="1:12">
      <c r="A30" s="7"/>
      <c r="B30" s="170" t="s">
        <v>541</v>
      </c>
      <c r="C30" s="171" t="s">
        <v>38</v>
      </c>
      <c r="D30" s="188">
        <f>'Input quaterly TTB'!Y3</f>
        <v>72253</v>
      </c>
      <c r="E30" s="188">
        <f>'Input quaterly TTB'!Z3</f>
        <v>85278</v>
      </c>
      <c r="F30" s="188">
        <f>'Input quaterly TTB'!AA3</f>
        <v>45004</v>
      </c>
      <c r="G30" s="188">
        <f>'Input quaterly TTB'!AB3</f>
        <v>89712</v>
      </c>
      <c r="H30" s="188">
        <f>'Input quaterly TTB'!AC3</f>
        <v>100779</v>
      </c>
      <c r="I30" s="188">
        <f>'Input quaterly TTB'!AD3</f>
        <v>74784</v>
      </c>
      <c r="J30" s="188">
        <f>'Input quaterly TTB'!AE3</f>
        <v>92678</v>
      </c>
      <c r="K30" s="188">
        <f>'Input quaterly TTB'!AF3</f>
        <v>117317</v>
      </c>
    </row>
    <row r="31" spans="1:12">
      <c r="A31" s="7"/>
      <c r="B31" s="170" t="s">
        <v>542</v>
      </c>
      <c r="C31" s="171" t="s">
        <v>38</v>
      </c>
      <c r="D31" s="188">
        <f>'Input quaterly TTB'!Y5</f>
        <v>15557</v>
      </c>
      <c r="E31" s="188">
        <f>'Input quaterly TTB'!Z5</f>
        <v>15498</v>
      </c>
      <c r="F31" s="188">
        <f>'Input quaterly TTB'!AA5</f>
        <v>5451</v>
      </c>
      <c r="G31" s="188">
        <f>'Input quaterly TTB'!AB5</f>
        <v>14947</v>
      </c>
      <c r="H31" s="188">
        <f>'Input quaterly TTB'!AC5</f>
        <v>10500</v>
      </c>
      <c r="I31" s="188">
        <f>'Input quaterly TTB'!AD5</f>
        <v>7996</v>
      </c>
      <c r="J31" s="188">
        <f>'Input quaterly TTB'!AE5</f>
        <v>10391</v>
      </c>
      <c r="K31" s="188">
        <f>'Input quaterly TTB'!AF5</f>
        <v>17005</v>
      </c>
    </row>
    <row r="32" spans="1:12">
      <c r="A32" s="7"/>
      <c r="B32" s="170" t="s">
        <v>543</v>
      </c>
      <c r="C32" s="170" t="s">
        <v>38</v>
      </c>
      <c r="D32" s="189">
        <f>'Input quaterly TTB'!Y15</f>
        <v>9943</v>
      </c>
      <c r="E32" s="189">
        <f>'Input quaterly TTB'!Z15</f>
        <v>9412</v>
      </c>
      <c r="F32" s="189">
        <f>'Input quaterly TTB'!AA15</f>
        <v>1282</v>
      </c>
      <c r="G32" s="189">
        <f>'Input quaterly TTB'!AB15</f>
        <v>8743</v>
      </c>
      <c r="H32" s="189">
        <f>'Input quaterly TTB'!AC15</f>
        <v>5771</v>
      </c>
      <c r="I32" s="189">
        <f>'Input quaterly TTB'!AD15</f>
        <v>10133</v>
      </c>
      <c r="J32" s="189">
        <f>'Input quaterly TTB'!AE15</f>
        <v>12818</v>
      </c>
      <c r="K32" s="189">
        <f>'Input quaterly TTB'!AF15</f>
        <v>15001</v>
      </c>
      <c r="L32" s="10"/>
    </row>
    <row r="33" spans="1:12">
      <c r="A33" s="7"/>
      <c r="B33" s="170" t="s">
        <v>544</v>
      </c>
      <c r="C33" s="171" t="s">
        <v>38</v>
      </c>
      <c r="D33" s="188">
        <f>'Input quaterly TTB'!Y33</f>
        <v>223590</v>
      </c>
      <c r="E33" s="188">
        <f>'Input quaterly TTB'!Z33</f>
        <v>233002</v>
      </c>
      <c r="F33" s="188">
        <f>'Input quaterly TTB'!AA33</f>
        <v>427628</v>
      </c>
      <c r="G33" s="188">
        <f>'Input quaterly TTB'!AB33</f>
        <v>436372</v>
      </c>
      <c r="H33" s="188">
        <f>'Input quaterly TTB'!AC33</f>
        <v>455687</v>
      </c>
      <c r="I33" s="188">
        <f>'Input quaterly TTB'!AD33</f>
        <v>465849</v>
      </c>
      <c r="J33" s="188">
        <f>'Input quaterly TTB'!AE33</f>
        <v>478667</v>
      </c>
      <c r="K33" s="188">
        <f>'Input quaterly TTB'!AF33</f>
        <v>490662</v>
      </c>
    </row>
    <row r="34" spans="1:12">
      <c r="A34" s="7"/>
      <c r="B34" s="170" t="s">
        <v>545</v>
      </c>
      <c r="C34" s="171" t="s">
        <v>38</v>
      </c>
      <c r="D34" s="188">
        <f>'Input quaterly TTB'!Y38</f>
        <v>316471</v>
      </c>
      <c r="E34" s="188">
        <f>'Input quaterly TTB'!Z38</f>
        <v>388440</v>
      </c>
      <c r="F34" s="188">
        <f>'Input quaterly TTB'!AA38</f>
        <v>548318</v>
      </c>
      <c r="G34" s="188">
        <f>'Input quaterly TTB'!AB38</f>
        <v>567695</v>
      </c>
      <c r="H34" s="188">
        <f>'Input quaterly TTB'!AC38</f>
        <v>609913</v>
      </c>
      <c r="I34" s="188">
        <f>'Input quaterly TTB'!AD38</f>
        <v>608005</v>
      </c>
      <c r="J34" s="188">
        <f>'Input quaterly TTB'!AE38</f>
        <v>638435</v>
      </c>
      <c r="K34" s="188">
        <f>'Input quaterly TTB'!AF38</f>
        <v>730542</v>
      </c>
    </row>
    <row r="35" spans="1:12">
      <c r="A35" s="7"/>
      <c r="B35" s="170" t="s">
        <v>546</v>
      </c>
      <c r="C35" s="171" t="s">
        <v>39</v>
      </c>
      <c r="D35" s="188">
        <f>'Input quaterly TTB'!Y34*1000000/10000</f>
        <v>19350000</v>
      </c>
      <c r="E35" s="188">
        <f>'Input quaterly TTB'!Z34*1000000/10000</f>
        <v>19350000</v>
      </c>
      <c r="F35" s="188">
        <f>'Input quaterly TTB'!AA34*1000000/10000</f>
        <v>38700000</v>
      </c>
      <c r="G35" s="188">
        <f>'Input quaterly TTB'!AB34*1000000/10000</f>
        <v>38700000</v>
      </c>
      <c r="H35" s="188">
        <f>'Input quaterly TTB'!AC34*1000000/10000</f>
        <v>38700000</v>
      </c>
      <c r="I35" s="188">
        <f>'Input quaterly TTB'!AD34*1000000/10000</f>
        <v>42570000</v>
      </c>
      <c r="J35" s="188">
        <f>'Input quaterly TTB'!AE34*1000000/10000</f>
        <v>42570000</v>
      </c>
      <c r="K35" s="188">
        <f>'Input quaterly TTB'!AF34*1000000/10000</f>
        <v>42570000</v>
      </c>
    </row>
    <row r="36" spans="1:12">
      <c r="A36" s="7"/>
      <c r="B36" s="170"/>
      <c r="C36" s="171"/>
      <c r="D36" s="188"/>
      <c r="E36" s="188"/>
      <c r="F36" s="188"/>
      <c r="G36" s="188"/>
      <c r="H36" s="188"/>
      <c r="I36" s="188"/>
      <c r="J36" s="188"/>
      <c r="K36" s="188"/>
    </row>
    <row r="37" spans="1:12">
      <c r="A37" s="7"/>
      <c r="B37" s="170" t="s">
        <v>547</v>
      </c>
      <c r="C37" s="171" t="s">
        <v>36</v>
      </c>
      <c r="D37" s="190">
        <f>D31/D30</f>
        <v>0.21531285898163399</v>
      </c>
      <c r="E37" s="190">
        <f t="shared" ref="E37:J37" si="0">E31/E30</f>
        <v>0.18173503130936466</v>
      </c>
      <c r="F37" s="190">
        <f t="shared" si="0"/>
        <v>0.12112256688294373</v>
      </c>
      <c r="G37" s="190">
        <f t="shared" si="0"/>
        <v>0.16661093276261815</v>
      </c>
      <c r="H37" s="190">
        <f t="shared" si="0"/>
        <v>0.10418837257762034</v>
      </c>
      <c r="I37" s="190">
        <f t="shared" si="0"/>
        <v>0.10692126658108686</v>
      </c>
      <c r="J37" s="190">
        <f t="shared" si="0"/>
        <v>0.11211938108288914</v>
      </c>
      <c r="K37" s="190">
        <f>K31/K30</f>
        <v>0.14494915485394275</v>
      </c>
      <c r="L37" s="11"/>
    </row>
    <row r="38" spans="1:12">
      <c r="A38" s="7"/>
      <c r="B38" s="170" t="s">
        <v>571</v>
      </c>
      <c r="C38" s="171" t="s">
        <v>36</v>
      </c>
      <c r="D38" s="190">
        <f>D32/D30</f>
        <v>0.13761366310049411</v>
      </c>
      <c r="E38" s="190">
        <f t="shared" ref="E38:K38" si="1">E32/E30</f>
        <v>0.11036844203663312</v>
      </c>
      <c r="F38" s="190">
        <f t="shared" si="1"/>
        <v>2.8486356768287265E-2</v>
      </c>
      <c r="G38" s="190">
        <f t="shared" si="1"/>
        <v>9.745630461922597E-2</v>
      </c>
      <c r="H38" s="190">
        <f t="shared" si="1"/>
        <v>5.7263914109090187E-2</v>
      </c>
      <c r="I38" s="190">
        <f t="shared" si="1"/>
        <v>0.13549689773213522</v>
      </c>
      <c r="J38" s="190">
        <f t="shared" si="1"/>
        <v>0.13830682578389694</v>
      </c>
      <c r="K38" s="190">
        <f t="shared" si="1"/>
        <v>0.12786723151802382</v>
      </c>
      <c r="L38" s="11"/>
    </row>
    <row r="39" spans="1:12">
      <c r="A39" s="7"/>
      <c r="B39" s="170" t="s">
        <v>41</v>
      </c>
      <c r="C39" s="171" t="s">
        <v>40</v>
      </c>
      <c r="D39" s="172">
        <f>D32*1000000/D35</f>
        <v>513.85012919896644</v>
      </c>
      <c r="E39" s="172">
        <f t="shared" ref="E39:K39" si="2">E32*1000000/E35</f>
        <v>486.40826873385015</v>
      </c>
      <c r="F39" s="172">
        <f t="shared" si="2"/>
        <v>33.126614987080103</v>
      </c>
      <c r="G39" s="172">
        <f t="shared" si="2"/>
        <v>225.9173126614987</v>
      </c>
      <c r="H39" s="172">
        <f t="shared" si="2"/>
        <v>149.12144702842377</v>
      </c>
      <c r="I39" s="172">
        <f t="shared" si="2"/>
        <v>238.03147756636127</v>
      </c>
      <c r="J39" s="172">
        <f t="shared" si="2"/>
        <v>301.10406389476157</v>
      </c>
      <c r="K39" s="172">
        <f t="shared" si="2"/>
        <v>352.38430819826169</v>
      </c>
    </row>
    <row r="40" spans="1:12">
      <c r="A40" s="7"/>
      <c r="B40" s="170" t="s">
        <v>548</v>
      </c>
      <c r="C40" s="171"/>
      <c r="D40" s="172">
        <f>D33*1000000/D35</f>
        <v>11555.038759689922</v>
      </c>
      <c r="E40" s="172">
        <f t="shared" ref="E40:K40" si="3">E33*1000000/E35</f>
        <v>12041.447028423772</v>
      </c>
      <c r="F40" s="172">
        <f t="shared" si="3"/>
        <v>11049.819121447028</v>
      </c>
      <c r="G40" s="172">
        <f t="shared" si="3"/>
        <v>11275.762273901808</v>
      </c>
      <c r="H40" s="172">
        <f t="shared" si="3"/>
        <v>11774.857881136952</v>
      </c>
      <c r="I40" s="172">
        <f t="shared" si="3"/>
        <v>10943.128964059197</v>
      </c>
      <c r="J40" s="172">
        <f t="shared" si="3"/>
        <v>11244.233027953958</v>
      </c>
      <c r="K40" s="172">
        <f t="shared" si="3"/>
        <v>11526.00422832981</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0.39480713603587392</v>
      </c>
      <c r="I42" s="179">
        <f>(I30-E30)/ABS(E30)</f>
        <v>-0.12305635685639907</v>
      </c>
      <c r="J42" s="179">
        <f>(J30-F30)/ABS(F30)</f>
        <v>1.0593280597280241</v>
      </c>
      <c r="K42" s="179">
        <f>(K30-G30)/ABS(G30)</f>
        <v>0.30770688425182807</v>
      </c>
      <c r="L42" s="12"/>
    </row>
    <row r="43" spans="1:12">
      <c r="A43" s="7"/>
      <c r="B43" s="170" t="s">
        <v>564</v>
      </c>
      <c r="C43" s="180" t="s">
        <v>36</v>
      </c>
      <c r="D43" s="170"/>
      <c r="E43" s="174">
        <f>E30/D30-1</f>
        <v>0.18026933137724388</v>
      </c>
      <c r="F43" s="174">
        <f t="shared" ref="F43:K43" si="4">F30/E30-1</f>
        <v>-0.47226717324515111</v>
      </c>
      <c r="G43" s="174">
        <f t="shared" si="4"/>
        <v>0.99342280686161222</v>
      </c>
      <c r="H43" s="174">
        <f t="shared" si="4"/>
        <v>0.12336142322097388</v>
      </c>
      <c r="I43" s="174">
        <f>I30/H30-1</f>
        <v>-0.25794064239573722</v>
      </c>
      <c r="J43" s="174">
        <f t="shared" si="4"/>
        <v>0.23927578091570378</v>
      </c>
      <c r="K43" s="174">
        <f t="shared" si="4"/>
        <v>0.2658559744491682</v>
      </c>
      <c r="L43" s="12"/>
    </row>
    <row r="44" spans="1:12" s="8" customFormat="1">
      <c r="A44" s="13"/>
      <c r="B44" s="170" t="s">
        <v>562</v>
      </c>
      <c r="C44" s="177" t="s">
        <v>36</v>
      </c>
      <c r="D44" s="178"/>
      <c r="E44" s="191"/>
      <c r="F44" s="191"/>
      <c r="G44" s="191"/>
      <c r="H44" s="179">
        <f>(H32-D32)/ABS(D32)</f>
        <v>-0.4195916725334406</v>
      </c>
      <c r="I44" s="179">
        <f>(I32-E32)/ABS(E32)</f>
        <v>7.6604334891627712E-2</v>
      </c>
      <c r="J44" s="179">
        <f>(J32-F32)/ABS(F32)</f>
        <v>8.998439937597503</v>
      </c>
      <c r="K44" s="179">
        <f>(K32-G32)/ABS(G32)</f>
        <v>0.71577261809447557</v>
      </c>
      <c r="L44" s="14"/>
    </row>
    <row r="45" spans="1:12">
      <c r="A45" s="7"/>
      <c r="B45" s="170" t="s">
        <v>567</v>
      </c>
      <c r="C45" s="180" t="s">
        <v>36</v>
      </c>
      <c r="D45" s="170"/>
      <c r="E45" s="174">
        <f>E32/D32-1</f>
        <v>-5.3404405109122033E-2</v>
      </c>
      <c r="F45" s="174">
        <f t="shared" ref="F45:K45" si="5">F32/E32-1</f>
        <v>-0.86379090522736934</v>
      </c>
      <c r="G45" s="174">
        <f t="shared" si="5"/>
        <v>5.8198127925117005</v>
      </c>
      <c r="H45" s="174">
        <f>(H32-G32)/ABS(G32)</f>
        <v>-0.33992908612604367</v>
      </c>
      <c r="I45" s="174">
        <f>I32/H32-1</f>
        <v>0.75584820654999141</v>
      </c>
      <c r="J45" s="174">
        <f t="shared" si="5"/>
        <v>0.26497582157307797</v>
      </c>
      <c r="K45" s="174">
        <f t="shared" si="5"/>
        <v>0.17030738024652825</v>
      </c>
      <c r="L45" s="12"/>
    </row>
    <row r="46" spans="1:12" s="8" customFormat="1">
      <c r="A46" s="13"/>
      <c r="B46" s="170" t="s">
        <v>565</v>
      </c>
      <c r="C46" s="177" t="s">
        <v>36</v>
      </c>
      <c r="D46" s="178"/>
      <c r="E46" s="191"/>
      <c r="F46" s="191"/>
      <c r="G46" s="191"/>
      <c r="H46" s="179">
        <f>(H39-D39)/ABS(D39)</f>
        <v>-0.70979583626672038</v>
      </c>
      <c r="I46" s="179">
        <f>(I39-E39)/ABS(E39)</f>
        <v>-0.5106343932310784</v>
      </c>
      <c r="J46" s="179">
        <f>(J39-F39)/ABS(F39)</f>
        <v>8.0894908523613687</v>
      </c>
      <c r="K46" s="179">
        <f>(K39-G39)/ABS(G39)</f>
        <v>0.55979328917679605</v>
      </c>
      <c r="L46" s="14"/>
    </row>
    <row r="47" spans="1:12">
      <c r="A47" s="7"/>
      <c r="B47" s="170" t="s">
        <v>566</v>
      </c>
      <c r="C47" s="180" t="s">
        <v>36</v>
      </c>
      <c r="D47" s="170"/>
      <c r="E47" s="174">
        <f>E39/D39-1</f>
        <v>-5.3404405109122033E-2</v>
      </c>
      <c r="F47" s="174">
        <f t="shared" ref="F47:K47" si="6">F39/E39-1</f>
        <v>-0.93189545261368467</v>
      </c>
      <c r="G47" s="174">
        <f t="shared" si="6"/>
        <v>5.8198127925117005</v>
      </c>
      <c r="H47" s="174">
        <f t="shared" si="6"/>
        <v>-0.33992908612604367</v>
      </c>
      <c r="I47" s="174">
        <f>I39/H39-1</f>
        <v>0.59622564231817377</v>
      </c>
      <c r="J47" s="174">
        <f t="shared" si="6"/>
        <v>0.2649758215730782</v>
      </c>
      <c r="K47" s="174">
        <f t="shared" si="6"/>
        <v>0.17030738024652825</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4.1227178750394222E-2</v>
      </c>
      <c r="F49" s="174">
        <f t="shared" ref="F49:K49" si="7">F32/AVERAGE(E33:F33)</f>
        <v>3.8811437567170732E-3</v>
      </c>
      <c r="G49" s="174">
        <f t="shared" si="7"/>
        <v>2.0238425925925927E-2</v>
      </c>
      <c r="H49" s="174">
        <f t="shared" si="7"/>
        <v>1.2938606078745913E-2</v>
      </c>
      <c r="I49" s="174">
        <f>I32/AVERAGE(H33:I33)</f>
        <v>2.1991544551704979E-2</v>
      </c>
      <c r="J49" s="174">
        <f t="shared" si="7"/>
        <v>2.7141943598626175E-2</v>
      </c>
      <c r="K49" s="174">
        <f t="shared" si="7"/>
        <v>3.0951307553988377E-2</v>
      </c>
      <c r="L49" s="12"/>
    </row>
    <row r="50" spans="1:12">
      <c r="A50" s="7"/>
      <c r="B50" s="170" t="s">
        <v>43</v>
      </c>
      <c r="C50" s="182" t="s">
        <v>36</v>
      </c>
      <c r="D50" s="171"/>
      <c r="E50" s="175">
        <f>E32/AVERAGE(D34:E34)</f>
        <v>2.6704080373266981E-2</v>
      </c>
      <c r="F50" s="175">
        <f t="shared" ref="F50:K50" si="8">F32/AVERAGE(E34:F34)</f>
        <v>2.737099656474778E-3</v>
      </c>
      <c r="G50" s="175">
        <f t="shared" si="8"/>
        <v>1.5668276265599055E-2</v>
      </c>
      <c r="H50" s="175">
        <f t="shared" si="8"/>
        <v>9.8012241764661931E-3</v>
      </c>
      <c r="I50" s="174">
        <f>I32/AVERAGE(H34:I34)</f>
        <v>1.6639872306674176E-2</v>
      </c>
      <c r="J50" s="174">
        <f t="shared" si="8"/>
        <v>2.0567375886524821E-2</v>
      </c>
      <c r="K50" s="174">
        <f t="shared" si="8"/>
        <v>2.1915634813440985E-2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0.29348976683487582</v>
      </c>
      <c r="E52" s="175">
        <f t="shared" si="9"/>
        <v>0.40015961281021517</v>
      </c>
      <c r="F52" s="175">
        <f t="shared" si="9"/>
        <v>0.22010949850269368</v>
      </c>
      <c r="G52" s="175">
        <f t="shared" si="9"/>
        <v>0.23132668070002382</v>
      </c>
      <c r="H52" s="175">
        <f t="shared" si="9"/>
        <v>0.25286557263085063</v>
      </c>
      <c r="I52" s="175">
        <f t="shared" si="9"/>
        <v>0.23380728776901505</v>
      </c>
      <c r="J52" s="175">
        <f t="shared" si="9"/>
        <v>0.25024943807905264</v>
      </c>
      <c r="K52" s="175">
        <f t="shared" si="9"/>
        <v>0.32835894445493896</v>
      </c>
    </row>
    <row r="53" spans="1:12">
      <c r="A53" s="7"/>
      <c r="B53" s="170" t="s">
        <v>553</v>
      </c>
      <c r="C53" s="182" t="s">
        <v>36</v>
      </c>
      <c r="D53" s="175">
        <f t="shared" ref="D53:K53" si="10">D34/D33-1</f>
        <v>0.41540766581689703</v>
      </c>
      <c r="E53" s="175">
        <f t="shared" si="10"/>
        <v>0.66711015356091363</v>
      </c>
      <c r="F53" s="175">
        <f t="shared" si="10"/>
        <v>0.28223128513567874</v>
      </c>
      <c r="G53" s="175">
        <f t="shared" si="10"/>
        <v>0.3009427735968393</v>
      </c>
      <c r="H53" s="175">
        <f t="shared" si="10"/>
        <v>0.3384472236425442</v>
      </c>
      <c r="I53" s="175">
        <f t="shared" si="10"/>
        <v>0.30515467458339507</v>
      </c>
      <c r="J53" s="175">
        <f t="shared" si="10"/>
        <v>0.33377692633918787</v>
      </c>
      <c r="K53" s="175">
        <f t="shared" si="10"/>
        <v>0.4888905193391786</v>
      </c>
    </row>
    <row r="54" spans="1:12">
      <c r="A54" s="7"/>
      <c r="B54" s="170" t="s">
        <v>554</v>
      </c>
      <c r="C54" s="182" t="s">
        <v>40</v>
      </c>
      <c r="D54" s="186">
        <f>'Input quaterly TTB'!Y19/'Input quaterly TTB'!Y31</f>
        <v>3.596984733484327</v>
      </c>
      <c r="E54" s="186">
        <f>'Input quaterly TTB'!Z19/'Input quaterly TTB'!Z31</f>
        <v>2.387217015200445</v>
      </c>
      <c r="F54" s="186">
        <f>'Input quaterly TTB'!AA19/'Input quaterly TTB'!AA31</f>
        <v>3.9613489214860294</v>
      </c>
      <c r="G54" s="186">
        <f>'Input quaterly TTB'!AB19/'Input quaterly TTB'!AB31</f>
        <v>3.4581354537432705</v>
      </c>
      <c r="H54" s="186">
        <f>'Input quaterly TTB'!AD19/'Input quaterly TTB'!AC31</f>
        <v>2.6485540912873797</v>
      </c>
      <c r="I54" s="186">
        <f>'Input quaterly TTB'!AD19/'Input quaterly TTB'!AD31</f>
        <v>2.8609220080994273</v>
      </c>
      <c r="J54" s="186">
        <f>'Input quaterly TTB'!AE19/'Input quaterly TTB'!AE31</f>
        <v>2.366460078758887</v>
      </c>
      <c r="K54" s="186">
        <f>'Input quaterly TTB'!AF19/'Input quaterly TTB'!AF31</f>
        <v>1.8630266005936205</v>
      </c>
    </row>
    <row r="55" spans="1:12">
      <c r="A55" s="7"/>
      <c r="B55" s="170" t="s">
        <v>555</v>
      </c>
      <c r="C55" s="182" t="s">
        <v>40</v>
      </c>
      <c r="D55" s="192">
        <f>('Input quaterly TTB'!Y19-'Input quaterly TTB'!Y23)/'Input quaterly TTB'!Y31</f>
        <v>2.4746797143795707</v>
      </c>
      <c r="E55" s="192">
        <f>('Input quaterly TTB'!Z19-'Input quaterly TTB'!Z23)/'Input quaterly TTB'!Z31</f>
        <v>1.7424558141079389</v>
      </c>
      <c r="F55" s="192">
        <f>('Input quaterly TTB'!AA19-'Input quaterly TTB'!AA23)/'Input quaterly TTB'!AA31</f>
        <v>2.9844772467598415</v>
      </c>
      <c r="G55" s="192">
        <f>('Input quaterly TTB'!AB19-'Input quaterly TTB'!AB23)/'Input quaterly TTB'!AB31</f>
        <v>2.6167398697216964</v>
      </c>
      <c r="H55" s="192">
        <f>('Input quaterly TTB'!AD19-'Input quaterly TTB'!AC23)/'Input quaterly TTB'!AC31</f>
        <v>1.9207275195333016</v>
      </c>
      <c r="I55" s="192">
        <f>('Input quaterly TTB'!AD19-'Input quaterly TTB'!AD23)/'Input quaterly TTB'!AD31</f>
        <v>2.0176651305683562</v>
      </c>
      <c r="J55" s="192">
        <f>('Input quaterly TTB'!AE19-'Input quaterly TTB'!AE23)/'Input quaterly TTB'!AE31</f>
        <v>1.6439794381161297</v>
      </c>
      <c r="K55" s="192">
        <f>('Input quaterly TTB'!AF19-'Input quaterly TTB'!AF23)/'Input quaterly TTB'!AF31</f>
        <v>1.3866266887294187</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hợp'!D32</f>
        <v>23000</v>
      </c>
    </row>
    <row r="58" spans="1:12">
      <c r="A58" s="7"/>
      <c r="B58" s="170" t="s">
        <v>558</v>
      </c>
      <c r="C58" s="171" t="s">
        <v>38</v>
      </c>
      <c r="D58" s="172"/>
      <c r="E58" s="172"/>
      <c r="F58" s="172"/>
      <c r="G58" s="172"/>
      <c r="H58" s="172"/>
      <c r="I58" s="172"/>
      <c r="J58" s="172"/>
      <c r="K58" s="172">
        <f>K57*K35/1000000</f>
        <v>979110</v>
      </c>
    </row>
    <row r="59" spans="1:12">
      <c r="A59" s="7"/>
      <c r="B59" s="170" t="s">
        <v>559</v>
      </c>
      <c r="C59" s="171" t="s">
        <v>40</v>
      </c>
      <c r="D59" s="172"/>
      <c r="E59" s="172"/>
      <c r="F59" s="172"/>
      <c r="G59" s="172"/>
      <c r="H59" s="172"/>
      <c r="I59" s="172"/>
      <c r="J59" s="172"/>
      <c r="K59" s="194">
        <f>K57/(SUM(H32:K32)*1000000/K35)</f>
        <v>22.393477117306681</v>
      </c>
    </row>
    <row r="60" spans="1:12">
      <c r="A60" s="7"/>
      <c r="B60" s="170" t="s">
        <v>560</v>
      </c>
      <c r="C60" s="171" t="s">
        <v>40</v>
      </c>
      <c r="D60" s="172"/>
      <c r="E60" s="172"/>
      <c r="F60" s="172"/>
      <c r="G60" s="172"/>
      <c r="H60" s="172"/>
      <c r="I60" s="172"/>
      <c r="J60" s="172"/>
      <c r="K60" s="195">
        <f>K57/K40</f>
        <v>1.9954877288235078</v>
      </c>
    </row>
  </sheetData>
  <mergeCells count="3">
    <mergeCell ref="I2:K2"/>
    <mergeCell ref="I20:K20"/>
    <mergeCell ref="I3:K19"/>
  </mergeCells>
  <conditionalFormatting sqref="E16:G18">
    <cfRule type="cellIs" dxfId="173" priority="3" operator="lessThan">
      <formula>0</formula>
    </cfRule>
    <cfRule type="cellIs" dxfId="172" priority="4" operator="greaterThan">
      <formula>0</formula>
    </cfRule>
  </conditionalFormatting>
  <conditionalFormatting sqref="H42:K42 H44:K44 H46:K46">
    <cfRule type="cellIs" dxfId="171" priority="1" operator="lessThan">
      <formula>0</formula>
    </cfRule>
    <cfRule type="cellIs" dxfId="170"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1744</v>
      </c>
      <c r="E2" s="92" t="s">
        <v>1744</v>
      </c>
      <c r="F2" s="92" t="s">
        <v>1744</v>
      </c>
      <c r="G2" s="92" t="s">
        <v>1744</v>
      </c>
    </row>
    <row r="3" spans="1:17" ht="45" customHeight="1" thickBot="1">
      <c r="A3" s="222" t="s">
        <v>1</v>
      </c>
      <c r="B3" s="223"/>
      <c r="C3" s="93"/>
      <c r="D3" s="99">
        <v>83168</v>
      </c>
      <c r="E3" s="99">
        <v>152736</v>
      </c>
      <c r="F3" s="99">
        <v>300882</v>
      </c>
      <c r="G3" s="99">
        <v>357953</v>
      </c>
      <c r="I3" s="22">
        <f>REPLACE(D3,1,3,"")/1</f>
        <v>68</v>
      </c>
      <c r="J3" s="22">
        <f t="shared" ref="J3:L16" si="0">REPLACE(E3,1,3,"")/1</f>
        <v>736</v>
      </c>
      <c r="K3" s="22">
        <f t="shared" si="0"/>
        <v>882</v>
      </c>
      <c r="L3" s="22">
        <f t="shared" si="0"/>
        <v>953</v>
      </c>
      <c r="N3" s="2">
        <f>D3</f>
        <v>83168</v>
      </c>
      <c r="O3" s="2">
        <f t="shared" ref="O3:Q17" si="1">E3</f>
        <v>152736</v>
      </c>
      <c r="P3" s="2">
        <f t="shared" si="1"/>
        <v>300882</v>
      </c>
      <c r="Q3" s="2">
        <f t="shared" si="1"/>
        <v>357953</v>
      </c>
    </row>
    <row r="4" spans="1:17" ht="61.5" customHeight="1" thickBot="1">
      <c r="A4" s="214" t="s">
        <v>2</v>
      </c>
      <c r="B4" s="215"/>
      <c r="C4" s="93"/>
      <c r="D4" s="100">
        <v>63974</v>
      </c>
      <c r="E4" s="100">
        <v>124746</v>
      </c>
      <c r="F4" s="100">
        <v>249124</v>
      </c>
      <c r="G4" s="100">
        <v>314120</v>
      </c>
      <c r="I4" s="22">
        <f t="shared" ref="I4:I16" si="2">REPLACE(D4,1,3,"")/1</f>
        <v>74</v>
      </c>
      <c r="J4" s="22">
        <f t="shared" si="0"/>
        <v>746</v>
      </c>
      <c r="K4" s="22">
        <f t="shared" si="0"/>
        <v>124</v>
      </c>
      <c r="L4" s="22">
        <f t="shared" si="0"/>
        <v>120</v>
      </c>
      <c r="N4" s="2">
        <f t="shared" ref="N4:Q38" si="3">D4</f>
        <v>63974</v>
      </c>
      <c r="O4" s="2">
        <f t="shared" si="1"/>
        <v>124746</v>
      </c>
      <c r="P4" s="2">
        <f t="shared" si="1"/>
        <v>249124</v>
      </c>
      <c r="Q4" s="2">
        <f t="shared" si="1"/>
        <v>314120</v>
      </c>
    </row>
    <row r="5" spans="1:17" ht="61.5" customHeight="1" thickBot="1">
      <c r="A5" s="224" t="s">
        <v>3</v>
      </c>
      <c r="B5" s="225"/>
      <c r="C5" s="93"/>
      <c r="D5" s="99">
        <v>19195</v>
      </c>
      <c r="E5" s="99">
        <v>27990</v>
      </c>
      <c r="F5" s="99">
        <v>51758</v>
      </c>
      <c r="G5" s="99">
        <v>43833</v>
      </c>
      <c r="I5" s="22">
        <f t="shared" si="2"/>
        <v>95</v>
      </c>
      <c r="J5" s="22">
        <f t="shared" si="0"/>
        <v>90</v>
      </c>
      <c r="K5" s="22">
        <f t="shared" si="0"/>
        <v>58</v>
      </c>
      <c r="L5" s="22">
        <f t="shared" si="0"/>
        <v>33</v>
      </c>
      <c r="N5" s="2">
        <f t="shared" si="3"/>
        <v>19195</v>
      </c>
      <c r="O5" s="2">
        <f t="shared" si="1"/>
        <v>27990</v>
      </c>
      <c r="P5" s="2">
        <f t="shared" si="1"/>
        <v>51758</v>
      </c>
      <c r="Q5" s="2">
        <f t="shared" si="1"/>
        <v>43833</v>
      </c>
    </row>
    <row r="6" spans="1:17" ht="30" customHeight="1" thickBot="1">
      <c r="A6" s="214" t="s">
        <v>4</v>
      </c>
      <c r="B6" s="215"/>
      <c r="C6" s="93"/>
      <c r="D6" s="100">
        <v>2046</v>
      </c>
      <c r="E6" s="100">
        <v>1908</v>
      </c>
      <c r="F6" s="101">
        <v>120</v>
      </c>
      <c r="G6" s="100">
        <v>20469</v>
      </c>
      <c r="I6" s="22">
        <f t="shared" si="2"/>
        <v>6</v>
      </c>
      <c r="J6" s="22">
        <f t="shared" si="0"/>
        <v>8</v>
      </c>
      <c r="K6" s="22" t="e">
        <f t="shared" si="0"/>
        <v>#VALUE!</v>
      </c>
      <c r="L6" s="22">
        <f t="shared" si="0"/>
        <v>69</v>
      </c>
      <c r="N6" s="2">
        <f t="shared" si="3"/>
        <v>2046</v>
      </c>
      <c r="O6" s="2">
        <f t="shared" si="1"/>
        <v>1908</v>
      </c>
      <c r="P6" s="2">
        <f t="shared" si="1"/>
        <v>120</v>
      </c>
      <c r="Q6" s="2">
        <f t="shared" si="1"/>
        <v>20469</v>
      </c>
    </row>
    <row r="7" spans="1:17" ht="15" customHeight="1" thickBot="1">
      <c r="A7" s="214" t="s">
        <v>5</v>
      </c>
      <c r="B7" s="215"/>
      <c r="C7" s="93"/>
      <c r="D7" s="100">
        <v>5224</v>
      </c>
      <c r="E7" s="100">
        <v>4694</v>
      </c>
      <c r="F7" s="100">
        <v>5804</v>
      </c>
      <c r="G7" s="100">
        <v>8652</v>
      </c>
      <c r="I7" s="22">
        <f t="shared" si="2"/>
        <v>4</v>
      </c>
      <c r="J7" s="22">
        <f t="shared" si="0"/>
        <v>4</v>
      </c>
      <c r="K7" s="22">
        <f t="shared" si="0"/>
        <v>4</v>
      </c>
      <c r="L7" s="22">
        <f t="shared" si="0"/>
        <v>2</v>
      </c>
      <c r="N7" s="2">
        <f t="shared" si="3"/>
        <v>5224</v>
      </c>
      <c r="O7" s="2">
        <f t="shared" si="1"/>
        <v>4694</v>
      </c>
      <c r="P7" s="2">
        <f t="shared" si="1"/>
        <v>5804</v>
      </c>
      <c r="Q7" s="2">
        <f t="shared" si="1"/>
        <v>8652</v>
      </c>
    </row>
    <row r="8" spans="1:17" ht="15.75" customHeight="1" thickBot="1">
      <c r="A8" s="214" t="s">
        <v>6</v>
      </c>
      <c r="B8" s="215"/>
      <c r="C8" s="93"/>
      <c r="D8" s="101">
        <v>462</v>
      </c>
      <c r="E8" s="101">
        <v>775</v>
      </c>
      <c r="F8" s="100">
        <v>1420</v>
      </c>
      <c r="G8" s="100">
        <v>1372</v>
      </c>
      <c r="I8" s="22" t="e">
        <f t="shared" si="2"/>
        <v>#VALUE!</v>
      </c>
      <c r="J8" s="22" t="e">
        <f t="shared" si="0"/>
        <v>#VALUE!</v>
      </c>
      <c r="K8" s="22">
        <f t="shared" si="0"/>
        <v>0</v>
      </c>
      <c r="L8" s="22">
        <f t="shared" si="0"/>
        <v>2</v>
      </c>
      <c r="N8" s="2">
        <f t="shared" si="3"/>
        <v>462</v>
      </c>
      <c r="O8" s="2">
        <f t="shared" si="1"/>
        <v>775</v>
      </c>
      <c r="P8" s="2">
        <f t="shared" si="1"/>
        <v>1420</v>
      </c>
      <c r="Q8" s="2">
        <f t="shared" si="1"/>
        <v>1372</v>
      </c>
    </row>
    <row r="9" spans="1:17" ht="37.5" customHeight="1" thickBot="1">
      <c r="A9" s="214" t="s">
        <v>7</v>
      </c>
      <c r="B9" s="215"/>
      <c r="C9" s="93"/>
      <c r="D9" s="100">
        <v>1303</v>
      </c>
      <c r="E9" s="100">
        <v>4889</v>
      </c>
      <c r="F9" s="100">
        <v>7301</v>
      </c>
      <c r="G9" s="100">
        <v>7425</v>
      </c>
      <c r="I9" s="22">
        <f t="shared" si="2"/>
        <v>3</v>
      </c>
      <c r="J9" s="22">
        <f t="shared" si="0"/>
        <v>9</v>
      </c>
      <c r="K9" s="22">
        <f t="shared" si="0"/>
        <v>1</v>
      </c>
      <c r="L9" s="22">
        <f t="shared" si="0"/>
        <v>5</v>
      </c>
      <c r="N9" s="2">
        <f t="shared" si="3"/>
        <v>1303</v>
      </c>
      <c r="O9" s="2">
        <f t="shared" si="1"/>
        <v>4889</v>
      </c>
      <c r="P9" s="2">
        <f t="shared" si="1"/>
        <v>7301</v>
      </c>
      <c r="Q9" s="2">
        <f t="shared" si="1"/>
        <v>7425</v>
      </c>
    </row>
    <row r="10" spans="1:17" ht="61.5" customHeight="1" thickBot="1">
      <c r="A10" s="224" t="s">
        <v>8</v>
      </c>
      <c r="B10" s="225"/>
      <c r="C10" s="93"/>
      <c r="D10" s="99">
        <v>14252</v>
      </c>
      <c r="E10" s="99">
        <v>19539</v>
      </c>
      <c r="F10" s="99">
        <v>37354</v>
      </c>
      <c r="G10" s="99">
        <v>46852</v>
      </c>
      <c r="I10" s="22">
        <f t="shared" si="2"/>
        <v>52</v>
      </c>
      <c r="J10" s="22">
        <f t="shared" si="0"/>
        <v>39</v>
      </c>
      <c r="K10" s="22">
        <f t="shared" si="0"/>
        <v>54</v>
      </c>
      <c r="L10" s="22">
        <f t="shared" si="0"/>
        <v>52</v>
      </c>
      <c r="N10" s="2">
        <f t="shared" si="3"/>
        <v>14252</v>
      </c>
      <c r="O10" s="2">
        <f t="shared" si="1"/>
        <v>19539</v>
      </c>
      <c r="P10" s="2">
        <f t="shared" si="1"/>
        <v>37354</v>
      </c>
      <c r="Q10" s="2">
        <f t="shared" si="1"/>
        <v>46852</v>
      </c>
    </row>
    <row r="11" spans="1:17" ht="15" customHeight="1" thickBot="1">
      <c r="A11" s="214" t="s">
        <v>9</v>
      </c>
      <c r="B11" s="215"/>
      <c r="C11" s="93"/>
      <c r="D11" s="101">
        <v>-756</v>
      </c>
      <c r="E11" s="101">
        <v>-7</v>
      </c>
      <c r="F11" s="101">
        <v>233</v>
      </c>
      <c r="G11" s="101">
        <v>16</v>
      </c>
      <c r="I11" s="22">
        <f t="shared" si="2"/>
        <v>6</v>
      </c>
      <c r="J11" s="22" t="e">
        <f t="shared" si="0"/>
        <v>#VALUE!</v>
      </c>
      <c r="K11" s="22" t="e">
        <f t="shared" si="0"/>
        <v>#VALUE!</v>
      </c>
      <c r="L11" s="22" t="e">
        <f t="shared" si="0"/>
        <v>#VALUE!</v>
      </c>
      <c r="N11" s="2">
        <f t="shared" si="3"/>
        <v>-756</v>
      </c>
      <c r="O11" s="2">
        <f t="shared" si="1"/>
        <v>-7</v>
      </c>
      <c r="P11" s="2">
        <f t="shared" si="1"/>
        <v>233</v>
      </c>
      <c r="Q11" s="2">
        <f t="shared" si="1"/>
        <v>16</v>
      </c>
    </row>
    <row r="12" spans="1:17" ht="45" customHeight="1" thickBot="1">
      <c r="A12" s="214" t="s">
        <v>10</v>
      </c>
      <c r="B12" s="215"/>
      <c r="C12" s="93"/>
      <c r="D12" s="101"/>
      <c r="E12" s="101"/>
      <c r="F12" s="101"/>
      <c r="G12" s="101"/>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24" t="s">
        <v>11</v>
      </c>
      <c r="B13" s="225"/>
      <c r="C13" s="93"/>
      <c r="D13" s="99">
        <v>13497</v>
      </c>
      <c r="E13" s="99">
        <v>19532</v>
      </c>
      <c r="F13" s="99">
        <v>37587</v>
      </c>
      <c r="G13" s="99">
        <v>46868</v>
      </c>
      <c r="I13" s="22">
        <f t="shared" si="2"/>
        <v>97</v>
      </c>
      <c r="J13" s="22">
        <f t="shared" si="0"/>
        <v>32</v>
      </c>
      <c r="K13" s="22">
        <f t="shared" si="0"/>
        <v>87</v>
      </c>
      <c r="L13" s="22">
        <f t="shared" si="0"/>
        <v>68</v>
      </c>
      <c r="N13" s="2">
        <f t="shared" si="3"/>
        <v>13497</v>
      </c>
      <c r="O13" s="2">
        <f t="shared" si="1"/>
        <v>19532</v>
      </c>
      <c r="P13" s="2">
        <f t="shared" si="1"/>
        <v>37587</v>
      </c>
      <c r="Q13" s="2">
        <f t="shared" si="1"/>
        <v>46868</v>
      </c>
    </row>
    <row r="14" spans="1:17" ht="61.5" customHeight="1" thickBot="1">
      <c r="A14" s="224" t="s">
        <v>12</v>
      </c>
      <c r="B14" s="225"/>
      <c r="C14" s="93"/>
      <c r="D14" s="99">
        <v>10505</v>
      </c>
      <c r="E14" s="99">
        <v>15157</v>
      </c>
      <c r="F14" s="99">
        <v>30068</v>
      </c>
      <c r="G14" s="99">
        <v>37494</v>
      </c>
      <c r="I14" s="22">
        <f t="shared" si="2"/>
        <v>5</v>
      </c>
      <c r="J14" s="22">
        <f t="shared" si="0"/>
        <v>57</v>
      </c>
      <c r="K14" s="22">
        <f t="shared" si="0"/>
        <v>68</v>
      </c>
      <c r="L14" s="22">
        <f t="shared" si="0"/>
        <v>94</v>
      </c>
      <c r="N14" s="2">
        <f t="shared" si="3"/>
        <v>10505</v>
      </c>
      <c r="O14" s="2">
        <f t="shared" si="1"/>
        <v>15157</v>
      </c>
      <c r="P14" s="2">
        <f t="shared" si="1"/>
        <v>30068</v>
      </c>
      <c r="Q14" s="2">
        <f t="shared" si="1"/>
        <v>37494</v>
      </c>
    </row>
    <row r="15" spans="1:17" ht="61.5" customHeight="1" thickBot="1">
      <c r="A15" s="224" t="s">
        <v>13</v>
      </c>
      <c r="B15" s="225"/>
      <c r="C15" s="93"/>
      <c r="D15" s="99">
        <v>10505</v>
      </c>
      <c r="E15" s="99">
        <v>15157</v>
      </c>
      <c r="F15" s="99">
        <v>30068</v>
      </c>
      <c r="G15" s="99">
        <v>37494</v>
      </c>
      <c r="I15" s="22">
        <f t="shared" si="2"/>
        <v>5</v>
      </c>
      <c r="J15" s="22">
        <f t="shared" si="0"/>
        <v>57</v>
      </c>
      <c r="K15" s="22">
        <f t="shared" si="0"/>
        <v>68</v>
      </c>
      <c r="L15" s="22">
        <f t="shared" si="0"/>
        <v>94</v>
      </c>
      <c r="N15" s="2">
        <f t="shared" si="3"/>
        <v>10505</v>
      </c>
      <c r="O15" s="2">
        <f t="shared" si="1"/>
        <v>15157</v>
      </c>
      <c r="P15" s="2">
        <f t="shared" si="1"/>
        <v>30068</v>
      </c>
      <c r="Q15" s="2">
        <f t="shared" si="1"/>
        <v>37494</v>
      </c>
    </row>
    <row r="16" spans="1:17" ht="37.5" customHeight="1" thickBot="1">
      <c r="A16" s="214" t="s">
        <v>14</v>
      </c>
      <c r="B16" s="215"/>
      <c r="C16" s="93"/>
      <c r="D16" s="100">
        <v>3001</v>
      </c>
      <c r="E16" s="120">
        <v>2948.73</v>
      </c>
      <c r="F16" s="120">
        <v>1266.6400000000001</v>
      </c>
      <c r="G16" s="101">
        <v>944.76</v>
      </c>
      <c r="I16" s="22">
        <f t="shared" si="2"/>
        <v>1</v>
      </c>
      <c r="J16" s="22">
        <f t="shared" si="0"/>
        <v>8.73</v>
      </c>
      <c r="K16" s="22">
        <f t="shared" si="0"/>
        <v>6.64</v>
      </c>
      <c r="L16" s="22">
        <f t="shared" si="0"/>
        <v>0.76</v>
      </c>
      <c r="N16" s="2">
        <f t="shared" si="3"/>
        <v>3001</v>
      </c>
      <c r="O16" s="2">
        <f t="shared" si="1"/>
        <v>2948.73</v>
      </c>
      <c r="P16" s="2">
        <f t="shared" si="1"/>
        <v>1266.6400000000001</v>
      </c>
      <c r="Q16" s="2">
        <f t="shared" si="1"/>
        <v>944.76</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1745</v>
      </c>
      <c r="E18" s="97" t="s">
        <v>1746</v>
      </c>
      <c r="F18" s="97" t="s">
        <v>1747</v>
      </c>
      <c r="G18" s="97" t="s">
        <v>1748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9">
        <v>125778</v>
      </c>
      <c r="E19" s="99">
        <v>165611</v>
      </c>
      <c r="F19" s="99">
        <v>343239</v>
      </c>
      <c r="G19" s="99">
        <v>358159</v>
      </c>
      <c r="I19" s="22">
        <f t="shared" ref="I19:L38" si="4">REPLACE(D19,1,3,"")/1</f>
        <v>778</v>
      </c>
      <c r="J19" s="22">
        <f t="shared" si="4"/>
        <v>611</v>
      </c>
      <c r="K19" s="22">
        <f t="shared" si="4"/>
        <v>239</v>
      </c>
      <c r="L19" s="22">
        <f t="shared" si="4"/>
        <v>159</v>
      </c>
      <c r="N19" s="2">
        <f t="shared" si="3"/>
        <v>125778</v>
      </c>
      <c r="O19" s="2">
        <f t="shared" si="3"/>
        <v>165611</v>
      </c>
      <c r="P19" s="2">
        <f t="shared" si="3"/>
        <v>343239</v>
      </c>
      <c r="Q19" s="2">
        <f t="shared" si="3"/>
        <v>358159</v>
      </c>
    </row>
    <row r="20" spans="1:17" ht="61.5" customHeight="1" thickBot="1">
      <c r="A20" s="214" t="s">
        <v>17</v>
      </c>
      <c r="B20" s="215"/>
      <c r="C20" s="93"/>
      <c r="D20" s="100">
        <v>1269</v>
      </c>
      <c r="E20" s="100">
        <v>48530</v>
      </c>
      <c r="F20" s="100">
        <v>31740</v>
      </c>
      <c r="G20" s="100">
        <v>8407</v>
      </c>
      <c r="I20" s="22">
        <f t="shared" si="4"/>
        <v>9</v>
      </c>
      <c r="J20" s="22">
        <f t="shared" si="4"/>
        <v>30</v>
      </c>
      <c r="K20" s="22">
        <f t="shared" si="4"/>
        <v>40</v>
      </c>
      <c r="L20" s="22">
        <f t="shared" si="4"/>
        <v>7</v>
      </c>
      <c r="N20" s="2">
        <f t="shared" si="3"/>
        <v>1269</v>
      </c>
      <c r="O20" s="2">
        <f t="shared" si="3"/>
        <v>48530</v>
      </c>
      <c r="P20" s="2">
        <f t="shared" si="3"/>
        <v>31740</v>
      </c>
      <c r="Q20" s="2">
        <f t="shared" si="3"/>
        <v>8407</v>
      </c>
    </row>
    <row r="21" spans="1:17" ht="30" customHeight="1" thickBot="1">
      <c r="A21" s="214" t="s">
        <v>18</v>
      </c>
      <c r="B21" s="215"/>
      <c r="C21" s="93"/>
      <c r="D21" s="100">
        <v>16450</v>
      </c>
      <c r="E21" s="101"/>
      <c r="F21" s="100">
        <v>10000</v>
      </c>
      <c r="G21" s="100">
        <v>29539</v>
      </c>
      <c r="I21" s="22">
        <f t="shared" si="4"/>
        <v>50</v>
      </c>
      <c r="J21" s="22" t="e">
        <f t="shared" si="4"/>
        <v>#VALUE!</v>
      </c>
      <c r="K21" s="22">
        <f t="shared" si="4"/>
        <v>0</v>
      </c>
      <c r="L21" s="22">
        <f t="shared" si="4"/>
        <v>39</v>
      </c>
      <c r="N21" s="2">
        <f t="shared" si="3"/>
        <v>16450</v>
      </c>
      <c r="O21" s="2">
        <f t="shared" si="3"/>
        <v>0</v>
      </c>
      <c r="P21" s="2">
        <f t="shared" si="3"/>
        <v>10000</v>
      </c>
      <c r="Q21" s="2">
        <f t="shared" si="3"/>
        <v>29539</v>
      </c>
    </row>
    <row r="22" spans="1:17" ht="30" customHeight="1" thickBot="1">
      <c r="A22" s="214" t="s">
        <v>19</v>
      </c>
      <c r="B22" s="215"/>
      <c r="C22" s="93"/>
      <c r="D22" s="100">
        <v>41248</v>
      </c>
      <c r="E22" s="100">
        <v>47707</v>
      </c>
      <c r="F22" s="100">
        <v>215419</v>
      </c>
      <c r="G22" s="100">
        <v>210719</v>
      </c>
      <c r="I22" s="22">
        <f t="shared" si="4"/>
        <v>48</v>
      </c>
      <c r="J22" s="22">
        <f t="shared" si="4"/>
        <v>7</v>
      </c>
      <c r="K22" s="22">
        <f t="shared" si="4"/>
        <v>419</v>
      </c>
      <c r="L22" s="22">
        <f t="shared" si="4"/>
        <v>719</v>
      </c>
      <c r="N22" s="2">
        <f t="shared" si="3"/>
        <v>41248</v>
      </c>
      <c r="O22" s="2">
        <f t="shared" si="3"/>
        <v>47707</v>
      </c>
      <c r="P22" s="2">
        <f t="shared" si="3"/>
        <v>215419</v>
      </c>
      <c r="Q22" s="2">
        <f t="shared" si="3"/>
        <v>210719</v>
      </c>
    </row>
    <row r="23" spans="1:17" ht="15" customHeight="1" thickBot="1">
      <c r="A23" s="214" t="s">
        <v>20</v>
      </c>
      <c r="B23" s="215"/>
      <c r="C23" s="93"/>
      <c r="D23" s="100">
        <v>64006</v>
      </c>
      <c r="E23" s="100">
        <v>65075</v>
      </c>
      <c r="F23" s="100">
        <v>84643</v>
      </c>
      <c r="G23" s="100">
        <v>109346</v>
      </c>
      <c r="I23" s="22">
        <f t="shared" si="4"/>
        <v>6</v>
      </c>
      <c r="J23" s="22">
        <f t="shared" si="4"/>
        <v>75</v>
      </c>
      <c r="K23" s="22">
        <f t="shared" si="4"/>
        <v>43</v>
      </c>
      <c r="L23" s="22">
        <f t="shared" si="4"/>
        <v>346</v>
      </c>
      <c r="N23" s="2">
        <f t="shared" si="3"/>
        <v>64006</v>
      </c>
      <c r="O23" s="2">
        <f t="shared" si="3"/>
        <v>65075</v>
      </c>
      <c r="P23" s="2">
        <f t="shared" si="3"/>
        <v>84643</v>
      </c>
      <c r="Q23" s="2">
        <f t="shared" si="3"/>
        <v>109346</v>
      </c>
    </row>
    <row r="24" spans="1:17" ht="30" customHeight="1" thickBot="1">
      <c r="A24" s="214" t="s">
        <v>21</v>
      </c>
      <c r="B24" s="215"/>
      <c r="C24" s="93"/>
      <c r="D24" s="100">
        <v>2804</v>
      </c>
      <c r="E24" s="100">
        <v>4300</v>
      </c>
      <c r="F24" s="100">
        <v>1437</v>
      </c>
      <c r="G24" s="101">
        <v>149</v>
      </c>
      <c r="I24" s="22">
        <f t="shared" si="4"/>
        <v>4</v>
      </c>
      <c r="J24" s="22">
        <f t="shared" si="4"/>
        <v>0</v>
      </c>
      <c r="K24" s="22">
        <f t="shared" si="4"/>
        <v>7</v>
      </c>
      <c r="L24" s="22" t="e">
        <f t="shared" si="4"/>
        <v>#VALUE!</v>
      </c>
      <c r="N24" s="2">
        <f t="shared" si="3"/>
        <v>2804</v>
      </c>
      <c r="O24" s="2">
        <f t="shared" si="3"/>
        <v>4300</v>
      </c>
      <c r="P24" s="2">
        <f t="shared" si="3"/>
        <v>1437</v>
      </c>
      <c r="Q24" s="2">
        <f t="shared" si="3"/>
        <v>149</v>
      </c>
    </row>
    <row r="25" spans="1:17" ht="15" customHeight="1" thickBot="1">
      <c r="A25" s="224" t="s">
        <v>22</v>
      </c>
      <c r="B25" s="225"/>
      <c r="C25" s="93"/>
      <c r="D25" s="99">
        <v>9566</v>
      </c>
      <c r="E25" s="99">
        <v>73477</v>
      </c>
      <c r="F25" s="99">
        <v>205079</v>
      </c>
      <c r="G25" s="99">
        <v>280276</v>
      </c>
      <c r="I25" s="22">
        <f t="shared" si="4"/>
        <v>6</v>
      </c>
      <c r="J25" s="22">
        <f t="shared" si="4"/>
        <v>77</v>
      </c>
      <c r="K25" s="22">
        <f t="shared" si="4"/>
        <v>79</v>
      </c>
      <c r="L25" s="22">
        <f t="shared" si="4"/>
        <v>276</v>
      </c>
      <c r="N25" s="2">
        <f t="shared" si="3"/>
        <v>9566</v>
      </c>
      <c r="O25" s="2">
        <f t="shared" si="3"/>
        <v>73477</v>
      </c>
      <c r="P25" s="2">
        <f t="shared" si="3"/>
        <v>205079</v>
      </c>
      <c r="Q25" s="2">
        <f t="shared" si="3"/>
        <v>280276</v>
      </c>
    </row>
    <row r="26" spans="1:17" ht="25.5" customHeight="1" thickBot="1">
      <c r="A26" s="214" t="s">
        <v>23</v>
      </c>
      <c r="B26" s="215"/>
      <c r="C26" s="93"/>
      <c r="D26" s="100">
        <v>9221</v>
      </c>
      <c r="E26" s="100">
        <v>7099</v>
      </c>
      <c r="F26" s="100">
        <v>8518</v>
      </c>
      <c r="G26" s="100">
        <v>7701</v>
      </c>
      <c r="I26" s="22">
        <f t="shared" si="4"/>
        <v>1</v>
      </c>
      <c r="J26" s="22">
        <f t="shared" si="4"/>
        <v>9</v>
      </c>
      <c r="K26" s="22">
        <f t="shared" si="4"/>
        <v>8</v>
      </c>
      <c r="L26" s="22">
        <f t="shared" si="4"/>
        <v>1</v>
      </c>
      <c r="N26" s="2">
        <f t="shared" si="3"/>
        <v>9221</v>
      </c>
      <c r="O26" s="2">
        <f t="shared" si="3"/>
        <v>7099</v>
      </c>
      <c r="P26" s="2">
        <f t="shared" si="3"/>
        <v>8518</v>
      </c>
      <c r="Q26" s="2">
        <f t="shared" si="3"/>
        <v>7701</v>
      </c>
    </row>
    <row r="27" spans="1:17" ht="15.75" customHeight="1" thickBot="1">
      <c r="A27" s="214" t="s">
        <v>24</v>
      </c>
      <c r="B27" s="215"/>
      <c r="C27" s="93"/>
      <c r="D27" s="101"/>
      <c r="E27" s="101"/>
      <c r="F27" s="101"/>
      <c r="G27" s="101"/>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4" t="s">
        <v>25</v>
      </c>
      <c r="B28" s="215"/>
      <c r="C28" s="93"/>
      <c r="D28" s="101"/>
      <c r="E28" s="101"/>
      <c r="F28" s="100">
        <v>45000</v>
      </c>
      <c r="G28" s="100">
        <v>95000</v>
      </c>
      <c r="I28" s="22" t="e">
        <f t="shared" si="4"/>
        <v>#VALUE!</v>
      </c>
      <c r="J28" s="22" t="e">
        <f t="shared" si="4"/>
        <v>#VALUE!</v>
      </c>
      <c r="K28" s="22">
        <f t="shared" si="4"/>
        <v>0</v>
      </c>
      <c r="L28" s="22">
        <f t="shared" si="4"/>
        <v>0</v>
      </c>
      <c r="N28" s="2">
        <f t="shared" si="3"/>
        <v>0</v>
      </c>
      <c r="O28" s="2">
        <f t="shared" si="3"/>
        <v>0</v>
      </c>
      <c r="P28" s="2">
        <f t="shared" si="3"/>
        <v>45000</v>
      </c>
      <c r="Q28" s="2">
        <f t="shared" si="3"/>
        <v>95000</v>
      </c>
    </row>
    <row r="29" spans="1:17" ht="15" customHeight="1" thickBot="1">
      <c r="A29" s="224" t="s">
        <v>26</v>
      </c>
      <c r="B29" s="225"/>
      <c r="C29" s="93"/>
      <c r="D29" s="99">
        <v>135344</v>
      </c>
      <c r="E29" s="99">
        <v>239089</v>
      </c>
      <c r="F29" s="99">
        <v>548318</v>
      </c>
      <c r="G29" s="99">
        <v>638435</v>
      </c>
      <c r="I29" s="22">
        <f t="shared" si="4"/>
        <v>344</v>
      </c>
      <c r="J29" s="22">
        <f t="shared" si="4"/>
        <v>89</v>
      </c>
      <c r="K29" s="22">
        <f t="shared" si="4"/>
        <v>318</v>
      </c>
      <c r="L29" s="22">
        <f t="shared" si="4"/>
        <v>435</v>
      </c>
      <c r="N29" s="2">
        <f t="shared" si="3"/>
        <v>135344</v>
      </c>
      <c r="O29" s="2">
        <f t="shared" si="3"/>
        <v>239089</v>
      </c>
      <c r="P29" s="2">
        <f t="shared" si="3"/>
        <v>548318</v>
      </c>
      <c r="Q29" s="2">
        <f t="shared" si="3"/>
        <v>638435</v>
      </c>
    </row>
    <row r="30" spans="1:17" ht="15" customHeight="1" thickBot="1">
      <c r="A30" s="224" t="s">
        <v>27</v>
      </c>
      <c r="B30" s="225"/>
      <c r="C30" s="93"/>
      <c r="D30" s="99">
        <v>84839</v>
      </c>
      <c r="E30" s="99">
        <v>145205</v>
      </c>
      <c r="F30" s="99">
        <v>107145</v>
      </c>
      <c r="G30" s="99">
        <v>159768</v>
      </c>
      <c r="I30" s="22">
        <f t="shared" si="4"/>
        <v>39</v>
      </c>
      <c r="J30" s="22">
        <f t="shared" si="4"/>
        <v>205</v>
      </c>
      <c r="K30" s="22">
        <f t="shared" si="4"/>
        <v>145</v>
      </c>
      <c r="L30" s="22">
        <f t="shared" si="4"/>
        <v>768</v>
      </c>
      <c r="N30" s="2">
        <f t="shared" si="3"/>
        <v>84839</v>
      </c>
      <c r="O30" s="2">
        <f t="shared" si="3"/>
        <v>145205</v>
      </c>
      <c r="P30" s="2">
        <f t="shared" si="3"/>
        <v>107145</v>
      </c>
      <c r="Q30" s="2">
        <f t="shared" si="3"/>
        <v>159768</v>
      </c>
    </row>
    <row r="31" spans="1:17" ht="15" customHeight="1" thickBot="1">
      <c r="A31" s="214" t="s">
        <v>28</v>
      </c>
      <c r="B31" s="215"/>
      <c r="C31" s="93"/>
      <c r="D31" s="100">
        <v>22112</v>
      </c>
      <c r="E31" s="100">
        <v>110043</v>
      </c>
      <c r="F31" s="100">
        <v>76682</v>
      </c>
      <c r="G31" s="100">
        <v>151348</v>
      </c>
      <c r="I31" s="22">
        <f t="shared" si="4"/>
        <v>12</v>
      </c>
      <c r="J31" s="22">
        <f t="shared" si="4"/>
        <v>43</v>
      </c>
      <c r="K31" s="22">
        <f t="shared" si="4"/>
        <v>82</v>
      </c>
      <c r="L31" s="22">
        <f t="shared" si="4"/>
        <v>348</v>
      </c>
      <c r="N31" s="2">
        <f t="shared" si="3"/>
        <v>22112</v>
      </c>
      <c r="O31" s="2">
        <f t="shared" si="3"/>
        <v>110043</v>
      </c>
      <c r="P31" s="2">
        <f t="shared" si="3"/>
        <v>76682</v>
      </c>
      <c r="Q31" s="2">
        <f t="shared" si="3"/>
        <v>151348</v>
      </c>
    </row>
    <row r="32" spans="1:17" ht="15.75" customHeight="1" thickBot="1">
      <c r="A32" s="214" t="s">
        <v>29</v>
      </c>
      <c r="B32" s="215"/>
      <c r="C32" s="93"/>
      <c r="D32" s="100">
        <v>62728</v>
      </c>
      <c r="E32" s="100">
        <v>35162</v>
      </c>
      <c r="F32" s="100">
        <v>30462</v>
      </c>
      <c r="G32" s="100">
        <v>8419</v>
      </c>
      <c r="I32" s="22">
        <f t="shared" si="4"/>
        <v>28</v>
      </c>
      <c r="J32" s="22">
        <f t="shared" si="4"/>
        <v>62</v>
      </c>
      <c r="K32" s="22">
        <f t="shared" si="4"/>
        <v>62</v>
      </c>
      <c r="L32" s="22">
        <f t="shared" si="4"/>
        <v>9</v>
      </c>
      <c r="N32" s="2">
        <f t="shared" si="3"/>
        <v>62728</v>
      </c>
      <c r="O32" s="2">
        <f t="shared" si="3"/>
        <v>35162</v>
      </c>
      <c r="P32" s="2">
        <f t="shared" si="3"/>
        <v>30462</v>
      </c>
      <c r="Q32" s="2">
        <f t="shared" si="3"/>
        <v>8419</v>
      </c>
    </row>
    <row r="33" spans="1:18" ht="15" customHeight="1" thickBot="1">
      <c r="A33" s="224" t="s">
        <v>30</v>
      </c>
      <c r="B33" s="225"/>
      <c r="C33" s="93"/>
      <c r="D33" s="99">
        <v>50505</v>
      </c>
      <c r="E33" s="99">
        <v>93883</v>
      </c>
      <c r="F33" s="99">
        <v>441173</v>
      </c>
      <c r="G33" s="99">
        <v>478667</v>
      </c>
      <c r="I33" s="22">
        <f t="shared" si="4"/>
        <v>5</v>
      </c>
      <c r="J33" s="22">
        <f t="shared" si="4"/>
        <v>83</v>
      </c>
      <c r="K33" s="22">
        <f t="shared" si="4"/>
        <v>173</v>
      </c>
      <c r="L33" s="22">
        <f t="shared" si="4"/>
        <v>667</v>
      </c>
      <c r="N33" s="2">
        <f t="shared" si="3"/>
        <v>50505</v>
      </c>
      <c r="O33" s="2">
        <f t="shared" si="3"/>
        <v>93883</v>
      </c>
      <c r="P33" s="2">
        <f t="shared" si="3"/>
        <v>441173</v>
      </c>
      <c r="Q33" s="2">
        <f t="shared" si="3"/>
        <v>478667</v>
      </c>
      <c r="R33" s="22"/>
    </row>
    <row r="34" spans="1:18" ht="30" customHeight="1" thickBot="1">
      <c r="A34" s="214" t="s">
        <v>31</v>
      </c>
      <c r="B34" s="215"/>
      <c r="C34" s="93"/>
      <c r="D34" s="100">
        <v>35000</v>
      </c>
      <c r="E34" s="100">
        <v>73500</v>
      </c>
      <c r="F34" s="100">
        <v>387000</v>
      </c>
      <c r="G34" s="100">
        <v>425700</v>
      </c>
      <c r="I34" s="22">
        <f t="shared" si="4"/>
        <v>0</v>
      </c>
      <c r="J34" s="22">
        <f t="shared" si="4"/>
        <v>0</v>
      </c>
      <c r="K34" s="22">
        <f t="shared" si="4"/>
        <v>0</v>
      </c>
      <c r="L34" s="22">
        <f t="shared" si="4"/>
        <v>700</v>
      </c>
      <c r="N34" s="2">
        <f t="shared" si="3"/>
        <v>35000</v>
      </c>
      <c r="O34" s="2">
        <f t="shared" si="3"/>
        <v>73500</v>
      </c>
      <c r="P34" s="2">
        <f t="shared" si="3"/>
        <v>387000</v>
      </c>
      <c r="Q34" s="2">
        <f t="shared" si="3"/>
        <v>425700</v>
      </c>
    </row>
    <row r="35" spans="1:18" ht="30" customHeight="1" thickBot="1">
      <c r="A35" s="214" t="s">
        <v>32</v>
      </c>
      <c r="B35" s="215"/>
      <c r="C35" s="93"/>
      <c r="D35" s="101"/>
      <c r="E35" s="100">
        <v>-1238</v>
      </c>
      <c r="F35" s="100">
        <v>4000</v>
      </c>
      <c r="G35" s="100">
        <v>4000</v>
      </c>
      <c r="I35" s="22" t="e">
        <f t="shared" si="4"/>
        <v>#VALUE!</v>
      </c>
      <c r="J35" s="22">
        <f t="shared" si="4"/>
        <v>38</v>
      </c>
      <c r="K35" s="22">
        <f t="shared" si="4"/>
        <v>0</v>
      </c>
      <c r="L35" s="22">
        <f t="shared" si="4"/>
        <v>0</v>
      </c>
      <c r="N35" s="2">
        <f t="shared" si="3"/>
        <v>0</v>
      </c>
      <c r="O35" s="2">
        <f t="shared" si="3"/>
        <v>-1238</v>
      </c>
      <c r="P35" s="2">
        <f t="shared" si="3"/>
        <v>4000</v>
      </c>
      <c r="Q35" s="2">
        <f t="shared" si="3"/>
        <v>4000</v>
      </c>
    </row>
    <row r="36" spans="1:18" ht="37.5" customHeight="1" thickBot="1">
      <c r="A36" s="214" t="s">
        <v>33</v>
      </c>
      <c r="B36" s="215"/>
      <c r="C36" s="93"/>
      <c r="D36" s="100">
        <v>15505</v>
      </c>
      <c r="E36" s="100">
        <v>20571</v>
      </c>
      <c r="F36" s="100">
        <v>47607</v>
      </c>
      <c r="G36" s="100">
        <v>46401</v>
      </c>
      <c r="I36" s="22">
        <f t="shared" si="4"/>
        <v>5</v>
      </c>
      <c r="J36" s="22">
        <f t="shared" si="4"/>
        <v>71</v>
      </c>
      <c r="K36" s="22">
        <f t="shared" si="4"/>
        <v>7</v>
      </c>
      <c r="L36" s="22">
        <f t="shared" si="4"/>
        <v>1</v>
      </c>
      <c r="N36" s="2">
        <f t="shared" si="3"/>
        <v>15505</v>
      </c>
      <c r="O36" s="2">
        <f t="shared" si="3"/>
        <v>20571</v>
      </c>
      <c r="P36" s="2">
        <f t="shared" si="3"/>
        <v>47607</v>
      </c>
      <c r="Q36" s="2">
        <f t="shared" si="3"/>
        <v>46401</v>
      </c>
    </row>
    <row r="37" spans="1:18" ht="30" customHeight="1" thickBot="1">
      <c r="A37" s="224" t="s">
        <v>34</v>
      </c>
      <c r="B37" s="225"/>
      <c r="C37" s="93"/>
      <c r="D37" s="102"/>
      <c r="E37" s="102"/>
      <c r="F37" s="102"/>
      <c r="G37" s="102"/>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24" t="s">
        <v>35</v>
      </c>
      <c r="B38" s="225"/>
      <c r="C38" s="93"/>
      <c r="D38" s="99">
        <v>135344</v>
      </c>
      <c r="E38" s="99">
        <v>239089</v>
      </c>
      <c r="F38" s="99">
        <v>548318</v>
      </c>
      <c r="G38" s="99">
        <v>638435</v>
      </c>
      <c r="I38" s="22">
        <f t="shared" si="4"/>
        <v>344</v>
      </c>
      <c r="J38" s="22">
        <f t="shared" si="4"/>
        <v>89</v>
      </c>
      <c r="K38" s="22">
        <f t="shared" si="4"/>
        <v>318</v>
      </c>
      <c r="L38" s="22">
        <f t="shared" si="4"/>
        <v>435</v>
      </c>
      <c r="N38" s="2">
        <f t="shared" si="3"/>
        <v>135344</v>
      </c>
      <c r="O38" s="2">
        <f t="shared" si="3"/>
        <v>239089</v>
      </c>
      <c r="P38" s="2">
        <f t="shared" si="3"/>
        <v>548318</v>
      </c>
      <c r="Q38" s="2">
        <f t="shared" si="3"/>
        <v>638435</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1750</v>
      </c>
      <c r="E2" s="92" t="s">
        <v>1751</v>
      </c>
      <c r="F2" s="92" t="s">
        <v>1752</v>
      </c>
      <c r="G2" s="92" t="s">
        <v>1753</v>
      </c>
      <c r="H2" s="232"/>
      <c r="I2" s="220"/>
      <c r="J2" s="221"/>
      <c r="K2" s="92" t="s">
        <v>1750</v>
      </c>
      <c r="L2" s="92" t="s">
        <v>1751</v>
      </c>
      <c r="M2" s="92" t="s">
        <v>1752</v>
      </c>
      <c r="N2" s="92" t="s">
        <v>1753</v>
      </c>
      <c r="Y2" s="3"/>
      <c r="Z2" s="3"/>
      <c r="AA2" s="3"/>
      <c r="AB2" s="3"/>
      <c r="AC2" s="3"/>
      <c r="AD2" s="3"/>
      <c r="AE2" s="3"/>
      <c r="AF2" s="3"/>
    </row>
    <row r="3" spans="1:32" ht="61.5" customHeight="1" thickBot="1">
      <c r="A3" s="222" t="s">
        <v>1</v>
      </c>
      <c r="B3" s="223"/>
      <c r="C3" s="93"/>
      <c r="D3" s="94">
        <v>100779</v>
      </c>
      <c r="E3" s="94">
        <v>74784</v>
      </c>
      <c r="F3" s="94">
        <v>92678</v>
      </c>
      <c r="G3" s="94">
        <v>117317</v>
      </c>
      <c r="H3" s="222" t="s">
        <v>1</v>
      </c>
      <c r="I3" s="223"/>
      <c r="J3" s="93"/>
      <c r="K3" s="94">
        <v>72253</v>
      </c>
      <c r="L3" s="94">
        <v>85278</v>
      </c>
      <c r="M3" s="94">
        <v>45004</v>
      </c>
      <c r="N3" s="94">
        <v>89712</v>
      </c>
      <c r="P3" s="2">
        <f>REPLACE(D3,1,3,"")/1</f>
        <v>779</v>
      </c>
      <c r="Q3" s="2">
        <f t="shared" ref="Q3:S16" si="0">REPLACE(E3,1,3,"")/1</f>
        <v>84</v>
      </c>
      <c r="R3" s="2">
        <f t="shared" si="0"/>
        <v>78</v>
      </c>
      <c r="S3" s="2">
        <f t="shared" si="0"/>
        <v>317</v>
      </c>
      <c r="T3" s="2">
        <f>REPLACE(K3,1,3,"")/1</f>
        <v>53</v>
      </c>
      <c r="U3" s="2">
        <f t="shared" ref="U3:W16" si="1">REPLACE(L3,1,3,"")/1</f>
        <v>78</v>
      </c>
      <c r="V3" s="2">
        <f t="shared" si="1"/>
        <v>4</v>
      </c>
      <c r="W3" s="2">
        <f t="shared" si="1"/>
        <v>12</v>
      </c>
      <c r="Y3" s="3">
        <f>K3</f>
        <v>72253</v>
      </c>
      <c r="Z3" s="3">
        <f t="shared" ref="Z3:AB17" si="2">L3</f>
        <v>85278</v>
      </c>
      <c r="AA3" s="3">
        <f t="shared" si="2"/>
        <v>45004</v>
      </c>
      <c r="AB3" s="3">
        <f t="shared" si="2"/>
        <v>89712</v>
      </c>
      <c r="AC3" s="3">
        <f>D3</f>
        <v>100779</v>
      </c>
      <c r="AD3" s="3">
        <f t="shared" ref="AD3:AF17" si="3">E3</f>
        <v>74784</v>
      </c>
      <c r="AE3" s="3">
        <f t="shared" si="3"/>
        <v>92678</v>
      </c>
      <c r="AF3" s="3">
        <f t="shared" si="3"/>
        <v>117317</v>
      </c>
    </row>
    <row r="4" spans="1:32" ht="15" customHeight="1" thickBot="1">
      <c r="A4" s="214" t="s">
        <v>2</v>
      </c>
      <c r="B4" s="215"/>
      <c r="C4" s="93"/>
      <c r="D4" s="95">
        <v>90279</v>
      </c>
      <c r="E4" s="95">
        <v>66788</v>
      </c>
      <c r="F4" s="95">
        <v>82287</v>
      </c>
      <c r="G4" s="95">
        <v>100312</v>
      </c>
      <c r="H4" s="214" t="s">
        <v>2</v>
      </c>
      <c r="I4" s="215"/>
      <c r="J4" s="93"/>
      <c r="K4" s="95">
        <v>56696</v>
      </c>
      <c r="L4" s="95">
        <v>69780</v>
      </c>
      <c r="M4" s="95">
        <v>39552</v>
      </c>
      <c r="N4" s="95">
        <v>74766</v>
      </c>
      <c r="P4" s="2">
        <f t="shared" ref="P4:P16" si="4">REPLACE(D4,1,3,"")/1</f>
        <v>79</v>
      </c>
      <c r="Q4" s="2">
        <f t="shared" si="0"/>
        <v>88</v>
      </c>
      <c r="R4" s="2">
        <f t="shared" si="0"/>
        <v>87</v>
      </c>
      <c r="S4" s="2">
        <f t="shared" si="0"/>
        <v>312</v>
      </c>
      <c r="T4" s="2">
        <f t="shared" ref="T4:U16" si="5">REPLACE(K4,1,3,"")/1</f>
        <v>96</v>
      </c>
      <c r="U4" s="2">
        <f t="shared" si="5"/>
        <v>80</v>
      </c>
      <c r="V4" s="2">
        <f t="shared" si="1"/>
        <v>52</v>
      </c>
      <c r="W4" s="2">
        <f t="shared" si="1"/>
        <v>66</v>
      </c>
      <c r="Y4" s="3">
        <f t="shared" ref="Y4:AB38" si="6">K4</f>
        <v>56696</v>
      </c>
      <c r="Z4" s="3">
        <f t="shared" si="2"/>
        <v>69780</v>
      </c>
      <c r="AA4" s="3">
        <f t="shared" si="2"/>
        <v>39552</v>
      </c>
      <c r="AB4" s="3">
        <f t="shared" si="2"/>
        <v>74766</v>
      </c>
      <c r="AC4" s="3">
        <f t="shared" ref="AC4:AF38" si="7">D4</f>
        <v>90279</v>
      </c>
      <c r="AD4" s="3">
        <f t="shared" si="3"/>
        <v>66788</v>
      </c>
      <c r="AE4" s="3">
        <f t="shared" si="3"/>
        <v>82287</v>
      </c>
      <c r="AF4" s="3">
        <f t="shared" si="3"/>
        <v>100312</v>
      </c>
    </row>
    <row r="5" spans="1:32" ht="61.5" customHeight="1" thickBot="1">
      <c r="A5" s="224" t="s">
        <v>3</v>
      </c>
      <c r="B5" s="225"/>
      <c r="C5" s="93"/>
      <c r="D5" s="94">
        <v>10500</v>
      </c>
      <c r="E5" s="94">
        <v>7996</v>
      </c>
      <c r="F5" s="94">
        <v>10391</v>
      </c>
      <c r="G5" s="94">
        <v>17005</v>
      </c>
      <c r="H5" s="224" t="s">
        <v>3</v>
      </c>
      <c r="I5" s="225"/>
      <c r="J5" s="93"/>
      <c r="K5" s="94">
        <v>15557</v>
      </c>
      <c r="L5" s="94">
        <v>15498</v>
      </c>
      <c r="M5" s="94">
        <v>5451</v>
      </c>
      <c r="N5" s="94">
        <v>14947</v>
      </c>
      <c r="P5" s="2">
        <f t="shared" si="4"/>
        <v>0</v>
      </c>
      <c r="Q5" s="2">
        <f t="shared" si="0"/>
        <v>6</v>
      </c>
      <c r="R5" s="2">
        <f t="shared" si="0"/>
        <v>91</v>
      </c>
      <c r="S5" s="2">
        <f t="shared" si="0"/>
        <v>5</v>
      </c>
      <c r="T5" s="2">
        <f t="shared" si="5"/>
        <v>57</v>
      </c>
      <c r="U5" s="2">
        <f t="shared" si="1"/>
        <v>98</v>
      </c>
      <c r="V5" s="2">
        <f t="shared" si="1"/>
        <v>1</v>
      </c>
      <c r="W5" s="2">
        <f t="shared" si="1"/>
        <v>47</v>
      </c>
      <c r="Y5" s="3">
        <f t="shared" si="6"/>
        <v>15557</v>
      </c>
      <c r="Z5" s="3">
        <f t="shared" si="2"/>
        <v>15498</v>
      </c>
      <c r="AA5" s="3">
        <f t="shared" si="2"/>
        <v>5451</v>
      </c>
      <c r="AB5" s="3">
        <f t="shared" si="2"/>
        <v>14947</v>
      </c>
      <c r="AC5" s="3">
        <f t="shared" si="7"/>
        <v>10500</v>
      </c>
      <c r="AD5" s="3">
        <f t="shared" si="3"/>
        <v>7996</v>
      </c>
      <c r="AE5" s="3">
        <f t="shared" si="3"/>
        <v>10391</v>
      </c>
      <c r="AF5" s="3">
        <f t="shared" si="3"/>
        <v>17005</v>
      </c>
    </row>
    <row r="6" spans="1:32" ht="37.5" customHeight="1" thickBot="1">
      <c r="A6" s="214" t="s">
        <v>4</v>
      </c>
      <c r="B6" s="215"/>
      <c r="C6" s="93"/>
      <c r="D6" s="96">
        <v>485</v>
      </c>
      <c r="E6" s="95">
        <v>9162</v>
      </c>
      <c r="F6" s="95">
        <v>10817</v>
      </c>
      <c r="G6" s="95">
        <v>1843</v>
      </c>
      <c r="H6" s="214" t="s">
        <v>4</v>
      </c>
      <c r="I6" s="215"/>
      <c r="J6" s="93"/>
      <c r="K6" s="96">
        <v>25</v>
      </c>
      <c r="L6" s="96">
        <v>1</v>
      </c>
      <c r="M6" s="96">
        <v>8</v>
      </c>
      <c r="N6" s="96">
        <v>5</v>
      </c>
      <c r="P6" s="2" t="e">
        <f t="shared" si="4"/>
        <v>#VALUE!</v>
      </c>
      <c r="Q6" s="2">
        <f t="shared" si="0"/>
        <v>2</v>
      </c>
      <c r="R6" s="2">
        <f t="shared" si="0"/>
        <v>17</v>
      </c>
      <c r="S6" s="2">
        <f t="shared" si="0"/>
        <v>3</v>
      </c>
      <c r="T6" s="2" t="e">
        <f t="shared" si="5"/>
        <v>#VALUE!</v>
      </c>
      <c r="U6" s="2" t="e">
        <f t="shared" si="1"/>
        <v>#VALUE!</v>
      </c>
      <c r="V6" s="2" t="e">
        <f t="shared" si="1"/>
        <v>#VALUE!</v>
      </c>
      <c r="W6" s="2" t="e">
        <f t="shared" si="1"/>
        <v>#VALUE!</v>
      </c>
      <c r="Y6" s="3">
        <f t="shared" si="6"/>
        <v>25</v>
      </c>
      <c r="Z6" s="3">
        <f t="shared" si="2"/>
        <v>1</v>
      </c>
      <c r="AA6" s="3">
        <f t="shared" si="2"/>
        <v>8</v>
      </c>
      <c r="AB6" s="3">
        <f t="shared" si="2"/>
        <v>5</v>
      </c>
      <c r="AC6" s="3">
        <f t="shared" si="7"/>
        <v>485</v>
      </c>
      <c r="AD6" s="3">
        <f t="shared" si="3"/>
        <v>9162</v>
      </c>
      <c r="AE6" s="3">
        <f t="shared" si="3"/>
        <v>10817</v>
      </c>
      <c r="AF6" s="3">
        <f t="shared" si="3"/>
        <v>1843</v>
      </c>
    </row>
    <row r="7" spans="1:32" ht="15" customHeight="1" thickBot="1">
      <c r="A7" s="214" t="s">
        <v>5</v>
      </c>
      <c r="B7" s="215"/>
      <c r="C7" s="93"/>
      <c r="D7" s="95">
        <v>2030</v>
      </c>
      <c r="E7" s="95">
        <v>2145</v>
      </c>
      <c r="F7" s="95">
        <v>2501</v>
      </c>
      <c r="G7" s="95">
        <v>2649</v>
      </c>
      <c r="H7" s="214" t="s">
        <v>5</v>
      </c>
      <c r="I7" s="215"/>
      <c r="J7" s="93"/>
      <c r="K7" s="95">
        <v>1454</v>
      </c>
      <c r="L7" s="95">
        <v>1366</v>
      </c>
      <c r="M7" s="95">
        <v>1768</v>
      </c>
      <c r="N7" s="95">
        <v>2012</v>
      </c>
      <c r="P7" s="2">
        <f t="shared" si="4"/>
        <v>0</v>
      </c>
      <c r="Q7" s="2">
        <f t="shared" si="0"/>
        <v>5</v>
      </c>
      <c r="R7" s="2">
        <f t="shared" si="0"/>
        <v>1</v>
      </c>
      <c r="S7" s="2">
        <f t="shared" si="0"/>
        <v>9</v>
      </c>
      <c r="T7" s="2">
        <f t="shared" si="5"/>
        <v>4</v>
      </c>
      <c r="U7" s="2">
        <f t="shared" si="1"/>
        <v>6</v>
      </c>
      <c r="V7" s="2">
        <f t="shared" si="1"/>
        <v>8</v>
      </c>
      <c r="W7" s="2">
        <f t="shared" si="1"/>
        <v>2</v>
      </c>
      <c r="Y7" s="3">
        <f t="shared" si="6"/>
        <v>1454</v>
      </c>
      <c r="Z7" s="3">
        <f t="shared" si="2"/>
        <v>1366</v>
      </c>
      <c r="AA7" s="3">
        <f t="shared" si="2"/>
        <v>1768</v>
      </c>
      <c r="AB7" s="3">
        <f t="shared" si="2"/>
        <v>2012</v>
      </c>
      <c r="AC7" s="3">
        <f t="shared" si="7"/>
        <v>2030</v>
      </c>
      <c r="AD7" s="3">
        <f t="shared" si="3"/>
        <v>2145</v>
      </c>
      <c r="AE7" s="3">
        <f t="shared" si="3"/>
        <v>2501</v>
      </c>
      <c r="AF7" s="3">
        <f t="shared" si="3"/>
        <v>2649</v>
      </c>
    </row>
    <row r="8" spans="1:32" ht="15.75" customHeight="1" thickBot="1">
      <c r="A8" s="214" t="s">
        <v>6</v>
      </c>
      <c r="B8" s="215"/>
      <c r="C8" s="93"/>
      <c r="D8" s="96">
        <v>361</v>
      </c>
      <c r="E8" s="96">
        <v>373</v>
      </c>
      <c r="F8" s="96">
        <v>270</v>
      </c>
      <c r="G8" s="96">
        <v>229</v>
      </c>
      <c r="H8" s="214" t="s">
        <v>6</v>
      </c>
      <c r="I8" s="215"/>
      <c r="J8" s="93"/>
      <c r="K8" s="96">
        <v>310</v>
      </c>
      <c r="L8" s="96">
        <v>316</v>
      </c>
      <c r="M8" s="96">
        <v>477</v>
      </c>
      <c r="N8" s="96">
        <v>369</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310</v>
      </c>
      <c r="Z8" s="3">
        <f t="shared" si="2"/>
        <v>316</v>
      </c>
      <c r="AA8" s="3">
        <f t="shared" si="2"/>
        <v>477</v>
      </c>
      <c r="AB8" s="3">
        <f t="shared" si="2"/>
        <v>369</v>
      </c>
      <c r="AC8" s="3">
        <f t="shared" si="7"/>
        <v>361</v>
      </c>
      <c r="AD8" s="3">
        <f t="shared" si="3"/>
        <v>373</v>
      </c>
      <c r="AE8" s="3">
        <f t="shared" si="3"/>
        <v>270</v>
      </c>
      <c r="AF8" s="3">
        <f t="shared" si="3"/>
        <v>229</v>
      </c>
    </row>
    <row r="9" spans="1:32" ht="37.5" customHeight="1" thickBot="1">
      <c r="A9" s="214" t="s">
        <v>7</v>
      </c>
      <c r="B9" s="215"/>
      <c r="C9" s="93"/>
      <c r="D9" s="95">
        <v>1380</v>
      </c>
      <c r="E9" s="95">
        <v>1972</v>
      </c>
      <c r="F9" s="95">
        <v>2431</v>
      </c>
      <c r="G9" s="95">
        <v>1714</v>
      </c>
      <c r="H9" s="214" t="s">
        <v>7</v>
      </c>
      <c r="I9" s="215"/>
      <c r="J9" s="93"/>
      <c r="K9" s="95">
        <v>1710</v>
      </c>
      <c r="L9" s="95">
        <v>2040</v>
      </c>
      <c r="M9" s="95">
        <v>1855</v>
      </c>
      <c r="N9" s="95">
        <v>1642</v>
      </c>
      <c r="P9" s="2">
        <f t="shared" si="4"/>
        <v>0</v>
      </c>
      <c r="Q9" s="2">
        <f t="shared" si="0"/>
        <v>2</v>
      </c>
      <c r="R9" s="2">
        <f t="shared" si="0"/>
        <v>1</v>
      </c>
      <c r="S9" s="2">
        <f t="shared" si="0"/>
        <v>4</v>
      </c>
      <c r="T9" s="2">
        <f t="shared" si="5"/>
        <v>0</v>
      </c>
      <c r="U9" s="2">
        <f t="shared" si="1"/>
        <v>0</v>
      </c>
      <c r="V9" s="2">
        <f t="shared" si="1"/>
        <v>5</v>
      </c>
      <c r="W9" s="2">
        <f t="shared" si="1"/>
        <v>2</v>
      </c>
      <c r="Y9" s="3">
        <f t="shared" si="6"/>
        <v>1710</v>
      </c>
      <c r="Z9" s="3">
        <f t="shared" si="2"/>
        <v>2040</v>
      </c>
      <c r="AA9" s="3">
        <f t="shared" si="2"/>
        <v>1855</v>
      </c>
      <c r="AB9" s="3">
        <f t="shared" si="2"/>
        <v>1642</v>
      </c>
      <c r="AC9" s="3">
        <f t="shared" si="7"/>
        <v>1380</v>
      </c>
      <c r="AD9" s="3">
        <f t="shared" si="3"/>
        <v>1972</v>
      </c>
      <c r="AE9" s="3">
        <f t="shared" si="3"/>
        <v>2431</v>
      </c>
      <c r="AF9" s="3">
        <f t="shared" si="3"/>
        <v>1714</v>
      </c>
    </row>
    <row r="10" spans="1:32" ht="61.5" customHeight="1" thickBot="1">
      <c r="A10" s="224" t="s">
        <v>8</v>
      </c>
      <c r="B10" s="225"/>
      <c r="C10" s="93"/>
      <c r="D10" s="94">
        <v>7214</v>
      </c>
      <c r="E10" s="94">
        <v>12668</v>
      </c>
      <c r="F10" s="94">
        <v>16006</v>
      </c>
      <c r="G10" s="94">
        <v>14257</v>
      </c>
      <c r="H10" s="224" t="s">
        <v>8</v>
      </c>
      <c r="I10" s="225"/>
      <c r="J10" s="93"/>
      <c r="K10" s="94">
        <v>12109</v>
      </c>
      <c r="L10" s="94">
        <v>11776</v>
      </c>
      <c r="M10" s="94">
        <v>1358</v>
      </c>
      <c r="N10" s="94">
        <v>10929</v>
      </c>
      <c r="P10" s="2">
        <f t="shared" si="4"/>
        <v>4</v>
      </c>
      <c r="Q10" s="2">
        <f t="shared" si="0"/>
        <v>68</v>
      </c>
      <c r="R10" s="2">
        <f t="shared" si="0"/>
        <v>6</v>
      </c>
      <c r="S10" s="2">
        <f t="shared" si="0"/>
        <v>57</v>
      </c>
      <c r="T10" s="2">
        <f t="shared" si="5"/>
        <v>9</v>
      </c>
      <c r="U10" s="2">
        <f t="shared" si="1"/>
        <v>76</v>
      </c>
      <c r="V10" s="2">
        <f t="shared" si="1"/>
        <v>8</v>
      </c>
      <c r="W10" s="2">
        <f t="shared" si="1"/>
        <v>29</v>
      </c>
      <c r="Y10" s="3">
        <f t="shared" si="6"/>
        <v>12109</v>
      </c>
      <c r="Z10" s="3">
        <f t="shared" si="2"/>
        <v>11776</v>
      </c>
      <c r="AA10" s="3">
        <f t="shared" si="2"/>
        <v>1358</v>
      </c>
      <c r="AB10" s="3">
        <f t="shared" si="2"/>
        <v>10929</v>
      </c>
      <c r="AC10" s="3">
        <f t="shared" si="7"/>
        <v>7214</v>
      </c>
      <c r="AD10" s="3">
        <f t="shared" si="3"/>
        <v>12668</v>
      </c>
      <c r="AE10" s="3">
        <f t="shared" si="3"/>
        <v>16006</v>
      </c>
      <c r="AF10" s="3">
        <f t="shared" si="3"/>
        <v>14257</v>
      </c>
    </row>
    <row r="11" spans="1:32" ht="15" customHeight="1" thickBot="1">
      <c r="A11" s="214" t="s">
        <v>9</v>
      </c>
      <c r="B11" s="215"/>
      <c r="C11" s="93"/>
      <c r="D11" s="96" t="s">
        <v>820</v>
      </c>
      <c r="E11" s="96">
        <v>-1</v>
      </c>
      <c r="F11" s="96">
        <v>17</v>
      </c>
      <c r="G11" s="95">
        <v>4496</v>
      </c>
      <c r="H11" s="214" t="s">
        <v>9</v>
      </c>
      <c r="I11" s="215"/>
      <c r="J11" s="93"/>
      <c r="K11" s="96">
        <v>18</v>
      </c>
      <c r="L11" s="96">
        <v>-9</v>
      </c>
      <c r="M11" s="96">
        <v>244</v>
      </c>
      <c r="N11" s="96"/>
      <c r="P11" s="2" t="e">
        <f t="shared" si="4"/>
        <v>#VALUE!</v>
      </c>
      <c r="Q11" s="2" t="e">
        <f t="shared" si="0"/>
        <v>#VALUE!</v>
      </c>
      <c r="R11" s="2" t="e">
        <f t="shared" si="0"/>
        <v>#VALUE!</v>
      </c>
      <c r="S11" s="2">
        <f t="shared" si="0"/>
        <v>6</v>
      </c>
      <c r="T11" s="2" t="e">
        <f t="shared" si="5"/>
        <v>#VALUE!</v>
      </c>
      <c r="U11" s="2" t="e">
        <f t="shared" si="1"/>
        <v>#VALUE!</v>
      </c>
      <c r="V11" s="2" t="e">
        <f t="shared" si="1"/>
        <v>#VALUE!</v>
      </c>
      <c r="W11" s="2" t="e">
        <f t="shared" si="1"/>
        <v>#VALUE!</v>
      </c>
      <c r="Y11" s="3">
        <f t="shared" si="6"/>
        <v>18</v>
      </c>
      <c r="Z11" s="3">
        <f t="shared" si="2"/>
        <v>-9</v>
      </c>
      <c r="AA11" s="3">
        <f t="shared" si="2"/>
        <v>244</v>
      </c>
      <c r="AB11" s="3">
        <f t="shared" si="2"/>
        <v>0</v>
      </c>
      <c r="AC11" s="3" t="str">
        <f t="shared" si="7"/>
        <v>-</v>
      </c>
      <c r="AD11" s="3">
        <f t="shared" si="3"/>
        <v>-1</v>
      </c>
      <c r="AE11" s="3">
        <f t="shared" si="3"/>
        <v>17</v>
      </c>
      <c r="AF11" s="3">
        <f t="shared" si="3"/>
        <v>4496</v>
      </c>
    </row>
    <row r="12" spans="1:32" ht="45" customHeight="1" thickBot="1">
      <c r="A12" s="214" t="s">
        <v>10</v>
      </c>
      <c r="B12" s="215"/>
      <c r="C12" s="93"/>
      <c r="D12" s="96"/>
      <c r="E12" s="96"/>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7214</v>
      </c>
      <c r="E13" s="94">
        <v>12667</v>
      </c>
      <c r="F13" s="94">
        <v>16023</v>
      </c>
      <c r="G13" s="94">
        <v>18753</v>
      </c>
      <c r="H13" s="224" t="s">
        <v>11</v>
      </c>
      <c r="I13" s="225"/>
      <c r="J13" s="93"/>
      <c r="K13" s="94">
        <v>12127</v>
      </c>
      <c r="L13" s="94">
        <v>11767</v>
      </c>
      <c r="M13" s="94">
        <v>1602</v>
      </c>
      <c r="N13" s="94">
        <v>10929</v>
      </c>
      <c r="P13" s="2">
        <f t="shared" si="4"/>
        <v>4</v>
      </c>
      <c r="Q13" s="2">
        <f t="shared" si="0"/>
        <v>67</v>
      </c>
      <c r="R13" s="2">
        <f t="shared" si="0"/>
        <v>23</v>
      </c>
      <c r="S13" s="2">
        <f t="shared" si="0"/>
        <v>53</v>
      </c>
      <c r="T13" s="2">
        <f t="shared" si="5"/>
        <v>27</v>
      </c>
      <c r="U13" s="2">
        <f t="shared" si="1"/>
        <v>67</v>
      </c>
      <c r="V13" s="2">
        <f t="shared" si="1"/>
        <v>2</v>
      </c>
      <c r="W13" s="2">
        <f t="shared" si="1"/>
        <v>29</v>
      </c>
      <c r="Y13" s="3">
        <f t="shared" si="6"/>
        <v>12127</v>
      </c>
      <c r="Z13" s="3">
        <f t="shared" si="2"/>
        <v>11767</v>
      </c>
      <c r="AA13" s="3">
        <f t="shared" si="2"/>
        <v>1602</v>
      </c>
      <c r="AB13" s="3">
        <f t="shared" si="2"/>
        <v>10929</v>
      </c>
      <c r="AC13" s="3">
        <f t="shared" si="7"/>
        <v>7214</v>
      </c>
      <c r="AD13" s="3">
        <f t="shared" si="3"/>
        <v>12667</v>
      </c>
      <c r="AE13" s="3">
        <f t="shared" si="3"/>
        <v>16023</v>
      </c>
      <c r="AF13" s="3">
        <f t="shared" si="3"/>
        <v>18753</v>
      </c>
    </row>
    <row r="14" spans="1:32" ht="49.5" customHeight="1" thickBot="1">
      <c r="A14" s="224" t="s">
        <v>12</v>
      </c>
      <c r="B14" s="225"/>
      <c r="C14" s="93"/>
      <c r="D14" s="94">
        <v>5771</v>
      </c>
      <c r="E14" s="94">
        <v>10133</v>
      </c>
      <c r="F14" s="94">
        <v>12818</v>
      </c>
      <c r="G14" s="94">
        <v>15001</v>
      </c>
      <c r="H14" s="224" t="s">
        <v>12</v>
      </c>
      <c r="I14" s="225"/>
      <c r="J14" s="93"/>
      <c r="K14" s="94">
        <v>9943</v>
      </c>
      <c r="L14" s="94">
        <v>9412</v>
      </c>
      <c r="M14" s="94">
        <v>1282</v>
      </c>
      <c r="N14" s="94">
        <v>8743</v>
      </c>
      <c r="P14" s="2">
        <f t="shared" si="4"/>
        <v>1</v>
      </c>
      <c r="Q14" s="2">
        <f t="shared" si="0"/>
        <v>33</v>
      </c>
      <c r="R14" s="2">
        <f t="shared" si="0"/>
        <v>18</v>
      </c>
      <c r="S14" s="2">
        <f t="shared" si="0"/>
        <v>1</v>
      </c>
      <c r="T14" s="2">
        <f t="shared" si="5"/>
        <v>3</v>
      </c>
      <c r="U14" s="2">
        <f t="shared" si="1"/>
        <v>2</v>
      </c>
      <c r="V14" s="2">
        <f t="shared" si="1"/>
        <v>2</v>
      </c>
      <c r="W14" s="2">
        <f t="shared" si="1"/>
        <v>3</v>
      </c>
      <c r="Y14" s="3">
        <f t="shared" si="6"/>
        <v>9943</v>
      </c>
      <c r="Z14" s="3">
        <f t="shared" si="2"/>
        <v>9412</v>
      </c>
      <c r="AA14" s="3">
        <f t="shared" si="2"/>
        <v>1282</v>
      </c>
      <c r="AB14" s="3">
        <f t="shared" si="2"/>
        <v>8743</v>
      </c>
      <c r="AC14" s="3">
        <f t="shared" si="7"/>
        <v>5771</v>
      </c>
      <c r="AD14" s="3">
        <f t="shared" si="3"/>
        <v>10133</v>
      </c>
      <c r="AE14" s="3">
        <f t="shared" si="3"/>
        <v>12818</v>
      </c>
      <c r="AF14" s="3">
        <f t="shared" si="3"/>
        <v>15001</v>
      </c>
    </row>
    <row r="15" spans="1:32" ht="61.5" customHeight="1" thickBot="1">
      <c r="A15" s="224" t="s">
        <v>13</v>
      </c>
      <c r="B15" s="225"/>
      <c r="C15" s="93"/>
      <c r="D15" s="94">
        <v>5771</v>
      </c>
      <c r="E15" s="94">
        <v>10133</v>
      </c>
      <c r="F15" s="94">
        <v>12818</v>
      </c>
      <c r="G15" s="94">
        <v>15001</v>
      </c>
      <c r="H15" s="224" t="s">
        <v>13</v>
      </c>
      <c r="I15" s="225"/>
      <c r="J15" s="93"/>
      <c r="K15" s="94">
        <v>9943</v>
      </c>
      <c r="L15" s="94">
        <v>9412</v>
      </c>
      <c r="M15" s="94">
        <v>1282</v>
      </c>
      <c r="N15" s="94">
        <v>8743</v>
      </c>
      <c r="P15" s="2">
        <f t="shared" si="4"/>
        <v>1</v>
      </c>
      <c r="Q15" s="2">
        <f t="shared" si="0"/>
        <v>33</v>
      </c>
      <c r="R15" s="2">
        <f t="shared" si="0"/>
        <v>18</v>
      </c>
      <c r="S15" s="2">
        <f t="shared" si="0"/>
        <v>1</v>
      </c>
      <c r="T15" s="2">
        <f t="shared" si="5"/>
        <v>3</v>
      </c>
      <c r="U15" s="2">
        <f t="shared" si="1"/>
        <v>2</v>
      </c>
      <c r="V15" s="2">
        <f t="shared" si="1"/>
        <v>2</v>
      </c>
      <c r="W15" s="2">
        <f t="shared" si="1"/>
        <v>3</v>
      </c>
      <c r="Y15" s="3">
        <f t="shared" si="6"/>
        <v>9943</v>
      </c>
      <c r="Z15" s="3">
        <f t="shared" si="2"/>
        <v>9412</v>
      </c>
      <c r="AA15" s="3">
        <f t="shared" si="2"/>
        <v>1282</v>
      </c>
      <c r="AB15" s="3">
        <f t="shared" si="2"/>
        <v>8743</v>
      </c>
      <c r="AC15" s="3">
        <f t="shared" si="7"/>
        <v>5771</v>
      </c>
      <c r="AD15" s="3">
        <f t="shared" si="3"/>
        <v>10133</v>
      </c>
      <c r="AE15" s="3">
        <f t="shared" si="3"/>
        <v>12818</v>
      </c>
      <c r="AF15" s="3">
        <f t="shared" si="3"/>
        <v>15001</v>
      </c>
    </row>
    <row r="16" spans="1:32" ht="30" customHeight="1" thickBot="1">
      <c r="A16" s="214" t="s">
        <v>14</v>
      </c>
      <c r="B16" s="215"/>
      <c r="C16" s="93"/>
      <c r="D16" s="96"/>
      <c r="E16" s="96"/>
      <c r="F16" s="96"/>
      <c r="G16" s="96"/>
      <c r="H16" s="214" t="s">
        <v>14</v>
      </c>
      <c r="I16" s="215"/>
      <c r="J16" s="93"/>
      <c r="K16" s="96"/>
      <c r="L16" s="96"/>
      <c r="M16" s="96"/>
      <c r="N16" s="96"/>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1754</v>
      </c>
      <c r="E18" s="97" t="s">
        <v>1755</v>
      </c>
      <c r="F18" s="97" t="s">
        <v>1756</v>
      </c>
      <c r="G18" s="97" t="s">
        <v>1757</v>
      </c>
      <c r="H18" s="233" t="s">
        <v>15</v>
      </c>
      <c r="I18" s="228"/>
      <c r="J18" s="229"/>
      <c r="K18" s="97" t="s">
        <v>1758</v>
      </c>
      <c r="L18" s="97" t="s">
        <v>1759</v>
      </c>
      <c r="M18" s="97" t="s">
        <v>1760</v>
      </c>
      <c r="N18" s="97" t="s">
        <v>1761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306738</v>
      </c>
      <c r="E19" s="94">
        <v>327793</v>
      </c>
      <c r="F19" s="94">
        <v>358159</v>
      </c>
      <c r="G19" s="94">
        <v>431218</v>
      </c>
      <c r="H19" s="222" t="s">
        <v>16</v>
      </c>
      <c r="I19" s="223"/>
      <c r="J19" s="93"/>
      <c r="K19" s="94">
        <v>208046</v>
      </c>
      <c r="L19" s="94">
        <v>287557</v>
      </c>
      <c r="M19" s="94">
        <v>343239</v>
      </c>
      <c r="N19" s="94">
        <v>348791</v>
      </c>
      <c r="P19" s="2">
        <f t="shared" ref="P19:S38" si="9">REPLACE(D19,1,3,"")/1</f>
        <v>738</v>
      </c>
      <c r="Q19" s="2">
        <f t="shared" si="9"/>
        <v>793</v>
      </c>
      <c r="R19" s="2">
        <f t="shared" si="9"/>
        <v>159</v>
      </c>
      <c r="S19" s="2">
        <f t="shared" si="9"/>
        <v>218</v>
      </c>
      <c r="T19" s="2">
        <f t="shared" ref="T19:W38" si="10">REPLACE(K19,1,3,"")/1</f>
        <v>46</v>
      </c>
      <c r="U19" s="2">
        <f t="shared" si="10"/>
        <v>557</v>
      </c>
      <c r="V19" s="2">
        <f t="shared" si="10"/>
        <v>239</v>
      </c>
      <c r="W19" s="2">
        <f t="shared" si="10"/>
        <v>791</v>
      </c>
      <c r="Y19" s="3">
        <f t="shared" si="6"/>
        <v>208046</v>
      </c>
      <c r="Z19" s="3">
        <f t="shared" si="6"/>
        <v>287557</v>
      </c>
      <c r="AA19" s="3">
        <f t="shared" si="6"/>
        <v>343239</v>
      </c>
      <c r="AB19" s="3">
        <f t="shared" si="6"/>
        <v>348791</v>
      </c>
      <c r="AC19" s="3">
        <f t="shared" si="7"/>
        <v>306738</v>
      </c>
      <c r="AD19" s="3">
        <f t="shared" si="7"/>
        <v>327793</v>
      </c>
      <c r="AE19" s="3">
        <f t="shared" si="7"/>
        <v>358159</v>
      </c>
      <c r="AF19" s="3">
        <f t="shared" si="7"/>
        <v>431218</v>
      </c>
    </row>
    <row r="20" spans="1:32" ht="61.5" customHeight="1" thickBot="1">
      <c r="A20" s="214" t="s">
        <v>17</v>
      </c>
      <c r="B20" s="215"/>
      <c r="C20" s="93"/>
      <c r="D20" s="95">
        <v>8355</v>
      </c>
      <c r="E20" s="95">
        <v>20871</v>
      </c>
      <c r="F20" s="95">
        <v>8407</v>
      </c>
      <c r="G20" s="95">
        <v>15351</v>
      </c>
      <c r="H20" s="214" t="s">
        <v>17</v>
      </c>
      <c r="I20" s="215"/>
      <c r="J20" s="93"/>
      <c r="K20" s="95">
        <v>3006</v>
      </c>
      <c r="L20" s="95">
        <v>10025</v>
      </c>
      <c r="M20" s="95">
        <v>31740</v>
      </c>
      <c r="N20" s="95">
        <v>32314</v>
      </c>
      <c r="P20" s="2">
        <f t="shared" si="9"/>
        <v>5</v>
      </c>
      <c r="Q20" s="2">
        <f t="shared" si="9"/>
        <v>71</v>
      </c>
      <c r="R20" s="2">
        <f t="shared" si="9"/>
        <v>7</v>
      </c>
      <c r="S20" s="2">
        <f t="shared" si="9"/>
        <v>51</v>
      </c>
      <c r="T20" s="2">
        <f t="shared" si="10"/>
        <v>6</v>
      </c>
      <c r="U20" s="2">
        <f t="shared" si="10"/>
        <v>25</v>
      </c>
      <c r="V20" s="2">
        <f t="shared" si="10"/>
        <v>40</v>
      </c>
      <c r="W20" s="2">
        <f t="shared" si="10"/>
        <v>14</v>
      </c>
      <c r="Y20" s="3">
        <f t="shared" si="6"/>
        <v>3006</v>
      </c>
      <c r="Z20" s="3">
        <f t="shared" si="6"/>
        <v>10025</v>
      </c>
      <c r="AA20" s="3">
        <f t="shared" si="6"/>
        <v>31740</v>
      </c>
      <c r="AB20" s="3">
        <f t="shared" si="6"/>
        <v>32314</v>
      </c>
      <c r="AC20" s="3">
        <f t="shared" si="7"/>
        <v>8355</v>
      </c>
      <c r="AD20" s="3">
        <f t="shared" si="7"/>
        <v>20871</v>
      </c>
      <c r="AE20" s="3">
        <f t="shared" si="7"/>
        <v>8407</v>
      </c>
      <c r="AF20" s="3">
        <f t="shared" si="7"/>
        <v>15351</v>
      </c>
    </row>
    <row r="21" spans="1:32" ht="30" customHeight="1" thickBot="1">
      <c r="A21" s="214" t="s">
        <v>18</v>
      </c>
      <c r="B21" s="215"/>
      <c r="C21" s="93"/>
      <c r="D21" s="95">
        <v>10000</v>
      </c>
      <c r="E21" s="95">
        <v>15000</v>
      </c>
      <c r="F21" s="95">
        <v>29539</v>
      </c>
      <c r="G21" s="95">
        <v>34139</v>
      </c>
      <c r="H21" s="214" t="s">
        <v>18</v>
      </c>
      <c r="I21" s="215"/>
      <c r="J21" s="93"/>
      <c r="K21" s="96"/>
      <c r="L21" s="96"/>
      <c r="M21" s="95">
        <v>10000</v>
      </c>
      <c r="N21" s="95">
        <v>10000</v>
      </c>
      <c r="P21" s="2">
        <f t="shared" si="9"/>
        <v>0</v>
      </c>
      <c r="Q21" s="2">
        <f t="shared" si="9"/>
        <v>0</v>
      </c>
      <c r="R21" s="2">
        <f t="shared" si="9"/>
        <v>39</v>
      </c>
      <c r="S21" s="2">
        <f t="shared" si="9"/>
        <v>39</v>
      </c>
      <c r="T21" s="2" t="e">
        <f t="shared" si="10"/>
        <v>#VALUE!</v>
      </c>
      <c r="U21" s="2" t="e">
        <f t="shared" si="10"/>
        <v>#VALUE!</v>
      </c>
      <c r="V21" s="2">
        <f t="shared" si="10"/>
        <v>0</v>
      </c>
      <c r="W21" s="2">
        <f t="shared" si="10"/>
        <v>0</v>
      </c>
      <c r="Y21" s="3">
        <f t="shared" si="6"/>
        <v>0</v>
      </c>
      <c r="Z21" s="3">
        <f t="shared" si="6"/>
        <v>0</v>
      </c>
      <c r="AA21" s="3">
        <f t="shared" si="6"/>
        <v>10000</v>
      </c>
      <c r="AB21" s="3">
        <f t="shared" si="6"/>
        <v>10000</v>
      </c>
      <c r="AC21" s="3">
        <f t="shared" si="7"/>
        <v>10000</v>
      </c>
      <c r="AD21" s="3">
        <f t="shared" si="7"/>
        <v>15000</v>
      </c>
      <c r="AE21" s="3">
        <f t="shared" si="7"/>
        <v>29539</v>
      </c>
      <c r="AF21" s="3">
        <f t="shared" si="7"/>
        <v>34139</v>
      </c>
    </row>
    <row r="22" spans="1:32" ht="30" customHeight="1" thickBot="1">
      <c r="A22" s="214" t="s">
        <v>19</v>
      </c>
      <c r="B22" s="215"/>
      <c r="C22" s="93"/>
      <c r="D22" s="95">
        <v>197483</v>
      </c>
      <c r="E22" s="95">
        <v>194766</v>
      </c>
      <c r="F22" s="95">
        <v>210719</v>
      </c>
      <c r="G22" s="95">
        <v>271254</v>
      </c>
      <c r="H22" s="214" t="s">
        <v>19</v>
      </c>
      <c r="I22" s="215"/>
      <c r="J22" s="93"/>
      <c r="K22" s="95">
        <v>138895</v>
      </c>
      <c r="L22" s="95">
        <v>198902</v>
      </c>
      <c r="M22" s="95">
        <v>215419</v>
      </c>
      <c r="N22" s="95">
        <v>220671</v>
      </c>
      <c r="P22" s="2">
        <f t="shared" si="9"/>
        <v>483</v>
      </c>
      <c r="Q22" s="2">
        <f t="shared" si="9"/>
        <v>766</v>
      </c>
      <c r="R22" s="2">
        <f t="shared" si="9"/>
        <v>719</v>
      </c>
      <c r="S22" s="2">
        <f t="shared" si="9"/>
        <v>254</v>
      </c>
      <c r="T22" s="2">
        <f t="shared" si="10"/>
        <v>895</v>
      </c>
      <c r="U22" s="2">
        <f t="shared" si="10"/>
        <v>902</v>
      </c>
      <c r="V22" s="2">
        <f t="shared" si="10"/>
        <v>419</v>
      </c>
      <c r="W22" s="2">
        <f t="shared" si="10"/>
        <v>671</v>
      </c>
      <c r="Y22" s="3">
        <f t="shared" si="6"/>
        <v>138895</v>
      </c>
      <c r="Z22" s="3">
        <f t="shared" si="6"/>
        <v>198902</v>
      </c>
      <c r="AA22" s="3">
        <f t="shared" si="6"/>
        <v>215419</v>
      </c>
      <c r="AB22" s="3">
        <f t="shared" si="6"/>
        <v>220671</v>
      </c>
      <c r="AC22" s="3">
        <f t="shared" si="7"/>
        <v>197483</v>
      </c>
      <c r="AD22" s="3">
        <f t="shared" si="7"/>
        <v>194766</v>
      </c>
      <c r="AE22" s="3">
        <f t="shared" si="7"/>
        <v>210719</v>
      </c>
      <c r="AF22" s="3">
        <f t="shared" si="7"/>
        <v>271254</v>
      </c>
    </row>
    <row r="23" spans="1:32" ht="15" customHeight="1" thickBot="1">
      <c r="A23" s="214" t="s">
        <v>20</v>
      </c>
      <c r="B23" s="215"/>
      <c r="C23" s="93"/>
      <c r="D23" s="95">
        <v>90078</v>
      </c>
      <c r="E23" s="95">
        <v>96617</v>
      </c>
      <c r="F23" s="95">
        <v>109346</v>
      </c>
      <c r="G23" s="95">
        <v>110268</v>
      </c>
      <c r="H23" s="214" t="s">
        <v>20</v>
      </c>
      <c r="I23" s="215"/>
      <c r="J23" s="93"/>
      <c r="K23" s="95">
        <v>64913</v>
      </c>
      <c r="L23" s="95">
        <v>77666</v>
      </c>
      <c r="M23" s="95">
        <v>84643</v>
      </c>
      <c r="N23" s="95">
        <v>84864</v>
      </c>
      <c r="P23" s="2">
        <f t="shared" si="9"/>
        <v>78</v>
      </c>
      <c r="Q23" s="2">
        <f t="shared" si="9"/>
        <v>17</v>
      </c>
      <c r="R23" s="2">
        <f t="shared" si="9"/>
        <v>346</v>
      </c>
      <c r="S23" s="2">
        <f t="shared" si="9"/>
        <v>268</v>
      </c>
      <c r="T23" s="2">
        <f t="shared" si="10"/>
        <v>13</v>
      </c>
      <c r="U23" s="2">
        <f t="shared" si="10"/>
        <v>66</v>
      </c>
      <c r="V23" s="2">
        <f t="shared" si="10"/>
        <v>43</v>
      </c>
      <c r="W23" s="2">
        <f t="shared" si="10"/>
        <v>64</v>
      </c>
      <c r="Y23" s="3">
        <f t="shared" si="6"/>
        <v>64913</v>
      </c>
      <c r="Z23" s="3">
        <f t="shared" si="6"/>
        <v>77666</v>
      </c>
      <c r="AA23" s="3">
        <f t="shared" si="6"/>
        <v>84643</v>
      </c>
      <c r="AB23" s="3">
        <f t="shared" si="6"/>
        <v>84864</v>
      </c>
      <c r="AC23" s="3">
        <f t="shared" si="7"/>
        <v>90078</v>
      </c>
      <c r="AD23" s="3">
        <f t="shared" si="7"/>
        <v>96617</v>
      </c>
      <c r="AE23" s="3">
        <f t="shared" si="7"/>
        <v>109346</v>
      </c>
      <c r="AF23" s="3">
        <f t="shared" si="7"/>
        <v>110268</v>
      </c>
    </row>
    <row r="24" spans="1:32" ht="30" customHeight="1" thickBot="1">
      <c r="A24" s="214" t="s">
        <v>21</v>
      </c>
      <c r="B24" s="215"/>
      <c r="C24" s="93"/>
      <c r="D24" s="96">
        <v>821</v>
      </c>
      <c r="E24" s="96">
        <v>540</v>
      </c>
      <c r="F24" s="96">
        <v>149</v>
      </c>
      <c r="G24" s="96">
        <v>208</v>
      </c>
      <c r="H24" s="214" t="s">
        <v>21</v>
      </c>
      <c r="I24" s="215"/>
      <c r="J24" s="93"/>
      <c r="K24" s="95">
        <v>1231</v>
      </c>
      <c r="L24" s="96">
        <v>964</v>
      </c>
      <c r="M24" s="95">
        <v>1437</v>
      </c>
      <c r="N24" s="96">
        <v>943</v>
      </c>
      <c r="P24" s="2" t="e">
        <f t="shared" si="9"/>
        <v>#VALUE!</v>
      </c>
      <c r="Q24" s="2" t="e">
        <f t="shared" si="9"/>
        <v>#VALUE!</v>
      </c>
      <c r="R24" s="2" t="e">
        <f t="shared" si="9"/>
        <v>#VALUE!</v>
      </c>
      <c r="S24" s="2" t="e">
        <f t="shared" si="9"/>
        <v>#VALUE!</v>
      </c>
      <c r="T24" s="2">
        <f t="shared" si="10"/>
        <v>1</v>
      </c>
      <c r="U24" s="2" t="e">
        <f t="shared" si="10"/>
        <v>#VALUE!</v>
      </c>
      <c r="V24" s="2">
        <f t="shared" si="10"/>
        <v>7</v>
      </c>
      <c r="W24" s="2" t="e">
        <f t="shared" si="10"/>
        <v>#VALUE!</v>
      </c>
      <c r="Y24" s="3">
        <f t="shared" si="6"/>
        <v>1231</v>
      </c>
      <c r="Z24" s="3">
        <f t="shared" si="6"/>
        <v>964</v>
      </c>
      <c r="AA24" s="3">
        <f t="shared" si="6"/>
        <v>1437</v>
      </c>
      <c r="AB24" s="3">
        <f t="shared" si="6"/>
        <v>943</v>
      </c>
      <c r="AC24" s="3">
        <f t="shared" si="7"/>
        <v>821</v>
      </c>
      <c r="AD24" s="3">
        <f t="shared" si="7"/>
        <v>540</v>
      </c>
      <c r="AE24" s="3">
        <f t="shared" si="7"/>
        <v>149</v>
      </c>
      <c r="AF24" s="3">
        <f t="shared" si="7"/>
        <v>208</v>
      </c>
    </row>
    <row r="25" spans="1:32" ht="15" customHeight="1" thickBot="1">
      <c r="A25" s="224" t="s">
        <v>22</v>
      </c>
      <c r="B25" s="225"/>
      <c r="C25" s="93"/>
      <c r="D25" s="94">
        <v>303176</v>
      </c>
      <c r="E25" s="94">
        <v>280212</v>
      </c>
      <c r="F25" s="94">
        <v>280276</v>
      </c>
      <c r="G25" s="94">
        <v>299323</v>
      </c>
      <c r="H25" s="224" t="s">
        <v>22</v>
      </c>
      <c r="I25" s="225"/>
      <c r="J25" s="93"/>
      <c r="K25" s="94">
        <v>108425</v>
      </c>
      <c r="L25" s="94">
        <v>100883</v>
      </c>
      <c r="M25" s="94">
        <v>205079</v>
      </c>
      <c r="N25" s="94">
        <v>218904</v>
      </c>
      <c r="P25" s="2">
        <f t="shared" si="9"/>
        <v>176</v>
      </c>
      <c r="Q25" s="2">
        <f t="shared" si="9"/>
        <v>212</v>
      </c>
      <c r="R25" s="2">
        <f t="shared" si="9"/>
        <v>276</v>
      </c>
      <c r="S25" s="2">
        <f t="shared" si="9"/>
        <v>323</v>
      </c>
      <c r="T25" s="2">
        <f t="shared" si="10"/>
        <v>425</v>
      </c>
      <c r="U25" s="2">
        <f t="shared" si="10"/>
        <v>883</v>
      </c>
      <c r="V25" s="2">
        <f t="shared" si="10"/>
        <v>79</v>
      </c>
      <c r="W25" s="2">
        <f t="shared" si="10"/>
        <v>904</v>
      </c>
      <c r="Y25" s="3">
        <f t="shared" si="6"/>
        <v>108425</v>
      </c>
      <c r="Z25" s="3">
        <f t="shared" si="6"/>
        <v>100883</v>
      </c>
      <c r="AA25" s="3">
        <f t="shared" si="6"/>
        <v>205079</v>
      </c>
      <c r="AB25" s="3">
        <f t="shared" si="6"/>
        <v>218904</v>
      </c>
      <c r="AC25" s="3">
        <f t="shared" si="7"/>
        <v>303176</v>
      </c>
      <c r="AD25" s="3">
        <f t="shared" si="7"/>
        <v>280212</v>
      </c>
      <c r="AE25" s="3">
        <f t="shared" si="7"/>
        <v>280276</v>
      </c>
      <c r="AF25" s="3">
        <f t="shared" si="7"/>
        <v>299323</v>
      </c>
    </row>
    <row r="26" spans="1:32" ht="15" customHeight="1" thickBot="1">
      <c r="A26" s="214" t="s">
        <v>23</v>
      </c>
      <c r="B26" s="215"/>
      <c r="C26" s="93"/>
      <c r="D26" s="95">
        <v>8043</v>
      </c>
      <c r="E26" s="95">
        <v>7808</v>
      </c>
      <c r="F26" s="95">
        <v>7701</v>
      </c>
      <c r="G26" s="95">
        <v>7647</v>
      </c>
      <c r="H26" s="214" t="s">
        <v>23</v>
      </c>
      <c r="I26" s="215"/>
      <c r="J26" s="93"/>
      <c r="K26" s="95">
        <v>7160</v>
      </c>
      <c r="L26" s="95">
        <v>7719</v>
      </c>
      <c r="M26" s="95">
        <v>8518</v>
      </c>
      <c r="N26" s="95">
        <v>8279</v>
      </c>
      <c r="P26" s="2">
        <f t="shared" si="9"/>
        <v>3</v>
      </c>
      <c r="Q26" s="2">
        <f t="shared" si="9"/>
        <v>8</v>
      </c>
      <c r="R26" s="2">
        <f t="shared" si="9"/>
        <v>1</v>
      </c>
      <c r="S26" s="2">
        <f t="shared" si="9"/>
        <v>7</v>
      </c>
      <c r="T26" s="2">
        <f t="shared" si="10"/>
        <v>0</v>
      </c>
      <c r="U26" s="2">
        <f t="shared" si="10"/>
        <v>9</v>
      </c>
      <c r="V26" s="2">
        <f t="shared" si="10"/>
        <v>8</v>
      </c>
      <c r="W26" s="2">
        <f t="shared" si="10"/>
        <v>9</v>
      </c>
      <c r="Y26" s="3">
        <f t="shared" si="6"/>
        <v>7160</v>
      </c>
      <c r="Z26" s="3">
        <f t="shared" si="6"/>
        <v>7719</v>
      </c>
      <c r="AA26" s="3">
        <f t="shared" si="6"/>
        <v>8518</v>
      </c>
      <c r="AB26" s="3">
        <f t="shared" si="6"/>
        <v>8279</v>
      </c>
      <c r="AC26" s="3">
        <f t="shared" si="7"/>
        <v>8043</v>
      </c>
      <c r="AD26" s="3">
        <f t="shared" si="7"/>
        <v>7808</v>
      </c>
      <c r="AE26" s="3">
        <f t="shared" si="7"/>
        <v>7701</v>
      </c>
      <c r="AF26" s="3">
        <f t="shared" si="7"/>
        <v>7647</v>
      </c>
    </row>
    <row r="27" spans="1:32" ht="15.75" customHeight="1" thickBot="1">
      <c r="A27" s="214" t="s">
        <v>24</v>
      </c>
      <c r="B27" s="215"/>
      <c r="C27" s="93"/>
      <c r="D27" s="96"/>
      <c r="E27" s="96"/>
      <c r="F27" s="96"/>
      <c r="G27" s="96"/>
      <c r="H27" s="214" t="s">
        <v>24</v>
      </c>
      <c r="I27" s="215"/>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4" t="s">
        <v>25</v>
      </c>
      <c r="B28" s="215"/>
      <c r="C28" s="93"/>
      <c r="D28" s="95">
        <v>120000</v>
      </c>
      <c r="E28" s="95">
        <v>94000</v>
      </c>
      <c r="F28" s="95">
        <v>95000</v>
      </c>
      <c r="G28" s="95">
        <v>95000</v>
      </c>
      <c r="H28" s="214" t="s">
        <v>25</v>
      </c>
      <c r="I28" s="215"/>
      <c r="J28" s="93"/>
      <c r="K28" s="96"/>
      <c r="L28" s="96"/>
      <c r="M28" s="95">
        <v>45000</v>
      </c>
      <c r="N28" s="95">
        <v>45000</v>
      </c>
      <c r="P28" s="2">
        <f t="shared" si="9"/>
        <v>0</v>
      </c>
      <c r="Q28" s="2">
        <f t="shared" si="9"/>
        <v>0</v>
      </c>
      <c r="R28" s="2">
        <f t="shared" si="9"/>
        <v>0</v>
      </c>
      <c r="S28" s="2">
        <f t="shared" si="9"/>
        <v>0</v>
      </c>
      <c r="T28" s="2" t="e">
        <f t="shared" si="10"/>
        <v>#VALUE!</v>
      </c>
      <c r="U28" s="2" t="e">
        <f t="shared" si="10"/>
        <v>#VALUE!</v>
      </c>
      <c r="V28" s="2">
        <f t="shared" si="10"/>
        <v>0</v>
      </c>
      <c r="W28" s="2">
        <f t="shared" si="10"/>
        <v>0</v>
      </c>
      <c r="Y28" s="3">
        <f t="shared" si="6"/>
        <v>0</v>
      </c>
      <c r="Z28" s="3">
        <f t="shared" si="6"/>
        <v>0</v>
      </c>
      <c r="AA28" s="3">
        <f t="shared" si="6"/>
        <v>45000</v>
      </c>
      <c r="AB28" s="3">
        <f t="shared" si="6"/>
        <v>45000</v>
      </c>
      <c r="AC28" s="3">
        <f t="shared" si="7"/>
        <v>120000</v>
      </c>
      <c r="AD28" s="3">
        <f t="shared" si="7"/>
        <v>94000</v>
      </c>
      <c r="AE28" s="3">
        <f t="shared" si="7"/>
        <v>95000</v>
      </c>
      <c r="AF28" s="3">
        <f t="shared" si="7"/>
        <v>95000</v>
      </c>
    </row>
    <row r="29" spans="1:32" ht="15" customHeight="1" thickBot="1">
      <c r="A29" s="224" t="s">
        <v>26</v>
      </c>
      <c r="B29" s="225"/>
      <c r="C29" s="93"/>
      <c r="D29" s="94">
        <v>609913</v>
      </c>
      <c r="E29" s="94">
        <v>608005</v>
      </c>
      <c r="F29" s="94">
        <v>638435</v>
      </c>
      <c r="G29" s="94">
        <v>730542</v>
      </c>
      <c r="H29" s="224" t="s">
        <v>26</v>
      </c>
      <c r="I29" s="225"/>
      <c r="J29" s="93"/>
      <c r="K29" s="94">
        <v>316471</v>
      </c>
      <c r="L29" s="94">
        <v>388440</v>
      </c>
      <c r="M29" s="94">
        <v>548318</v>
      </c>
      <c r="N29" s="94">
        <v>567695</v>
      </c>
      <c r="P29" s="2">
        <f t="shared" si="9"/>
        <v>913</v>
      </c>
      <c r="Q29" s="2">
        <f t="shared" si="9"/>
        <v>5</v>
      </c>
      <c r="R29" s="2">
        <f t="shared" si="9"/>
        <v>435</v>
      </c>
      <c r="S29" s="2">
        <f t="shared" si="9"/>
        <v>542</v>
      </c>
      <c r="T29" s="2">
        <f t="shared" si="10"/>
        <v>471</v>
      </c>
      <c r="U29" s="2">
        <f t="shared" si="10"/>
        <v>440</v>
      </c>
      <c r="V29" s="2">
        <f t="shared" si="10"/>
        <v>318</v>
      </c>
      <c r="W29" s="2">
        <f t="shared" si="10"/>
        <v>695</v>
      </c>
      <c r="Y29" s="3">
        <f t="shared" si="6"/>
        <v>316471</v>
      </c>
      <c r="Z29" s="3">
        <f t="shared" si="6"/>
        <v>388440</v>
      </c>
      <c r="AA29" s="3">
        <f t="shared" si="6"/>
        <v>548318</v>
      </c>
      <c r="AB29" s="3">
        <f t="shared" si="6"/>
        <v>567695</v>
      </c>
      <c r="AC29" s="3">
        <f t="shared" si="7"/>
        <v>609913</v>
      </c>
      <c r="AD29" s="3">
        <f t="shared" si="7"/>
        <v>608005</v>
      </c>
      <c r="AE29" s="3">
        <f t="shared" si="7"/>
        <v>638435</v>
      </c>
      <c r="AF29" s="3">
        <f t="shared" si="7"/>
        <v>730542</v>
      </c>
    </row>
    <row r="30" spans="1:32" ht="15" customHeight="1" thickBot="1">
      <c r="A30" s="224" t="s">
        <v>27</v>
      </c>
      <c r="B30" s="225"/>
      <c r="C30" s="93"/>
      <c r="D30" s="94">
        <v>154226</v>
      </c>
      <c r="E30" s="94">
        <v>142156</v>
      </c>
      <c r="F30" s="94">
        <v>159768</v>
      </c>
      <c r="G30" s="94">
        <v>239880</v>
      </c>
      <c r="H30" s="224" t="s">
        <v>27</v>
      </c>
      <c r="I30" s="225"/>
      <c r="J30" s="93"/>
      <c r="K30" s="94">
        <v>92881</v>
      </c>
      <c r="L30" s="94">
        <v>155439</v>
      </c>
      <c r="M30" s="94">
        <v>120690</v>
      </c>
      <c r="N30" s="94">
        <v>131323</v>
      </c>
      <c r="P30" s="2">
        <f t="shared" si="9"/>
        <v>226</v>
      </c>
      <c r="Q30" s="2">
        <f t="shared" si="9"/>
        <v>156</v>
      </c>
      <c r="R30" s="2">
        <f t="shared" si="9"/>
        <v>768</v>
      </c>
      <c r="S30" s="2">
        <f t="shared" si="9"/>
        <v>880</v>
      </c>
      <c r="T30" s="2">
        <f t="shared" si="10"/>
        <v>81</v>
      </c>
      <c r="U30" s="2">
        <f t="shared" si="10"/>
        <v>439</v>
      </c>
      <c r="V30" s="2">
        <f t="shared" si="10"/>
        <v>690</v>
      </c>
      <c r="W30" s="2">
        <f t="shared" si="10"/>
        <v>323</v>
      </c>
      <c r="Y30" s="3">
        <f t="shared" si="6"/>
        <v>92881</v>
      </c>
      <c r="Z30" s="3">
        <f t="shared" si="6"/>
        <v>155439</v>
      </c>
      <c r="AA30" s="3">
        <f t="shared" si="6"/>
        <v>120690</v>
      </c>
      <c r="AB30" s="3">
        <f t="shared" si="6"/>
        <v>131323</v>
      </c>
      <c r="AC30" s="3">
        <f t="shared" si="7"/>
        <v>154226</v>
      </c>
      <c r="AD30" s="3">
        <f t="shared" si="7"/>
        <v>142156</v>
      </c>
      <c r="AE30" s="3">
        <f t="shared" si="7"/>
        <v>159768</v>
      </c>
      <c r="AF30" s="3">
        <f t="shared" si="7"/>
        <v>239880</v>
      </c>
    </row>
    <row r="31" spans="1:32" ht="15" customHeight="1" thickBot="1">
      <c r="A31" s="214" t="s">
        <v>28</v>
      </c>
      <c r="B31" s="215"/>
      <c r="C31" s="93"/>
      <c r="D31" s="95">
        <v>123763</v>
      </c>
      <c r="E31" s="95">
        <v>114576</v>
      </c>
      <c r="F31" s="95">
        <v>151348</v>
      </c>
      <c r="G31" s="95">
        <v>231461</v>
      </c>
      <c r="H31" s="214" t="s">
        <v>28</v>
      </c>
      <c r="I31" s="215"/>
      <c r="J31" s="93"/>
      <c r="K31" s="95">
        <v>57839</v>
      </c>
      <c r="L31" s="95">
        <v>120457</v>
      </c>
      <c r="M31" s="95">
        <v>86647</v>
      </c>
      <c r="N31" s="95">
        <v>100861</v>
      </c>
      <c r="P31" s="2">
        <f t="shared" si="9"/>
        <v>763</v>
      </c>
      <c r="Q31" s="2">
        <f t="shared" si="9"/>
        <v>576</v>
      </c>
      <c r="R31" s="2">
        <f t="shared" si="9"/>
        <v>348</v>
      </c>
      <c r="S31" s="2">
        <f t="shared" si="9"/>
        <v>461</v>
      </c>
      <c r="T31" s="2">
        <f t="shared" si="10"/>
        <v>39</v>
      </c>
      <c r="U31" s="2">
        <f t="shared" si="10"/>
        <v>457</v>
      </c>
      <c r="V31" s="2">
        <f t="shared" si="10"/>
        <v>47</v>
      </c>
      <c r="W31" s="2">
        <f t="shared" si="10"/>
        <v>861</v>
      </c>
      <c r="Y31" s="3">
        <f t="shared" si="6"/>
        <v>57839</v>
      </c>
      <c r="Z31" s="3">
        <f t="shared" si="6"/>
        <v>120457</v>
      </c>
      <c r="AA31" s="3">
        <f t="shared" si="6"/>
        <v>86647</v>
      </c>
      <c r="AB31" s="3">
        <f t="shared" si="6"/>
        <v>100861</v>
      </c>
      <c r="AC31" s="3">
        <f t="shared" si="7"/>
        <v>123763</v>
      </c>
      <c r="AD31" s="3">
        <f t="shared" si="7"/>
        <v>114576</v>
      </c>
      <c r="AE31" s="3">
        <f t="shared" si="7"/>
        <v>151348</v>
      </c>
      <c r="AF31" s="3">
        <f t="shared" si="7"/>
        <v>231461</v>
      </c>
    </row>
    <row r="32" spans="1:32" ht="15" customHeight="1" thickBot="1">
      <c r="A32" s="214" t="s">
        <v>29</v>
      </c>
      <c r="B32" s="215"/>
      <c r="C32" s="93"/>
      <c r="D32" s="95">
        <v>30462</v>
      </c>
      <c r="E32" s="95">
        <v>27580</v>
      </c>
      <c r="F32" s="95">
        <v>8419</v>
      </c>
      <c r="G32" s="95">
        <v>8419</v>
      </c>
      <c r="H32" s="214" t="s">
        <v>29</v>
      </c>
      <c r="I32" s="215"/>
      <c r="J32" s="93"/>
      <c r="K32" s="95">
        <v>35042</v>
      </c>
      <c r="L32" s="95">
        <v>34982</v>
      </c>
      <c r="M32" s="95">
        <v>34043</v>
      </c>
      <c r="N32" s="95">
        <v>30462</v>
      </c>
      <c r="P32" s="2">
        <f t="shared" si="9"/>
        <v>62</v>
      </c>
      <c r="Q32" s="2">
        <f t="shared" si="9"/>
        <v>80</v>
      </c>
      <c r="R32" s="2">
        <f t="shared" si="9"/>
        <v>9</v>
      </c>
      <c r="S32" s="2">
        <f t="shared" si="9"/>
        <v>9</v>
      </c>
      <c r="T32" s="2">
        <f t="shared" si="10"/>
        <v>42</v>
      </c>
      <c r="U32" s="2">
        <f t="shared" si="10"/>
        <v>82</v>
      </c>
      <c r="V32" s="2">
        <f t="shared" si="10"/>
        <v>43</v>
      </c>
      <c r="W32" s="2">
        <f t="shared" si="10"/>
        <v>62</v>
      </c>
      <c r="Y32" s="3">
        <f t="shared" si="6"/>
        <v>35042</v>
      </c>
      <c r="Z32" s="3">
        <f t="shared" si="6"/>
        <v>34982</v>
      </c>
      <c r="AA32" s="3">
        <f t="shared" si="6"/>
        <v>34043</v>
      </c>
      <c r="AB32" s="3">
        <f t="shared" si="6"/>
        <v>30462</v>
      </c>
      <c r="AC32" s="3">
        <f t="shared" si="7"/>
        <v>30462</v>
      </c>
      <c r="AD32" s="3">
        <f t="shared" si="7"/>
        <v>27580</v>
      </c>
      <c r="AE32" s="3">
        <f t="shared" si="7"/>
        <v>8419</v>
      </c>
      <c r="AF32" s="3">
        <f t="shared" si="7"/>
        <v>8419</v>
      </c>
    </row>
    <row r="33" spans="1:32" ht="15" customHeight="1" thickBot="1">
      <c r="A33" s="224" t="s">
        <v>30</v>
      </c>
      <c r="B33" s="225"/>
      <c r="C33" s="93"/>
      <c r="D33" s="94">
        <v>455687</v>
      </c>
      <c r="E33" s="94">
        <v>465849</v>
      </c>
      <c r="F33" s="94">
        <v>478667</v>
      </c>
      <c r="G33" s="94">
        <v>490662</v>
      </c>
      <c r="H33" s="224" t="s">
        <v>30</v>
      </c>
      <c r="I33" s="225"/>
      <c r="J33" s="93"/>
      <c r="K33" s="94">
        <v>223590</v>
      </c>
      <c r="L33" s="94">
        <v>233002</v>
      </c>
      <c r="M33" s="94">
        <v>427628</v>
      </c>
      <c r="N33" s="94">
        <v>436372</v>
      </c>
      <c r="P33" s="2">
        <f t="shared" si="9"/>
        <v>687</v>
      </c>
      <c r="Q33" s="2">
        <f t="shared" si="9"/>
        <v>849</v>
      </c>
      <c r="R33" s="2">
        <f t="shared" si="9"/>
        <v>667</v>
      </c>
      <c r="S33" s="2">
        <f t="shared" si="9"/>
        <v>662</v>
      </c>
      <c r="T33" s="2">
        <f t="shared" si="10"/>
        <v>590</v>
      </c>
      <c r="U33" s="2">
        <f t="shared" si="10"/>
        <v>2</v>
      </c>
      <c r="V33" s="2">
        <f t="shared" si="10"/>
        <v>628</v>
      </c>
      <c r="W33" s="2">
        <f t="shared" si="10"/>
        <v>372</v>
      </c>
      <c r="Y33" s="3">
        <f t="shared" si="6"/>
        <v>223590</v>
      </c>
      <c r="Z33" s="3">
        <f t="shared" si="6"/>
        <v>233002</v>
      </c>
      <c r="AA33" s="3">
        <f t="shared" si="6"/>
        <v>427628</v>
      </c>
      <c r="AB33" s="3">
        <f t="shared" si="6"/>
        <v>436372</v>
      </c>
      <c r="AC33" s="3">
        <f t="shared" si="7"/>
        <v>455687</v>
      </c>
      <c r="AD33" s="3">
        <f t="shared" si="7"/>
        <v>465849</v>
      </c>
      <c r="AE33" s="3">
        <f t="shared" si="7"/>
        <v>478667</v>
      </c>
      <c r="AF33" s="3">
        <f t="shared" si="7"/>
        <v>490662</v>
      </c>
    </row>
    <row r="34" spans="1:32" ht="30" customHeight="1" thickBot="1">
      <c r="A34" s="214" t="s">
        <v>31</v>
      </c>
      <c r="B34" s="215"/>
      <c r="C34" s="93"/>
      <c r="D34" s="95">
        <v>387000</v>
      </c>
      <c r="E34" s="95">
        <v>425700</v>
      </c>
      <c r="F34" s="95">
        <v>425700</v>
      </c>
      <c r="G34" s="95">
        <v>425700</v>
      </c>
      <c r="H34" s="214" t="s">
        <v>31</v>
      </c>
      <c r="I34" s="215"/>
      <c r="J34" s="93"/>
      <c r="K34" s="95">
        <v>193500</v>
      </c>
      <c r="L34" s="95">
        <v>193500</v>
      </c>
      <c r="M34" s="95">
        <v>387000</v>
      </c>
      <c r="N34" s="95">
        <v>387000</v>
      </c>
      <c r="P34" s="2">
        <f t="shared" si="9"/>
        <v>0</v>
      </c>
      <c r="Q34" s="2">
        <f t="shared" si="9"/>
        <v>700</v>
      </c>
      <c r="R34" s="2">
        <f t="shared" si="9"/>
        <v>700</v>
      </c>
      <c r="S34" s="2">
        <f t="shared" si="9"/>
        <v>700</v>
      </c>
      <c r="T34" s="2">
        <f t="shared" si="10"/>
        <v>500</v>
      </c>
      <c r="U34" s="2">
        <f t="shared" si="10"/>
        <v>500</v>
      </c>
      <c r="V34" s="2">
        <f t="shared" si="10"/>
        <v>0</v>
      </c>
      <c r="W34" s="2">
        <f t="shared" si="10"/>
        <v>0</v>
      </c>
      <c r="Y34" s="3">
        <f t="shared" si="6"/>
        <v>193500</v>
      </c>
      <c r="Z34" s="3">
        <f t="shared" si="6"/>
        <v>193500</v>
      </c>
      <c r="AA34" s="3">
        <f t="shared" si="6"/>
        <v>387000</v>
      </c>
      <c r="AB34" s="3">
        <f t="shared" si="6"/>
        <v>387000</v>
      </c>
      <c r="AC34" s="3">
        <f t="shared" si="7"/>
        <v>387000</v>
      </c>
      <c r="AD34" s="3">
        <f t="shared" si="7"/>
        <v>425700</v>
      </c>
      <c r="AE34" s="3">
        <f t="shared" si="7"/>
        <v>425700</v>
      </c>
      <c r="AF34" s="3">
        <f t="shared" si="7"/>
        <v>425700</v>
      </c>
    </row>
    <row r="35" spans="1:32" ht="30" customHeight="1" thickBot="1">
      <c r="A35" s="214" t="s">
        <v>32</v>
      </c>
      <c r="B35" s="215"/>
      <c r="C35" s="93"/>
      <c r="D35" s="95">
        <v>4000</v>
      </c>
      <c r="E35" s="95">
        <v>4000</v>
      </c>
      <c r="F35" s="95">
        <v>4000</v>
      </c>
      <c r="G35" s="95">
        <v>4000</v>
      </c>
      <c r="H35" s="214" t="s">
        <v>32</v>
      </c>
      <c r="I35" s="215"/>
      <c r="J35" s="93"/>
      <c r="K35" s="95">
        <v>4155</v>
      </c>
      <c r="L35" s="95">
        <v>4155</v>
      </c>
      <c r="M35" s="95">
        <v>4000</v>
      </c>
      <c r="N35" s="95">
        <v>4000</v>
      </c>
      <c r="P35" s="2">
        <f t="shared" si="9"/>
        <v>0</v>
      </c>
      <c r="Q35" s="2">
        <f t="shared" si="9"/>
        <v>0</v>
      </c>
      <c r="R35" s="2">
        <f t="shared" si="9"/>
        <v>0</v>
      </c>
      <c r="S35" s="2">
        <f t="shared" si="9"/>
        <v>0</v>
      </c>
      <c r="T35" s="2">
        <f t="shared" si="10"/>
        <v>5</v>
      </c>
      <c r="U35" s="2">
        <f t="shared" si="10"/>
        <v>5</v>
      </c>
      <c r="V35" s="2">
        <f t="shared" si="10"/>
        <v>0</v>
      </c>
      <c r="W35" s="2">
        <f t="shared" si="10"/>
        <v>0</v>
      </c>
      <c r="Y35" s="3">
        <f t="shared" si="6"/>
        <v>4155</v>
      </c>
      <c r="Z35" s="3">
        <f t="shared" si="6"/>
        <v>4155</v>
      </c>
      <c r="AA35" s="3">
        <f t="shared" si="6"/>
        <v>4000</v>
      </c>
      <c r="AB35" s="3">
        <f t="shared" si="6"/>
        <v>4000</v>
      </c>
      <c r="AC35" s="3">
        <f t="shared" si="7"/>
        <v>4000</v>
      </c>
      <c r="AD35" s="3">
        <f t="shared" si="7"/>
        <v>4000</v>
      </c>
      <c r="AE35" s="3">
        <f t="shared" si="7"/>
        <v>4000</v>
      </c>
      <c r="AF35" s="3">
        <f t="shared" si="7"/>
        <v>4000</v>
      </c>
    </row>
    <row r="36" spans="1:32" ht="30" customHeight="1" thickBot="1">
      <c r="A36" s="214" t="s">
        <v>33</v>
      </c>
      <c r="B36" s="215"/>
      <c r="C36" s="93"/>
      <c r="D36" s="95">
        <v>62121</v>
      </c>
      <c r="E36" s="95">
        <v>33583</v>
      </c>
      <c r="F36" s="95">
        <v>46401</v>
      </c>
      <c r="G36" s="95">
        <v>56892</v>
      </c>
      <c r="H36" s="214" t="s">
        <v>33</v>
      </c>
      <c r="I36" s="215"/>
      <c r="J36" s="93"/>
      <c r="K36" s="95">
        <v>23368</v>
      </c>
      <c r="L36" s="95">
        <v>32780</v>
      </c>
      <c r="M36" s="95">
        <v>34062</v>
      </c>
      <c r="N36" s="95">
        <v>42806</v>
      </c>
      <c r="P36" s="2">
        <f t="shared" si="9"/>
        <v>21</v>
      </c>
      <c r="Q36" s="2">
        <f t="shared" si="9"/>
        <v>83</v>
      </c>
      <c r="R36" s="2">
        <f t="shared" si="9"/>
        <v>1</v>
      </c>
      <c r="S36" s="2">
        <f t="shared" si="9"/>
        <v>92</v>
      </c>
      <c r="T36" s="2">
        <f t="shared" si="10"/>
        <v>68</v>
      </c>
      <c r="U36" s="2">
        <f t="shared" si="10"/>
        <v>80</v>
      </c>
      <c r="V36" s="2">
        <f t="shared" si="10"/>
        <v>62</v>
      </c>
      <c r="W36" s="2">
        <f t="shared" si="10"/>
        <v>6</v>
      </c>
      <c r="Y36" s="3">
        <f t="shared" si="6"/>
        <v>23368</v>
      </c>
      <c r="Z36" s="3">
        <f t="shared" si="6"/>
        <v>32780</v>
      </c>
      <c r="AA36" s="3">
        <f t="shared" si="6"/>
        <v>34062</v>
      </c>
      <c r="AB36" s="3">
        <f t="shared" si="6"/>
        <v>42806</v>
      </c>
      <c r="AC36" s="3">
        <f t="shared" si="7"/>
        <v>62121</v>
      </c>
      <c r="AD36" s="3">
        <f t="shared" si="7"/>
        <v>33583</v>
      </c>
      <c r="AE36" s="3">
        <f t="shared" si="7"/>
        <v>46401</v>
      </c>
      <c r="AF36" s="3">
        <f t="shared" si="7"/>
        <v>56892</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609913</v>
      </c>
      <c r="E38" s="94">
        <v>608005</v>
      </c>
      <c r="F38" s="94">
        <v>638435</v>
      </c>
      <c r="G38" s="94">
        <v>730542</v>
      </c>
      <c r="H38" s="224" t="s">
        <v>35</v>
      </c>
      <c r="I38" s="225"/>
      <c r="J38" s="93"/>
      <c r="K38" s="94">
        <v>316471</v>
      </c>
      <c r="L38" s="94">
        <v>388440</v>
      </c>
      <c r="M38" s="94">
        <v>548318</v>
      </c>
      <c r="N38" s="94">
        <v>567695</v>
      </c>
      <c r="P38" s="2">
        <f t="shared" si="9"/>
        <v>913</v>
      </c>
      <c r="Q38" s="2">
        <f t="shared" si="9"/>
        <v>5</v>
      </c>
      <c r="R38" s="2">
        <f t="shared" si="9"/>
        <v>435</v>
      </c>
      <c r="S38" s="2">
        <f t="shared" si="9"/>
        <v>542</v>
      </c>
      <c r="T38" s="2">
        <f t="shared" si="10"/>
        <v>471</v>
      </c>
      <c r="U38" s="2">
        <f t="shared" si="10"/>
        <v>440</v>
      </c>
      <c r="V38" s="2">
        <f t="shared" si="10"/>
        <v>318</v>
      </c>
      <c r="W38" s="2">
        <f t="shared" si="10"/>
        <v>695</v>
      </c>
      <c r="Y38" s="3">
        <f t="shared" si="6"/>
        <v>316471</v>
      </c>
      <c r="Z38" s="3">
        <f t="shared" si="6"/>
        <v>388440</v>
      </c>
      <c r="AA38" s="3">
        <f t="shared" si="6"/>
        <v>548318</v>
      </c>
      <c r="AB38" s="3">
        <f t="shared" si="6"/>
        <v>567695</v>
      </c>
      <c r="AC38" s="3">
        <f t="shared" si="7"/>
        <v>609913</v>
      </c>
      <c r="AD38" s="3">
        <f t="shared" si="7"/>
        <v>608005</v>
      </c>
      <c r="AE38" s="3">
        <f t="shared" si="7"/>
        <v>638435</v>
      </c>
      <c r="AF38" s="3">
        <f t="shared" si="7"/>
        <v>730542</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1399</v>
      </c>
      <c r="D1" s="155" t="s">
        <v>1885</v>
      </c>
    </row>
    <row r="2" spans="1:11">
      <c r="A2" s="7"/>
      <c r="B2" s="159" t="s">
        <v>540</v>
      </c>
      <c r="C2" s="160" t="s">
        <v>37</v>
      </c>
      <c r="D2" s="160" t="str">
        <f>'Input yearly TNI'!N18</f>
        <v>Năm 2014</v>
      </c>
      <c r="E2" s="160" t="str">
        <f>'Input yearly TNI'!O18</f>
        <v>Năm 2015</v>
      </c>
      <c r="F2" s="160" t="str">
        <f>'Input yearly TNI'!P18</f>
        <v>Năm 2016</v>
      </c>
      <c r="G2" s="160" t="str">
        <f>'Input yearly TNI'!Q18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TNI'!N3</f>
        <v>772989</v>
      </c>
      <c r="E4" s="130">
        <f>'Input yearly TNI'!O3</f>
        <v>1287175</v>
      </c>
      <c r="F4" s="130">
        <f>'Input yearly TNI'!P3</f>
        <v>709018</v>
      </c>
      <c r="G4" s="130">
        <f>'Input yearly TNI'!Q3</f>
        <v>1045044</v>
      </c>
      <c r="H4" s="129"/>
      <c r="I4" s="238"/>
      <c r="J4" s="239"/>
      <c r="K4" s="240"/>
    </row>
    <row r="5" spans="1:11">
      <c r="A5" s="7"/>
      <c r="B5" s="128" t="s">
        <v>542</v>
      </c>
      <c r="C5" s="128" t="s">
        <v>38</v>
      </c>
      <c r="D5" s="131">
        <f>'Input yearly TNI'!N5</f>
        <v>13763</v>
      </c>
      <c r="E5" s="131">
        <f>'Input yearly TNI'!O5</f>
        <v>22899</v>
      </c>
      <c r="F5" s="131">
        <f>'Input yearly TNI'!P5</f>
        <v>40466</v>
      </c>
      <c r="G5" s="131">
        <f>'Input yearly TNI'!Q5</f>
        <v>45696</v>
      </c>
      <c r="H5" s="129"/>
      <c r="I5" s="238"/>
      <c r="J5" s="239"/>
      <c r="K5" s="240"/>
    </row>
    <row r="6" spans="1:11">
      <c r="A6" s="7"/>
      <c r="B6" s="128" t="s">
        <v>543</v>
      </c>
      <c r="C6" s="128" t="s">
        <v>38</v>
      </c>
      <c r="D6" s="131">
        <f>'Input yearly TNI'!N15</f>
        <v>50961</v>
      </c>
      <c r="E6" s="131">
        <f>'Input yearly TNI'!O15</f>
        <v>11019</v>
      </c>
      <c r="F6" s="131">
        <f>'Input yearly TNI'!P15</f>
        <v>12729</v>
      </c>
      <c r="G6" s="131">
        <f>'Input yearly TNI'!Q15</f>
        <v>17821</v>
      </c>
      <c r="H6" s="129"/>
      <c r="I6" s="238"/>
      <c r="J6" s="239"/>
      <c r="K6" s="240"/>
    </row>
    <row r="7" spans="1:11">
      <c r="A7" s="7"/>
      <c r="B7" s="128" t="s">
        <v>544</v>
      </c>
      <c r="C7" s="128" t="s">
        <v>38</v>
      </c>
      <c r="D7" s="131">
        <f>'Input yearly TNI'!N33</f>
        <v>209885</v>
      </c>
      <c r="E7" s="131">
        <f>'Input yearly TNI'!O33</f>
        <v>220599</v>
      </c>
      <c r="F7" s="131">
        <f>'Input yearly TNI'!P33</f>
        <v>233328</v>
      </c>
      <c r="G7" s="131">
        <f>'Input yearly TNI'!Q33</f>
        <v>242970</v>
      </c>
      <c r="H7" s="129"/>
      <c r="I7" s="238"/>
      <c r="J7" s="239"/>
      <c r="K7" s="240"/>
    </row>
    <row r="8" spans="1:11">
      <c r="A8" s="7"/>
      <c r="B8" s="128" t="s">
        <v>545</v>
      </c>
      <c r="C8" s="129" t="s">
        <v>38</v>
      </c>
      <c r="D8" s="130">
        <f>'Input yearly TNI'!N29</f>
        <v>553685</v>
      </c>
      <c r="E8" s="130">
        <f>'Input yearly TNI'!O29</f>
        <v>547784</v>
      </c>
      <c r="F8" s="130">
        <f>'Input yearly TNI'!P29</f>
        <v>528939</v>
      </c>
      <c r="G8" s="130">
        <f>'Input yearly TNI'!Q29</f>
        <v>533911</v>
      </c>
      <c r="H8" s="129"/>
      <c r="I8" s="238"/>
      <c r="J8" s="239"/>
      <c r="K8" s="240"/>
    </row>
    <row r="9" spans="1:11">
      <c r="A9" s="7"/>
      <c r="B9" s="128" t="s">
        <v>546</v>
      </c>
      <c r="C9" s="129" t="s">
        <v>39</v>
      </c>
      <c r="D9" s="130">
        <f>'Input yearly TNI'!N34*1000000/10000</f>
        <v>20000000</v>
      </c>
      <c r="E9" s="130">
        <f>'Input yearly TNI'!O34*1000000/10000</f>
        <v>20000000</v>
      </c>
      <c r="F9" s="130">
        <f>'Input yearly TNI'!P34*1000000/10000</f>
        <v>20000000</v>
      </c>
      <c r="G9" s="130">
        <f>'Input yearly TNI'!Q34*1000000/10000</f>
        <v>21000000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1.7804910548533032E-2</v>
      </c>
      <c r="E11" s="132">
        <f>E5/E4</f>
        <v>1.7790121778312972E-2</v>
      </c>
      <c r="F11" s="132">
        <f>F5/F4</f>
        <v>5.7073304203842497E-2</v>
      </c>
      <c r="G11" s="132">
        <f>G5/G4</f>
        <v>4.372638855397476E-2</v>
      </c>
      <c r="H11" s="129"/>
      <c r="I11" s="238"/>
      <c r="J11" s="239"/>
      <c r="K11" s="240"/>
    </row>
    <row r="12" spans="1:11">
      <c r="A12" s="7"/>
      <c r="B12" s="128" t="s">
        <v>570</v>
      </c>
      <c r="C12" s="129" t="s">
        <v>36</v>
      </c>
      <c r="D12" s="133">
        <f>D6/D4</f>
        <v>6.5927199481493268E-2</v>
      </c>
      <c r="E12" s="132">
        <f>E6/E4</f>
        <v>8.5606075319983686E-3</v>
      </c>
      <c r="F12" s="132">
        <f>F6/F4</f>
        <v>1.7952999782798181E-2</v>
      </c>
      <c r="G12" s="132">
        <f>G6/G4</f>
        <v>1.7052870501146362E-2</v>
      </c>
      <c r="H12" s="129"/>
      <c r="I12" s="238"/>
      <c r="J12" s="239"/>
      <c r="K12" s="240"/>
    </row>
    <row r="13" spans="1:11">
      <c r="A13" s="7"/>
      <c r="B13" s="128" t="s">
        <v>41</v>
      </c>
      <c r="C13" s="129" t="s">
        <v>40</v>
      </c>
      <c r="D13" s="130">
        <f>D6*1000000/D9</f>
        <v>2548.0500000000002</v>
      </c>
      <c r="E13" s="131">
        <f>E6*1000000/E9</f>
        <v>550.95000000000005</v>
      </c>
      <c r="F13" s="131">
        <f>F6*1000000/F9</f>
        <v>636.45000000000005</v>
      </c>
      <c r="G13" s="131">
        <f>G6*1000000/G9</f>
        <v>848.61904761904759</v>
      </c>
      <c r="H13" s="129"/>
      <c r="I13" s="238"/>
      <c r="J13" s="239"/>
      <c r="K13" s="240"/>
    </row>
    <row r="14" spans="1:11">
      <c r="A14" s="7"/>
      <c r="B14" s="128" t="s">
        <v>548</v>
      </c>
      <c r="C14" s="129"/>
      <c r="D14" s="130">
        <f>D7*1000000/D9</f>
        <v>10494.25</v>
      </c>
      <c r="E14" s="131">
        <f>E7*1000000/E9</f>
        <v>11029.95</v>
      </c>
      <c r="F14" s="131">
        <f>F7*1000000/F9</f>
        <v>11666.4</v>
      </c>
      <c r="G14" s="131">
        <f>G7*1000000/G9</f>
        <v>11570</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0.66519187207062458</v>
      </c>
      <c r="F16" s="138">
        <f>(F4-E4)/ABS(E4)</f>
        <v>-0.44916736263522833</v>
      </c>
      <c r="G16" s="138">
        <f>(G4-F4)/ABS(F4)</f>
        <v>0.47393155039787427</v>
      </c>
      <c r="H16" s="129"/>
      <c r="I16" s="238"/>
      <c r="J16" s="239"/>
      <c r="K16" s="240"/>
    </row>
    <row r="17" spans="1:12">
      <c r="A17" s="7"/>
      <c r="B17" s="128" t="s">
        <v>543</v>
      </c>
      <c r="C17" s="139" t="s">
        <v>36</v>
      </c>
      <c r="D17" s="128"/>
      <c r="E17" s="138">
        <f>(E6-D6)/ABS(D6)</f>
        <v>-0.78377582857479244</v>
      </c>
      <c r="F17" s="138">
        <f>(F6-E6)/ABS(E6)</f>
        <v>0.15518649605227336</v>
      </c>
      <c r="G17" s="138">
        <f>(G6-F6)/ABS(F6)</f>
        <v>0.40003142430670124</v>
      </c>
      <c r="H17" s="129"/>
      <c r="I17" s="238"/>
      <c r="J17" s="239"/>
      <c r="K17" s="240"/>
    </row>
    <row r="18" spans="1:12">
      <c r="A18" s="7"/>
      <c r="B18" s="128" t="s">
        <v>41</v>
      </c>
      <c r="C18" s="136" t="s">
        <v>36</v>
      </c>
      <c r="D18" s="137"/>
      <c r="E18" s="138">
        <f>(E13-D13)/ABS(D13)</f>
        <v>-0.78377582857479244</v>
      </c>
      <c r="F18" s="138">
        <f>(F13-E13)/ABS(E13)</f>
        <v>0.15518649605227333</v>
      </c>
      <c r="G18" s="138">
        <f>(G13-F13)/ABS(F13)</f>
        <v>0.33336326124447724</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5.1193540294180502E-2</v>
      </c>
      <c r="F20" s="133">
        <f>F6/AVERAGE(E7:F7)</f>
        <v>5.6083907764904926E-2</v>
      </c>
      <c r="G20" s="133">
        <f>G6/AVERAGE(F7:G7)</f>
        <v>7.4831303091761878E-2</v>
      </c>
      <c r="H20" s="129"/>
      <c r="I20" s="212" t="s">
        <v>1187</v>
      </c>
      <c r="J20" s="212"/>
      <c r="K20" s="212"/>
    </row>
    <row r="21" spans="1:12">
      <c r="A21" s="7"/>
      <c r="B21" s="128" t="s">
        <v>43</v>
      </c>
      <c r="C21" s="141" t="s">
        <v>36</v>
      </c>
      <c r="D21" s="129"/>
      <c r="E21" s="133">
        <f>E6/AVERAGE(D8:E8)</f>
        <v>2.0007825912485962E-2</v>
      </c>
      <c r="F21" s="133">
        <f>F6/AVERAGE(E8:F8)</f>
        <v>2.36439641393376E-2</v>
      </c>
      <c r="G21" s="133">
        <f>G6/AVERAGE(F8:G8)</f>
        <v>3.3534365150303433E-2</v>
      </c>
      <c r="H21" s="129"/>
      <c r="I21" s="142" t="s">
        <v>1188</v>
      </c>
      <c r="J21" s="142">
        <v>2018</v>
      </c>
      <c r="K21" s="142" t="s">
        <v>1190</v>
      </c>
    </row>
    <row r="22" spans="1:12">
      <c r="A22" s="7"/>
      <c r="B22" s="134" t="s">
        <v>551</v>
      </c>
      <c r="C22" s="141"/>
      <c r="D22" s="129"/>
      <c r="E22" s="133"/>
      <c r="F22" s="133"/>
      <c r="G22" s="133"/>
      <c r="H22" s="129"/>
      <c r="I22" s="129" t="s">
        <v>1189</v>
      </c>
      <c r="J22" s="163">
        <v>2700000</v>
      </c>
      <c r="K22" s="143">
        <f>K30/J22</f>
        <v>0.12895259259259259</v>
      </c>
    </row>
    <row r="23" spans="1:12">
      <c r="A23" s="7"/>
      <c r="B23" s="128" t="s">
        <v>552</v>
      </c>
      <c r="C23" s="141" t="s">
        <v>36</v>
      </c>
      <c r="D23" s="133">
        <f>1-D7/D8</f>
        <v>0.62093067357793696</v>
      </c>
      <c r="E23" s="133">
        <f>1-E7/E8</f>
        <v>0.59728834723175561</v>
      </c>
      <c r="F23" s="133">
        <f>1-F7/F8</f>
        <v>0.55887540907363609</v>
      </c>
      <c r="G23" s="133">
        <f>1-G7/G8</f>
        <v>0.54492415402567096</v>
      </c>
      <c r="H23" s="129"/>
      <c r="I23" s="129" t="s">
        <v>1191</v>
      </c>
      <c r="J23" s="163">
        <v>127000</v>
      </c>
      <c r="K23" s="143">
        <f>K32/J23</f>
        <v>5.5708661417322836E-2</v>
      </c>
    </row>
    <row r="24" spans="1:12">
      <c r="A24" s="7"/>
      <c r="B24" s="128" t="s">
        <v>553</v>
      </c>
      <c r="C24" s="141" t="s">
        <v>36</v>
      </c>
      <c r="D24" s="133">
        <f>D8/D7-1</f>
        <v>1.6380398789813468</v>
      </c>
      <c r="E24" s="133">
        <f>E8/E7-1</f>
        <v>1.4831662881518048</v>
      </c>
      <c r="F24" s="133">
        <f>F8/F7-1</f>
        <v>1.2669332441884387</v>
      </c>
      <c r="G24" s="133">
        <f>G8/G7-1</f>
        <v>1.1974358974358976</v>
      </c>
      <c r="H24" s="129"/>
      <c r="I24" s="129" t="s">
        <v>1376</v>
      </c>
      <c r="J24" s="130"/>
      <c r="K24" s="129"/>
    </row>
    <row r="25" spans="1:12">
      <c r="A25" s="7"/>
      <c r="B25" s="128" t="s">
        <v>554</v>
      </c>
      <c r="C25" s="141" t="s">
        <v>40</v>
      </c>
      <c r="D25" s="144">
        <f>'Input yearly TNI'!N19/'Input yearly TNI'!N31</f>
        <v>0.99716986620127979</v>
      </c>
      <c r="E25" s="144">
        <f>'Input yearly TNI'!O19/'Input yearly TNI'!O31</f>
        <v>0.7629261732658893</v>
      </c>
      <c r="F25" s="144">
        <f>'Input yearly TNI'!P19/'Input yearly TNI'!P31</f>
        <v>1.2337463761497374</v>
      </c>
      <c r="G25" s="144">
        <f>'Input yearly TNI'!Q19/'Input yearly TNI'!Q31</f>
        <v>1.272080684181927</v>
      </c>
      <c r="H25" s="129"/>
      <c r="I25" s="129" t="s">
        <v>576</v>
      </c>
      <c r="J25" s="145" t="s">
        <v>1793</v>
      </c>
      <c r="K25" s="129"/>
    </row>
    <row r="26" spans="1:12">
      <c r="A26" s="7"/>
      <c r="B26" s="128" t="s">
        <v>555</v>
      </c>
      <c r="C26" s="141" t="s">
        <v>40</v>
      </c>
      <c r="D26" s="144">
        <f>('Input yearly TNI'!N19-'Input yearly TNI'!N23)/'Input yearly TNI'!N31</f>
        <v>0.61159685863874347</v>
      </c>
      <c r="E26" s="144">
        <f>('Input yearly TNI'!O19-'Input yearly TNI'!O23)/'Input yearly TNI'!O31</f>
        <v>0.42372358146003025</v>
      </c>
      <c r="F26" s="144">
        <f>('Input yearly TNI'!P19-'Input yearly TNI'!P23)/'Input yearly TNI'!P31</f>
        <v>0.77439269851257231</v>
      </c>
      <c r="G26" s="144">
        <f>('Input yearly TNI'!Q19-'Input yearly TNI'!Q23)/'Input yearly TNI'!Q31</f>
        <v>0.6387763083664153</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TNI'!Y1</f>
        <v>Quý 1/2017</v>
      </c>
      <c r="E28" s="160" t="str">
        <f>'Input quaterly TNI'!Z1</f>
        <v>Quý 2/2017</v>
      </c>
      <c r="F28" s="160" t="str">
        <f>'Input quaterly TNI'!AA1</f>
        <v>Quý 3/2017</v>
      </c>
      <c r="G28" s="160" t="str">
        <f>'Input quaterly TNI'!AB1</f>
        <v>Quý 4/2017</v>
      </c>
      <c r="H28" s="160" t="str">
        <f>'Input quaterly TNI'!AC1</f>
        <v>Quý 2/2017</v>
      </c>
      <c r="I28" s="160" t="str">
        <f>'Input quaterly TNI'!AD1</f>
        <v>Quý 3/2017</v>
      </c>
      <c r="J28" s="160" t="str">
        <f>'Input quaterly TNI'!AE1</f>
        <v>Quý 4/2017</v>
      </c>
      <c r="K28" s="160" t="str">
        <f>'Input quaterly TNI'!AF1</f>
        <v>Quý 1/2018</v>
      </c>
    </row>
    <row r="29" spans="1:12">
      <c r="A29" s="7"/>
      <c r="B29" s="128"/>
      <c r="C29" s="129"/>
      <c r="D29" s="129"/>
      <c r="E29" s="129"/>
      <c r="F29" s="129"/>
      <c r="G29" s="129"/>
      <c r="H29" s="129"/>
      <c r="I29" s="129"/>
      <c r="J29" s="129"/>
      <c r="K29" s="129"/>
    </row>
    <row r="30" spans="1:12">
      <c r="A30" s="7"/>
      <c r="B30" s="128" t="s">
        <v>541</v>
      </c>
      <c r="C30" s="129" t="s">
        <v>38</v>
      </c>
      <c r="D30" s="147">
        <f>'Input quaterly TNI'!Y3</f>
        <v>180954</v>
      </c>
      <c r="E30" s="147">
        <f>'Input quaterly TNI'!Z3</f>
        <v>339906</v>
      </c>
      <c r="F30" s="147">
        <f>'Input quaterly TNI'!AA3</f>
        <v>199188</v>
      </c>
      <c r="G30" s="147">
        <f>'Input quaterly TNI'!AB3</f>
        <v>324996</v>
      </c>
      <c r="H30" s="147">
        <f>'Input quaterly TNI'!AC3</f>
        <v>339906</v>
      </c>
      <c r="I30" s="147">
        <f>'Input quaterly TNI'!AD3</f>
        <v>199188</v>
      </c>
      <c r="J30" s="147">
        <f>'Input quaterly TNI'!AE3</f>
        <v>324996</v>
      </c>
      <c r="K30" s="147">
        <f>'Input quaterly TNI'!AF3</f>
        <v>348172</v>
      </c>
    </row>
    <row r="31" spans="1:12">
      <c r="A31" s="7"/>
      <c r="B31" s="128" t="s">
        <v>542</v>
      </c>
      <c r="C31" s="129" t="s">
        <v>38</v>
      </c>
      <c r="D31" s="147">
        <f>'Input quaterly TNI'!Y5</f>
        <v>8910</v>
      </c>
      <c r="E31" s="147">
        <f>'Input quaterly TNI'!Z5</f>
        <v>14831</v>
      </c>
      <c r="F31" s="147">
        <f>'Input quaterly TNI'!AA5</f>
        <v>10598</v>
      </c>
      <c r="G31" s="147">
        <f>'Input quaterly TNI'!AB5</f>
        <v>11527</v>
      </c>
      <c r="H31" s="147">
        <f>'Input quaterly TNI'!AC5</f>
        <v>14831</v>
      </c>
      <c r="I31" s="147">
        <f>'Input quaterly TNI'!AD5</f>
        <v>10598</v>
      </c>
      <c r="J31" s="147">
        <f>'Input quaterly TNI'!AE5</f>
        <v>11527</v>
      </c>
      <c r="K31" s="147">
        <f>'Input quaterly TNI'!AF5</f>
        <v>11133</v>
      </c>
    </row>
    <row r="32" spans="1:12">
      <c r="A32" s="7"/>
      <c r="B32" s="128" t="s">
        <v>543</v>
      </c>
      <c r="C32" s="128" t="s">
        <v>38</v>
      </c>
      <c r="D32" s="148">
        <f>'Input quaterly TNI'!Y15</f>
        <v>2099</v>
      </c>
      <c r="E32" s="148">
        <f>'Input quaterly TNI'!Z15</f>
        <v>8627</v>
      </c>
      <c r="F32" s="148">
        <f>'Input quaterly TNI'!AA15</f>
        <v>4041</v>
      </c>
      <c r="G32" s="148">
        <f>'Input quaterly TNI'!AB15</f>
        <v>3624</v>
      </c>
      <c r="H32" s="148">
        <f>'Input quaterly TNI'!AC15</f>
        <v>8627</v>
      </c>
      <c r="I32" s="148">
        <f>'Input quaterly TNI'!AD15</f>
        <v>4041</v>
      </c>
      <c r="J32" s="148">
        <f>'Input quaterly TNI'!AE15</f>
        <v>3624</v>
      </c>
      <c r="K32" s="148">
        <f>'Input quaterly TNI'!AF15</f>
        <v>7075</v>
      </c>
      <c r="L32" s="10"/>
    </row>
    <row r="33" spans="1:12">
      <c r="A33" s="7"/>
      <c r="B33" s="128" t="s">
        <v>544</v>
      </c>
      <c r="C33" s="129" t="s">
        <v>38</v>
      </c>
      <c r="D33" s="147">
        <f>'Input quaterly TNI'!Y33</f>
        <v>236633</v>
      </c>
      <c r="E33" s="147">
        <f>'Input quaterly TNI'!Z33</f>
        <v>245260</v>
      </c>
      <c r="F33" s="147">
        <f>'Input quaterly TNI'!AA33</f>
        <v>248844</v>
      </c>
      <c r="G33" s="147">
        <f>'Input quaterly TNI'!AB33</f>
        <v>252474</v>
      </c>
      <c r="H33" s="147">
        <f>'Input quaterly TNI'!AC33</f>
        <v>245260</v>
      </c>
      <c r="I33" s="147">
        <f>'Input quaterly TNI'!AD33</f>
        <v>248844</v>
      </c>
      <c r="J33" s="147">
        <f>'Input quaterly TNI'!AE33</f>
        <v>252474</v>
      </c>
      <c r="K33" s="147">
        <f>'Input quaterly TNI'!AF33</f>
        <v>575009</v>
      </c>
    </row>
    <row r="34" spans="1:12">
      <c r="A34" s="7"/>
      <c r="B34" s="128" t="s">
        <v>545</v>
      </c>
      <c r="C34" s="129" t="s">
        <v>38</v>
      </c>
      <c r="D34" s="147">
        <f>'Input quaterly TNI'!Y38</f>
        <v>545963</v>
      </c>
      <c r="E34" s="147">
        <f>'Input quaterly TNI'!Z38</f>
        <v>564806</v>
      </c>
      <c r="F34" s="147">
        <f>'Input quaterly TNI'!AA38</f>
        <v>569685</v>
      </c>
      <c r="G34" s="147">
        <f>'Input quaterly TNI'!AB38</f>
        <v>533151</v>
      </c>
      <c r="H34" s="147">
        <f>'Input quaterly TNI'!AC38</f>
        <v>564806</v>
      </c>
      <c r="I34" s="147">
        <f>'Input quaterly TNI'!AD38</f>
        <v>569685</v>
      </c>
      <c r="J34" s="147">
        <f>'Input quaterly TNI'!AE38</f>
        <v>533151</v>
      </c>
      <c r="K34" s="147">
        <f>'Input quaterly TNI'!AF38</f>
        <v>894403</v>
      </c>
    </row>
    <row r="35" spans="1:12">
      <c r="A35" s="7"/>
      <c r="B35" s="128" t="s">
        <v>546</v>
      </c>
      <c r="C35" s="129" t="s">
        <v>39</v>
      </c>
      <c r="D35" s="147">
        <f>'Input quaterly TNI'!Y34*1000000/10000</f>
        <v>21000000</v>
      </c>
      <c r="E35" s="147">
        <f>'Input quaterly TNI'!Z34*1000000/10000</f>
        <v>21000000</v>
      </c>
      <c r="F35" s="147">
        <f>'Input quaterly TNI'!AA34*1000000/10000</f>
        <v>21000000</v>
      </c>
      <c r="G35" s="147">
        <f>'Input quaterly TNI'!AB34*1000000/10000</f>
        <v>21001000</v>
      </c>
      <c r="H35" s="147">
        <f>'Input quaterly TNI'!AC34*1000000/10000</f>
        <v>21000000</v>
      </c>
      <c r="I35" s="147">
        <f>'Input quaterly TNI'!AD34*1000000/10000</f>
        <v>21000000</v>
      </c>
      <c r="J35" s="147">
        <f>'Input quaterly TNI'!AE34*1000000/10000</f>
        <v>21001000</v>
      </c>
      <c r="K35" s="147">
        <f>'Input quaterly TNI'!AF34*1000000/10000</f>
        <v>52500000</v>
      </c>
    </row>
    <row r="36" spans="1:12">
      <c r="A36" s="7"/>
      <c r="B36" s="128"/>
      <c r="C36" s="129"/>
      <c r="D36" s="147"/>
      <c r="E36" s="147"/>
      <c r="F36" s="147"/>
      <c r="G36" s="147"/>
      <c r="H36" s="147"/>
      <c r="I36" s="147"/>
      <c r="J36" s="147"/>
      <c r="K36" s="147"/>
    </row>
    <row r="37" spans="1:12">
      <c r="A37" s="7"/>
      <c r="B37" s="128" t="s">
        <v>547</v>
      </c>
      <c r="C37" s="129" t="s">
        <v>36</v>
      </c>
      <c r="D37" s="149">
        <f>D31/D30</f>
        <v>4.9239033124440466E-2</v>
      </c>
      <c r="E37" s="149">
        <f t="shared" ref="E37:J37" si="0">E31/E30</f>
        <v>4.3632651380087435E-2</v>
      </c>
      <c r="F37" s="149">
        <f t="shared" si="0"/>
        <v>5.3206016426692371E-2</v>
      </c>
      <c r="G37" s="149">
        <f t="shared" si="0"/>
        <v>3.5468128838508785E-2</v>
      </c>
      <c r="H37" s="149">
        <f t="shared" si="0"/>
        <v>4.3632651380087435E-2</v>
      </c>
      <c r="I37" s="149">
        <f t="shared" si="0"/>
        <v>5.3206016426692371E-2</v>
      </c>
      <c r="J37" s="149">
        <f t="shared" si="0"/>
        <v>3.5468128838508785E-2</v>
      </c>
      <c r="K37" s="149">
        <f>K31/K30</f>
        <v>3.1975575290373724E-2</v>
      </c>
      <c r="L37" s="11"/>
    </row>
    <row r="38" spans="1:12">
      <c r="A38" s="7"/>
      <c r="B38" s="128" t="s">
        <v>571</v>
      </c>
      <c r="C38" s="129" t="s">
        <v>36</v>
      </c>
      <c r="D38" s="149">
        <f>D32/D30</f>
        <v>1.1599633055914762E-2</v>
      </c>
      <c r="E38" s="149">
        <f t="shared" ref="E38:K38" si="1">E32/E30</f>
        <v>2.5380546386353873E-2</v>
      </c>
      <c r="F38" s="149">
        <f t="shared" si="1"/>
        <v>2.0287366708837882E-2</v>
      </c>
      <c r="G38" s="149">
        <f t="shared" si="1"/>
        <v>1.1150906472695048E-2</v>
      </c>
      <c r="H38" s="149">
        <f t="shared" si="1"/>
        <v>2.5380546386353873E-2</v>
      </c>
      <c r="I38" s="149">
        <f t="shared" si="1"/>
        <v>2.0287366708837882E-2</v>
      </c>
      <c r="J38" s="149">
        <f t="shared" si="1"/>
        <v>1.1150906472695048E-2</v>
      </c>
      <c r="K38" s="149">
        <f t="shared" si="1"/>
        <v>2.0320416345943958E-2</v>
      </c>
      <c r="L38" s="11"/>
    </row>
    <row r="39" spans="1:12">
      <c r="A39" s="7"/>
      <c r="B39" s="128" t="s">
        <v>41</v>
      </c>
      <c r="C39" s="129" t="s">
        <v>40</v>
      </c>
      <c r="D39" s="130">
        <f>D32*1000000/D35</f>
        <v>99.952380952380949</v>
      </c>
      <c r="E39" s="130">
        <f t="shared" ref="E39:K39" si="2">E32*1000000/E35</f>
        <v>410.8095238095238</v>
      </c>
      <c r="F39" s="130">
        <f t="shared" si="2"/>
        <v>192.42857142857142</v>
      </c>
      <c r="G39" s="130">
        <f t="shared" si="2"/>
        <v>172.56321127565354</v>
      </c>
      <c r="H39" s="130">
        <f t="shared" si="2"/>
        <v>410.8095238095238</v>
      </c>
      <c r="I39" s="130">
        <f t="shared" si="2"/>
        <v>192.42857142857142</v>
      </c>
      <c r="J39" s="130">
        <f t="shared" si="2"/>
        <v>172.56321127565354</v>
      </c>
      <c r="K39" s="130">
        <f t="shared" si="2"/>
        <v>134.76190476190476</v>
      </c>
    </row>
    <row r="40" spans="1:12">
      <c r="A40" s="7"/>
      <c r="B40" s="128" t="s">
        <v>548</v>
      </c>
      <c r="C40" s="129"/>
      <c r="D40" s="130">
        <f>D33*1000000/D35</f>
        <v>11268.238095238095</v>
      </c>
      <c r="E40" s="130">
        <f t="shared" ref="E40:K40" si="3">E33*1000000/E35</f>
        <v>11679.047619047618</v>
      </c>
      <c r="F40" s="130">
        <f t="shared" si="3"/>
        <v>11849.714285714286</v>
      </c>
      <c r="G40" s="130">
        <f t="shared" si="3"/>
        <v>12021.998952430837</v>
      </c>
      <c r="H40" s="130">
        <f t="shared" si="3"/>
        <v>11679.047619047618</v>
      </c>
      <c r="I40" s="130">
        <f t="shared" si="3"/>
        <v>11849.714285714286</v>
      </c>
      <c r="J40" s="130">
        <f t="shared" si="3"/>
        <v>12021.998952430837</v>
      </c>
      <c r="K40" s="130">
        <f t="shared" si="3"/>
        <v>10952.55238095238</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0.87841108790079248</v>
      </c>
      <c r="I42" s="138">
        <f>(I30-E30)/ABS(E30)</f>
        <v>-0.41399092690332034</v>
      </c>
      <c r="J42" s="138">
        <f>(J30-F30)/ABS(F30)</f>
        <v>0.63160431351286217</v>
      </c>
      <c r="K42" s="138">
        <f>(K30-G30)/ABS(G30)</f>
        <v>7.1311646912577381E-2</v>
      </c>
      <c r="L42" s="12"/>
    </row>
    <row r="43" spans="1:12">
      <c r="A43" s="7"/>
      <c r="B43" s="128" t="s">
        <v>564</v>
      </c>
      <c r="C43" s="139" t="s">
        <v>36</v>
      </c>
      <c r="D43" s="128"/>
      <c r="E43" s="132">
        <f>E30/D30-1</f>
        <v>0.87841108790079248</v>
      </c>
      <c r="F43" s="132">
        <f t="shared" ref="F43:K43" si="4">F30/E30-1</f>
        <v>-0.41399092690332029</v>
      </c>
      <c r="G43" s="132">
        <f t="shared" si="4"/>
        <v>0.63160431351286217</v>
      </c>
      <c r="H43" s="132">
        <f t="shared" si="4"/>
        <v>4.5877487722925769E-2</v>
      </c>
      <c r="I43" s="132">
        <f>I30/H30-1</f>
        <v>-0.41399092690332029</v>
      </c>
      <c r="J43" s="132">
        <f t="shared" si="4"/>
        <v>0.63160431351286217</v>
      </c>
      <c r="K43" s="132">
        <f t="shared" si="4"/>
        <v>7.1311646912577409E-2</v>
      </c>
      <c r="L43" s="12"/>
    </row>
    <row r="44" spans="1:12" s="8" customFormat="1">
      <c r="A44" s="13"/>
      <c r="B44" s="128" t="s">
        <v>562</v>
      </c>
      <c r="C44" s="136" t="s">
        <v>36</v>
      </c>
      <c r="D44" s="137"/>
      <c r="E44" s="150"/>
      <c r="F44" s="150"/>
      <c r="G44" s="150"/>
      <c r="H44" s="138">
        <f>(H32-D32)/ABS(D32)</f>
        <v>3.1100524059075751</v>
      </c>
      <c r="I44" s="138">
        <f>(I32-E32)/ABS(E32)</f>
        <v>-0.53158687840500751</v>
      </c>
      <c r="J44" s="138">
        <f>(J32-F32)/ABS(F32)</f>
        <v>-0.10319227913882702</v>
      </c>
      <c r="K44" s="138">
        <f>(K32-G32)/ABS(G32)</f>
        <v>0.95226269315673284</v>
      </c>
      <c r="L44" s="14"/>
    </row>
    <row r="45" spans="1:12">
      <c r="A45" s="7"/>
      <c r="B45" s="128" t="s">
        <v>567</v>
      </c>
      <c r="C45" s="139" t="s">
        <v>36</v>
      </c>
      <c r="D45" s="128"/>
      <c r="E45" s="132">
        <f>E32/D32-1</f>
        <v>3.1100524059075747</v>
      </c>
      <c r="F45" s="132">
        <f t="shared" ref="F45:K45" si="5">F32/E32-1</f>
        <v>-0.53158687840500751</v>
      </c>
      <c r="G45" s="132">
        <f t="shared" si="5"/>
        <v>-0.103192279138827</v>
      </c>
      <c r="H45" s="132">
        <f>(H32-G32)/ABS(G32)</f>
        <v>1.3805187637969094</v>
      </c>
      <c r="I45" s="132">
        <f>I32/H32-1</f>
        <v>-0.53158687840500751</v>
      </c>
      <c r="J45" s="132">
        <f t="shared" si="5"/>
        <v>-0.103192279138827</v>
      </c>
      <c r="K45" s="132">
        <f t="shared" si="5"/>
        <v>0.95226269315673284</v>
      </c>
      <c r="L45" s="12"/>
    </row>
    <row r="46" spans="1:12" s="8" customFormat="1">
      <c r="A46" s="13"/>
      <c r="B46" s="128" t="s">
        <v>565</v>
      </c>
      <c r="C46" s="136" t="s">
        <v>36</v>
      </c>
      <c r="D46" s="137"/>
      <c r="E46" s="150"/>
      <c r="F46" s="150"/>
      <c r="G46" s="150"/>
      <c r="H46" s="138">
        <f>(H39-D39)/ABS(D39)</f>
        <v>3.1100524059075747</v>
      </c>
      <c r="I46" s="138">
        <f>(I39-E39)/ABS(E39)</f>
        <v>-0.53158687840500751</v>
      </c>
      <c r="J46" s="138">
        <f>(J39-F39)/ABS(F39)</f>
        <v>-0.103234982234911</v>
      </c>
      <c r="K46" s="138">
        <f>(K39-G39)/ABS(G39)</f>
        <v>-0.21905773678124674</v>
      </c>
      <c r="L46" s="14"/>
    </row>
    <row r="47" spans="1:12">
      <c r="A47" s="7"/>
      <c r="B47" s="128" t="s">
        <v>566</v>
      </c>
      <c r="C47" s="139" t="s">
        <v>36</v>
      </c>
      <c r="D47" s="128"/>
      <c r="E47" s="132">
        <f>E39/D39-1</f>
        <v>3.1100524059075747</v>
      </c>
      <c r="F47" s="132">
        <f t="shared" ref="F47:K47" si="6">F39/E39-1</f>
        <v>-0.53158687840500751</v>
      </c>
      <c r="G47" s="132">
        <f t="shared" si="6"/>
        <v>-0.10323498223491101</v>
      </c>
      <c r="H47" s="132">
        <f t="shared" si="6"/>
        <v>1.3806321218332807</v>
      </c>
      <c r="I47" s="132">
        <f>I39/H39-1</f>
        <v>-0.53158687840500751</v>
      </c>
      <c r="J47" s="132">
        <f t="shared" si="6"/>
        <v>-0.10323498223491101</v>
      </c>
      <c r="K47" s="132">
        <f t="shared" si="6"/>
        <v>-0.21905773678124674</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3.5804628828391367E-2</v>
      </c>
      <c r="F49" s="132">
        <f t="shared" ref="F49:K49" si="7">F32/AVERAGE(E33:F33)</f>
        <v>1.6356880332885383E-2</v>
      </c>
      <c r="G49" s="132">
        <f t="shared" si="7"/>
        <v>1.4457889004583916E-2</v>
      </c>
      <c r="H49" s="132">
        <f t="shared" si="7"/>
        <v>3.4665102243366941E-2</v>
      </c>
      <c r="I49" s="132">
        <f>I32/AVERAGE(H33:I33)</f>
        <v>1.6356880332885383E-2</v>
      </c>
      <c r="J49" s="132">
        <f t="shared" si="7"/>
        <v>1.4457889004583916E-2</v>
      </c>
      <c r="K49" s="132">
        <f t="shared" si="7"/>
        <v>1.7100049185300482E-2</v>
      </c>
      <c r="L49" s="12"/>
    </row>
    <row r="50" spans="1:12">
      <c r="A50" s="7"/>
      <c r="B50" s="128" t="s">
        <v>43</v>
      </c>
      <c r="C50" s="141" t="s">
        <v>36</v>
      </c>
      <c r="D50" s="129"/>
      <c r="E50" s="133">
        <f>E32/AVERAGE(D34:E34)</f>
        <v>1.5533382728542117E-2</v>
      </c>
      <c r="F50" s="133">
        <f t="shared" ref="F50:K50" si="8">F32/AVERAGE(E34:F34)</f>
        <v>7.1238996166562802E-3</v>
      </c>
      <c r="G50" s="133">
        <f t="shared" si="8"/>
        <v>6.5721467199112106E-3</v>
      </c>
      <c r="H50" s="133">
        <f t="shared" si="8"/>
        <v>1.571464091945313E-2</v>
      </c>
      <c r="I50" s="132">
        <f>I32/AVERAGE(H34:I34)</f>
        <v>7.1238996166562802E-3</v>
      </c>
      <c r="J50" s="132">
        <f t="shared" si="8"/>
        <v>6.5721467199112106E-3</v>
      </c>
      <c r="K50" s="132">
        <f t="shared" si="8"/>
        <v>9.9120593686823754E-3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0.56657685594078722</v>
      </c>
      <c r="E52" s="133">
        <f t="shared" si="9"/>
        <v>0.56576240337390182</v>
      </c>
      <c r="F52" s="133">
        <f t="shared" si="9"/>
        <v>0.56319018404907983</v>
      </c>
      <c r="G52" s="133">
        <f t="shared" si="9"/>
        <v>0.52644935487319722</v>
      </c>
      <c r="H52" s="133">
        <f t="shared" si="9"/>
        <v>0.56576240337390182</v>
      </c>
      <c r="I52" s="133">
        <f t="shared" si="9"/>
        <v>0.56319018404907983</v>
      </c>
      <c r="J52" s="133">
        <f t="shared" si="9"/>
        <v>0.52644935487319722</v>
      </c>
      <c r="K52" s="133">
        <f t="shared" si="9"/>
        <v>0.35710300613929069</v>
      </c>
    </row>
    <row r="53" spans="1:12">
      <c r="A53" s="7"/>
      <c r="B53" s="128" t="s">
        <v>553</v>
      </c>
      <c r="C53" s="141" t="s">
        <v>36</v>
      </c>
      <c r="D53" s="133">
        <f t="shared" ref="D53:K53" si="10">D34/D33-1</f>
        <v>1.3072141248262077</v>
      </c>
      <c r="E53" s="133">
        <f t="shared" si="10"/>
        <v>1.3028867324471989</v>
      </c>
      <c r="F53" s="133">
        <f t="shared" si="10"/>
        <v>1.2893258426966292</v>
      </c>
      <c r="G53" s="133">
        <f t="shared" si="10"/>
        <v>1.1117065519617864</v>
      </c>
      <c r="H53" s="133">
        <f t="shared" si="10"/>
        <v>1.3028867324471989</v>
      </c>
      <c r="I53" s="133">
        <f t="shared" si="10"/>
        <v>1.2893258426966292</v>
      </c>
      <c r="J53" s="133">
        <f t="shared" si="10"/>
        <v>1.1117065519617864</v>
      </c>
      <c r="K53" s="133">
        <f t="shared" si="10"/>
        <v>0.55545913194402186</v>
      </c>
    </row>
    <row r="54" spans="1:12">
      <c r="A54" s="7"/>
      <c r="B54" s="128" t="s">
        <v>554</v>
      </c>
      <c r="C54" s="141" t="s">
        <v>40</v>
      </c>
      <c r="D54" s="144">
        <f>'Input quaterly TNI'!Y19/'Input quaterly TNI'!Y31</f>
        <v>1.235049946658908</v>
      </c>
      <c r="E54" s="144">
        <f>'Input quaterly TNI'!Z19/'Input quaterly TNI'!Z31</f>
        <v>1.2552809298191809</v>
      </c>
      <c r="F54" s="144">
        <f>'Input quaterly TNI'!AA19/'Input quaterly TNI'!AA31</f>
        <v>1.2617348210946266</v>
      </c>
      <c r="G54" s="144">
        <f>'Input quaterly TNI'!AB19/'Input quaterly TNI'!AB31</f>
        <v>1.3054874659750033</v>
      </c>
      <c r="H54" s="144">
        <f>'Input quaterly TNI'!AD19/'Input quaterly TNI'!AC31</f>
        <v>1.2668442102232542</v>
      </c>
      <c r="I54" s="144">
        <f>'Input quaterly TNI'!AD19/'Input quaterly TNI'!AD31</f>
        <v>1.2617348210946266</v>
      </c>
      <c r="J54" s="144">
        <f>'Input quaterly TNI'!AE19/'Input quaterly TNI'!AE31</f>
        <v>1.3054874659750033</v>
      </c>
      <c r="K54" s="144">
        <f>'Input quaterly TNI'!AF19/'Input quaterly TNI'!AF31</f>
        <v>2.006501053586446</v>
      </c>
    </row>
    <row r="55" spans="1:12">
      <c r="A55" s="7"/>
      <c r="B55" s="128" t="s">
        <v>555</v>
      </c>
      <c r="C55" s="141" t="s">
        <v>40</v>
      </c>
      <c r="D55" s="151">
        <f>('Input quaterly TNI'!Y19-'Input quaterly TNI'!Y23)/'Input quaterly TNI'!Y31</f>
        <v>0.77580254097565704</v>
      </c>
      <c r="E55" s="151">
        <f>('Input quaterly TNI'!Z19-'Input quaterly TNI'!Z23)/'Input quaterly TNI'!Z31</f>
        <v>0.76509172388325941</v>
      </c>
      <c r="F55" s="151">
        <f>('Input quaterly TNI'!AA19-'Input quaterly TNI'!AA23)/'Input quaterly TNI'!AA31</f>
        <v>0.70364979428998875</v>
      </c>
      <c r="G55" s="151">
        <f>('Input quaterly TNI'!AB19-'Input quaterly TNI'!AB23)/'Input quaterly TNI'!AB31</f>
        <v>0.65356140175861133</v>
      </c>
      <c r="H55" s="151">
        <f>('Input quaterly TNI'!AD19-'Input quaterly TNI'!AC23)/'Input quaterly TNI'!AC31</f>
        <v>0.7766550042873327</v>
      </c>
      <c r="I55" s="151">
        <f>('Input quaterly TNI'!AD19-'Input quaterly TNI'!AD23)/'Input quaterly TNI'!AD31</f>
        <v>0.70364979428998875</v>
      </c>
      <c r="J55" s="151">
        <f>('Input quaterly TNI'!AE19-'Input quaterly TNI'!AE23)/'Input quaterly TNI'!AE31</f>
        <v>0.65356140175861133</v>
      </c>
      <c r="K55" s="151">
        <f>('Input quaterly TNI'!AF19-'Input quaterly TNI'!AF23)/'Input quaterly TNI'!AF31</f>
        <v>1.3796690888130854</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hợp'!D31</f>
        <v>9130</v>
      </c>
    </row>
    <row r="58" spans="1:12">
      <c r="A58" s="7"/>
      <c r="B58" s="128" t="s">
        <v>558</v>
      </c>
      <c r="C58" s="129" t="s">
        <v>38</v>
      </c>
      <c r="D58" s="130"/>
      <c r="E58" s="130"/>
      <c r="F58" s="130"/>
      <c r="G58" s="130"/>
      <c r="H58" s="130"/>
      <c r="I58" s="130"/>
      <c r="J58" s="130"/>
      <c r="K58" s="130">
        <f>K57*K35/1000000</f>
        <v>479325</v>
      </c>
    </row>
    <row r="59" spans="1:12">
      <c r="A59" s="7"/>
      <c r="B59" s="128" t="s">
        <v>559</v>
      </c>
      <c r="C59" s="129" t="s">
        <v>40</v>
      </c>
      <c r="D59" s="130"/>
      <c r="E59" s="130"/>
      <c r="F59" s="130"/>
      <c r="G59" s="130"/>
      <c r="H59" s="130"/>
      <c r="I59" s="130"/>
      <c r="J59" s="130"/>
      <c r="K59" s="153">
        <f>K57/(SUM(H32:K32)*1000000/K35)</f>
        <v>20.512902811657465</v>
      </c>
    </row>
    <row r="60" spans="1:12">
      <c r="A60" s="7"/>
      <c r="B60" s="128" t="s">
        <v>560</v>
      </c>
      <c r="C60" s="129" t="s">
        <v>40</v>
      </c>
      <c r="D60" s="130"/>
      <c r="E60" s="130"/>
      <c r="F60" s="130"/>
      <c r="G60" s="130"/>
      <c r="H60" s="130"/>
      <c r="I60" s="130"/>
      <c r="J60" s="130"/>
      <c r="K60" s="154">
        <f>K57/K40</f>
        <v>0.83359564806811726</v>
      </c>
    </row>
  </sheetData>
  <mergeCells count="3">
    <mergeCell ref="I2:K2"/>
    <mergeCell ref="I20:K20"/>
    <mergeCell ref="I3:K19"/>
  </mergeCells>
  <conditionalFormatting sqref="E16:G18">
    <cfRule type="cellIs" dxfId="169" priority="3" operator="lessThan">
      <formula>0</formula>
    </cfRule>
    <cfRule type="cellIs" dxfId="168" priority="4" operator="greaterThan">
      <formula>0</formula>
    </cfRule>
  </conditionalFormatting>
  <conditionalFormatting sqref="H42:K42 H44:K44 H46:K46">
    <cfRule type="cellIs" dxfId="167" priority="1" operator="lessThan">
      <formula>0</formula>
    </cfRule>
    <cfRule type="cellIs" dxfId="166"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1744</v>
      </c>
      <c r="E2" s="92" t="s">
        <v>1744</v>
      </c>
      <c r="F2" s="92" t="s">
        <v>1744</v>
      </c>
      <c r="G2" s="92" t="s">
        <v>1779</v>
      </c>
    </row>
    <row r="3" spans="1:17" ht="45" customHeight="1" thickBot="1">
      <c r="A3" s="222" t="s">
        <v>1</v>
      </c>
      <c r="B3" s="223"/>
      <c r="C3" s="93"/>
      <c r="D3" s="94">
        <v>772989</v>
      </c>
      <c r="E3" s="94">
        <v>1287175</v>
      </c>
      <c r="F3" s="94">
        <v>709018</v>
      </c>
      <c r="G3" s="94">
        <v>1045044</v>
      </c>
      <c r="I3" s="22">
        <f>REPLACE(D3,1,3,"")/1</f>
        <v>989</v>
      </c>
      <c r="J3" s="22">
        <f t="shared" ref="J3:L16" si="0">REPLACE(E3,1,3,"")/1</f>
        <v>7175</v>
      </c>
      <c r="K3" s="22">
        <f t="shared" si="0"/>
        <v>18</v>
      </c>
      <c r="L3" s="22">
        <f t="shared" si="0"/>
        <v>5044</v>
      </c>
      <c r="N3" s="2">
        <f>D3</f>
        <v>772989</v>
      </c>
      <c r="O3" s="2">
        <f t="shared" ref="O3:Q17" si="1">E3</f>
        <v>1287175</v>
      </c>
      <c r="P3" s="2">
        <f t="shared" si="1"/>
        <v>709018</v>
      </c>
      <c r="Q3" s="2">
        <f t="shared" si="1"/>
        <v>1045044</v>
      </c>
    </row>
    <row r="4" spans="1:17" ht="61.5" customHeight="1" thickBot="1">
      <c r="A4" s="214" t="s">
        <v>2</v>
      </c>
      <c r="B4" s="215"/>
      <c r="C4" s="93"/>
      <c r="D4" s="95">
        <v>759225</v>
      </c>
      <c r="E4" s="95">
        <v>1264275</v>
      </c>
      <c r="F4" s="95">
        <v>668552</v>
      </c>
      <c r="G4" s="95">
        <v>999348</v>
      </c>
      <c r="I4" s="22">
        <f t="shared" ref="I4:I16" si="2">REPLACE(D4,1,3,"")/1</f>
        <v>225</v>
      </c>
      <c r="J4" s="22">
        <f t="shared" si="0"/>
        <v>4275</v>
      </c>
      <c r="K4" s="22">
        <f t="shared" si="0"/>
        <v>552</v>
      </c>
      <c r="L4" s="22">
        <f t="shared" si="0"/>
        <v>348</v>
      </c>
      <c r="N4" s="2">
        <f t="shared" ref="N4:Q38" si="3">D4</f>
        <v>759225</v>
      </c>
      <c r="O4" s="2">
        <f t="shared" si="1"/>
        <v>1264275</v>
      </c>
      <c r="P4" s="2">
        <f t="shared" si="1"/>
        <v>668552</v>
      </c>
      <c r="Q4" s="2">
        <f t="shared" si="1"/>
        <v>999348</v>
      </c>
    </row>
    <row r="5" spans="1:17" ht="61.5" customHeight="1" thickBot="1">
      <c r="A5" s="224" t="s">
        <v>3</v>
      </c>
      <c r="B5" s="225"/>
      <c r="C5" s="93"/>
      <c r="D5" s="94">
        <v>13763</v>
      </c>
      <c r="E5" s="94">
        <v>22899</v>
      </c>
      <c r="F5" s="94">
        <v>40466</v>
      </c>
      <c r="G5" s="94">
        <v>45696</v>
      </c>
      <c r="I5" s="22">
        <f t="shared" si="2"/>
        <v>63</v>
      </c>
      <c r="J5" s="22">
        <f t="shared" si="0"/>
        <v>99</v>
      </c>
      <c r="K5" s="22">
        <f t="shared" si="0"/>
        <v>66</v>
      </c>
      <c r="L5" s="22">
        <f t="shared" si="0"/>
        <v>96</v>
      </c>
      <c r="N5" s="2">
        <f t="shared" si="3"/>
        <v>13763</v>
      </c>
      <c r="O5" s="2">
        <f t="shared" si="1"/>
        <v>22899</v>
      </c>
      <c r="P5" s="2">
        <f t="shared" si="1"/>
        <v>40466</v>
      </c>
      <c r="Q5" s="2">
        <f t="shared" si="1"/>
        <v>45696</v>
      </c>
    </row>
    <row r="6" spans="1:17" ht="30" customHeight="1" thickBot="1">
      <c r="A6" s="214" t="s">
        <v>4</v>
      </c>
      <c r="B6" s="215"/>
      <c r="C6" s="93"/>
      <c r="D6" s="95">
        <v>63170</v>
      </c>
      <c r="E6" s="95">
        <v>25106</v>
      </c>
      <c r="F6" s="95">
        <v>7776</v>
      </c>
      <c r="G6" s="95">
        <v>8518</v>
      </c>
      <c r="I6" s="22">
        <f t="shared" si="2"/>
        <v>70</v>
      </c>
      <c r="J6" s="22">
        <f t="shared" si="0"/>
        <v>6</v>
      </c>
      <c r="K6" s="22">
        <f t="shared" si="0"/>
        <v>6</v>
      </c>
      <c r="L6" s="22">
        <f t="shared" si="0"/>
        <v>8</v>
      </c>
      <c r="N6" s="2">
        <f t="shared" si="3"/>
        <v>63170</v>
      </c>
      <c r="O6" s="2">
        <f t="shared" si="1"/>
        <v>25106</v>
      </c>
      <c r="P6" s="2">
        <f t="shared" si="1"/>
        <v>7776</v>
      </c>
      <c r="Q6" s="2">
        <f t="shared" si="1"/>
        <v>8518</v>
      </c>
    </row>
    <row r="7" spans="1:17" ht="15" customHeight="1" thickBot="1">
      <c r="A7" s="214" t="s">
        <v>5</v>
      </c>
      <c r="B7" s="215"/>
      <c r="C7" s="93"/>
      <c r="D7" s="95">
        <v>14408</v>
      </c>
      <c r="E7" s="95">
        <v>20880</v>
      </c>
      <c r="F7" s="95">
        <v>20816</v>
      </c>
      <c r="G7" s="95">
        <v>18252</v>
      </c>
      <c r="I7" s="22">
        <f t="shared" si="2"/>
        <v>8</v>
      </c>
      <c r="J7" s="22">
        <f t="shared" si="0"/>
        <v>80</v>
      </c>
      <c r="K7" s="22">
        <f t="shared" si="0"/>
        <v>16</v>
      </c>
      <c r="L7" s="22">
        <f t="shared" si="0"/>
        <v>52</v>
      </c>
      <c r="N7" s="2">
        <f t="shared" si="3"/>
        <v>14408</v>
      </c>
      <c r="O7" s="2">
        <f t="shared" si="1"/>
        <v>20880</v>
      </c>
      <c r="P7" s="2">
        <f t="shared" si="1"/>
        <v>20816</v>
      </c>
      <c r="Q7" s="2">
        <f t="shared" si="1"/>
        <v>18252</v>
      </c>
    </row>
    <row r="8" spans="1:17" ht="15.75" customHeight="1" thickBot="1">
      <c r="A8" s="214" t="s">
        <v>6</v>
      </c>
      <c r="B8" s="215"/>
      <c r="C8" s="93"/>
      <c r="D8" s="95">
        <v>2020</v>
      </c>
      <c r="E8" s="95">
        <v>3846</v>
      </c>
      <c r="F8" s="95">
        <v>1367</v>
      </c>
      <c r="G8" s="96">
        <v>965</v>
      </c>
      <c r="I8" s="22">
        <f t="shared" si="2"/>
        <v>0</v>
      </c>
      <c r="J8" s="22">
        <f t="shared" si="0"/>
        <v>6</v>
      </c>
      <c r="K8" s="22">
        <f t="shared" si="0"/>
        <v>7</v>
      </c>
      <c r="L8" s="22" t="e">
        <f t="shared" si="0"/>
        <v>#VALUE!</v>
      </c>
      <c r="N8" s="2">
        <f t="shared" si="3"/>
        <v>2020</v>
      </c>
      <c r="O8" s="2">
        <f t="shared" si="1"/>
        <v>3846</v>
      </c>
      <c r="P8" s="2">
        <f t="shared" si="1"/>
        <v>1367</v>
      </c>
      <c r="Q8" s="2">
        <f t="shared" si="1"/>
        <v>965</v>
      </c>
    </row>
    <row r="9" spans="1:17" ht="37.5" customHeight="1" thickBot="1">
      <c r="A9" s="214" t="s">
        <v>7</v>
      </c>
      <c r="B9" s="215"/>
      <c r="C9" s="93"/>
      <c r="D9" s="95">
        <v>7134</v>
      </c>
      <c r="E9" s="95">
        <v>8199</v>
      </c>
      <c r="F9" s="95">
        <v>6910</v>
      </c>
      <c r="G9" s="95">
        <v>9967</v>
      </c>
      <c r="I9" s="22">
        <f t="shared" si="2"/>
        <v>4</v>
      </c>
      <c r="J9" s="22">
        <f t="shared" si="0"/>
        <v>9</v>
      </c>
      <c r="K9" s="22">
        <f t="shared" si="0"/>
        <v>0</v>
      </c>
      <c r="L9" s="22">
        <f t="shared" si="0"/>
        <v>7</v>
      </c>
      <c r="N9" s="2">
        <f t="shared" si="3"/>
        <v>7134</v>
      </c>
      <c r="O9" s="2">
        <f t="shared" si="1"/>
        <v>8199</v>
      </c>
      <c r="P9" s="2">
        <f t="shared" si="1"/>
        <v>6910</v>
      </c>
      <c r="Q9" s="2">
        <f t="shared" si="1"/>
        <v>9967</v>
      </c>
    </row>
    <row r="10" spans="1:17" ht="61.5" customHeight="1" thickBot="1">
      <c r="A10" s="224" t="s">
        <v>8</v>
      </c>
      <c r="B10" s="225"/>
      <c r="C10" s="93"/>
      <c r="D10" s="94">
        <v>53371</v>
      </c>
      <c r="E10" s="94">
        <v>15081</v>
      </c>
      <c r="F10" s="94">
        <v>19148</v>
      </c>
      <c r="G10" s="94">
        <v>25030</v>
      </c>
      <c r="I10" s="22">
        <f t="shared" si="2"/>
        <v>71</v>
      </c>
      <c r="J10" s="22">
        <f t="shared" si="0"/>
        <v>81</v>
      </c>
      <c r="K10" s="22">
        <f t="shared" si="0"/>
        <v>48</v>
      </c>
      <c r="L10" s="22">
        <f t="shared" si="0"/>
        <v>30</v>
      </c>
      <c r="N10" s="2">
        <f t="shared" si="3"/>
        <v>53371</v>
      </c>
      <c r="O10" s="2">
        <f t="shared" si="1"/>
        <v>15081</v>
      </c>
      <c r="P10" s="2">
        <f t="shared" si="1"/>
        <v>19148</v>
      </c>
      <c r="Q10" s="2">
        <f t="shared" si="1"/>
        <v>25030</v>
      </c>
    </row>
    <row r="11" spans="1:17" ht="15" customHeight="1" thickBot="1">
      <c r="A11" s="214" t="s">
        <v>9</v>
      </c>
      <c r="B11" s="215"/>
      <c r="C11" s="93"/>
      <c r="D11" s="96">
        <v>27</v>
      </c>
      <c r="E11" s="96">
        <v>-628</v>
      </c>
      <c r="F11" s="96">
        <v>-873</v>
      </c>
      <c r="G11" s="95">
        <v>-1945</v>
      </c>
      <c r="I11" s="22" t="e">
        <f t="shared" si="2"/>
        <v>#VALUE!</v>
      </c>
      <c r="J11" s="22">
        <f t="shared" si="0"/>
        <v>8</v>
      </c>
      <c r="K11" s="22">
        <f t="shared" si="0"/>
        <v>3</v>
      </c>
      <c r="L11" s="22">
        <f t="shared" si="0"/>
        <v>45</v>
      </c>
      <c r="N11" s="2">
        <f t="shared" si="3"/>
        <v>27</v>
      </c>
      <c r="O11" s="2">
        <f t="shared" si="1"/>
        <v>-628</v>
      </c>
      <c r="P11" s="2">
        <f t="shared" si="1"/>
        <v>-873</v>
      </c>
      <c r="Q11" s="2">
        <f t="shared" si="1"/>
        <v>-1945</v>
      </c>
    </row>
    <row r="12" spans="1:17" ht="45" customHeight="1" thickBot="1">
      <c r="A12" s="214" t="s">
        <v>10</v>
      </c>
      <c r="B12" s="215"/>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24" t="s">
        <v>11</v>
      </c>
      <c r="B13" s="225"/>
      <c r="C13" s="93"/>
      <c r="D13" s="94">
        <v>53398</v>
      </c>
      <c r="E13" s="94">
        <v>14453</v>
      </c>
      <c r="F13" s="94">
        <v>18276</v>
      </c>
      <c r="G13" s="94">
        <v>23085</v>
      </c>
      <c r="I13" s="22">
        <f t="shared" si="2"/>
        <v>98</v>
      </c>
      <c r="J13" s="22">
        <f t="shared" si="0"/>
        <v>53</v>
      </c>
      <c r="K13" s="22">
        <f t="shared" si="0"/>
        <v>76</v>
      </c>
      <c r="L13" s="22">
        <f t="shared" si="0"/>
        <v>85</v>
      </c>
      <c r="N13" s="2">
        <f t="shared" si="3"/>
        <v>53398</v>
      </c>
      <c r="O13" s="2">
        <f t="shared" si="1"/>
        <v>14453</v>
      </c>
      <c r="P13" s="2">
        <f t="shared" si="1"/>
        <v>18276</v>
      </c>
      <c r="Q13" s="2">
        <f t="shared" si="1"/>
        <v>23085</v>
      </c>
    </row>
    <row r="14" spans="1:17" ht="61.5" customHeight="1" thickBot="1">
      <c r="A14" s="224" t="s">
        <v>12</v>
      </c>
      <c r="B14" s="225"/>
      <c r="C14" s="93"/>
      <c r="D14" s="94">
        <v>50961</v>
      </c>
      <c r="E14" s="94">
        <v>11019</v>
      </c>
      <c r="F14" s="94">
        <v>12729</v>
      </c>
      <c r="G14" s="94">
        <v>17821</v>
      </c>
      <c r="I14" s="22">
        <f t="shared" si="2"/>
        <v>61</v>
      </c>
      <c r="J14" s="22">
        <f t="shared" si="0"/>
        <v>19</v>
      </c>
      <c r="K14" s="22">
        <f t="shared" si="0"/>
        <v>29</v>
      </c>
      <c r="L14" s="22">
        <f t="shared" si="0"/>
        <v>21</v>
      </c>
      <c r="N14" s="2">
        <f t="shared" si="3"/>
        <v>50961</v>
      </c>
      <c r="O14" s="2">
        <f t="shared" si="1"/>
        <v>11019</v>
      </c>
      <c r="P14" s="2">
        <f t="shared" si="1"/>
        <v>12729</v>
      </c>
      <c r="Q14" s="2">
        <f t="shared" si="1"/>
        <v>17821</v>
      </c>
    </row>
    <row r="15" spans="1:17" ht="61.5" customHeight="1" thickBot="1">
      <c r="A15" s="224" t="s">
        <v>13</v>
      </c>
      <c r="B15" s="225"/>
      <c r="C15" s="93"/>
      <c r="D15" s="94">
        <v>50961</v>
      </c>
      <c r="E15" s="94">
        <v>11019</v>
      </c>
      <c r="F15" s="94">
        <v>12729</v>
      </c>
      <c r="G15" s="94">
        <v>17821</v>
      </c>
      <c r="I15" s="22">
        <f t="shared" si="2"/>
        <v>61</v>
      </c>
      <c r="J15" s="22">
        <f t="shared" si="0"/>
        <v>19</v>
      </c>
      <c r="K15" s="22">
        <f t="shared" si="0"/>
        <v>29</v>
      </c>
      <c r="L15" s="22">
        <f t="shared" si="0"/>
        <v>21</v>
      </c>
      <c r="N15" s="2">
        <f t="shared" si="3"/>
        <v>50961</v>
      </c>
      <c r="O15" s="2">
        <f t="shared" si="1"/>
        <v>11019</v>
      </c>
      <c r="P15" s="2">
        <f t="shared" si="1"/>
        <v>12729</v>
      </c>
      <c r="Q15" s="2">
        <f t="shared" si="1"/>
        <v>17821</v>
      </c>
    </row>
    <row r="16" spans="1:17" ht="37.5" customHeight="1" thickBot="1">
      <c r="A16" s="214" t="s">
        <v>14</v>
      </c>
      <c r="B16" s="215"/>
      <c r="C16" s="93"/>
      <c r="D16" s="95">
        <v>4088</v>
      </c>
      <c r="E16" s="96">
        <v>551</v>
      </c>
      <c r="F16" s="96">
        <v>636</v>
      </c>
      <c r="G16" s="96">
        <v>849</v>
      </c>
      <c r="I16" s="22">
        <f t="shared" si="2"/>
        <v>8</v>
      </c>
      <c r="J16" s="22" t="e">
        <f t="shared" si="0"/>
        <v>#VALUE!</v>
      </c>
      <c r="K16" s="22" t="e">
        <f t="shared" si="0"/>
        <v>#VALUE!</v>
      </c>
      <c r="L16" s="22" t="e">
        <f t="shared" si="0"/>
        <v>#VALUE!</v>
      </c>
      <c r="N16" s="2">
        <f t="shared" si="3"/>
        <v>4088</v>
      </c>
      <c r="O16" s="2">
        <f t="shared" si="1"/>
        <v>551</v>
      </c>
      <c r="P16" s="2">
        <f t="shared" si="1"/>
        <v>636</v>
      </c>
      <c r="Q16" s="2">
        <f t="shared" si="1"/>
        <v>849</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1745</v>
      </c>
      <c r="E18" s="97" t="s">
        <v>1746</v>
      </c>
      <c r="F18" s="97" t="s">
        <v>1747</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342827</v>
      </c>
      <c r="E19" s="94">
        <v>249618</v>
      </c>
      <c r="F19" s="94">
        <v>364709</v>
      </c>
      <c r="G19" s="94">
        <v>367541</v>
      </c>
      <c r="I19" s="22">
        <f t="shared" ref="I19:L38" si="4">REPLACE(D19,1,3,"")/1</f>
        <v>827</v>
      </c>
      <c r="J19" s="22">
        <f t="shared" si="4"/>
        <v>618</v>
      </c>
      <c r="K19" s="22">
        <f t="shared" si="4"/>
        <v>709</v>
      </c>
      <c r="L19" s="22">
        <f t="shared" si="4"/>
        <v>541</v>
      </c>
      <c r="N19" s="2">
        <f t="shared" si="3"/>
        <v>342827</v>
      </c>
      <c r="O19" s="2">
        <f t="shared" si="3"/>
        <v>249618</v>
      </c>
      <c r="P19" s="2">
        <f t="shared" si="3"/>
        <v>364709</v>
      </c>
      <c r="Q19" s="2">
        <f t="shared" si="3"/>
        <v>367541</v>
      </c>
    </row>
    <row r="20" spans="1:17" ht="61.5" customHeight="1" thickBot="1">
      <c r="A20" s="214" t="s">
        <v>17</v>
      </c>
      <c r="B20" s="215"/>
      <c r="C20" s="93"/>
      <c r="D20" s="95">
        <v>2360</v>
      </c>
      <c r="E20" s="96">
        <v>215</v>
      </c>
      <c r="F20" s="96">
        <v>994</v>
      </c>
      <c r="G20" s="95">
        <v>23233</v>
      </c>
      <c r="I20" s="22">
        <f t="shared" si="4"/>
        <v>0</v>
      </c>
      <c r="J20" s="22" t="e">
        <f t="shared" si="4"/>
        <v>#VALUE!</v>
      </c>
      <c r="K20" s="22" t="e">
        <f t="shared" si="4"/>
        <v>#VALUE!</v>
      </c>
      <c r="L20" s="22">
        <f t="shared" si="4"/>
        <v>33</v>
      </c>
      <c r="N20" s="2">
        <f t="shared" si="3"/>
        <v>2360</v>
      </c>
      <c r="O20" s="2">
        <f t="shared" si="3"/>
        <v>215</v>
      </c>
      <c r="P20" s="2">
        <f t="shared" si="3"/>
        <v>994</v>
      </c>
      <c r="Q20" s="2">
        <f t="shared" si="3"/>
        <v>23233</v>
      </c>
    </row>
    <row r="21" spans="1:17" ht="30" customHeight="1" thickBot="1">
      <c r="A21" s="214" t="s">
        <v>18</v>
      </c>
      <c r="B21" s="215"/>
      <c r="C21" s="93"/>
      <c r="D21" s="95">
        <v>9094</v>
      </c>
      <c r="E21" s="95">
        <v>5870</v>
      </c>
      <c r="F21" s="95">
        <v>62181</v>
      </c>
      <c r="G21" s="96"/>
      <c r="I21" s="22">
        <f t="shared" si="4"/>
        <v>4</v>
      </c>
      <c r="J21" s="22">
        <f t="shared" si="4"/>
        <v>0</v>
      </c>
      <c r="K21" s="22">
        <f t="shared" si="4"/>
        <v>81</v>
      </c>
      <c r="L21" s="22" t="e">
        <f t="shared" si="4"/>
        <v>#VALUE!</v>
      </c>
      <c r="N21" s="2">
        <f t="shared" si="3"/>
        <v>9094</v>
      </c>
      <c r="O21" s="2">
        <f t="shared" si="3"/>
        <v>5870</v>
      </c>
      <c r="P21" s="2">
        <f t="shared" si="3"/>
        <v>62181</v>
      </c>
      <c r="Q21" s="2">
        <f t="shared" si="3"/>
        <v>0</v>
      </c>
    </row>
    <row r="22" spans="1:17" ht="30" customHeight="1" thickBot="1">
      <c r="A22" s="214" t="s">
        <v>19</v>
      </c>
      <c r="B22" s="215"/>
      <c r="C22" s="93"/>
      <c r="D22" s="95">
        <v>196908</v>
      </c>
      <c r="E22" s="95">
        <v>132477</v>
      </c>
      <c r="F22" s="95">
        <v>165729</v>
      </c>
      <c r="G22" s="95">
        <v>159646</v>
      </c>
      <c r="I22" s="22">
        <f t="shared" si="4"/>
        <v>908</v>
      </c>
      <c r="J22" s="22">
        <f t="shared" si="4"/>
        <v>477</v>
      </c>
      <c r="K22" s="22">
        <f t="shared" si="4"/>
        <v>729</v>
      </c>
      <c r="L22" s="22">
        <f t="shared" si="4"/>
        <v>646</v>
      </c>
      <c r="N22" s="2">
        <f t="shared" si="3"/>
        <v>196908</v>
      </c>
      <c r="O22" s="2">
        <f t="shared" si="3"/>
        <v>132477</v>
      </c>
      <c r="P22" s="2">
        <f t="shared" si="3"/>
        <v>165729</v>
      </c>
      <c r="Q22" s="2">
        <f t="shared" si="3"/>
        <v>159646</v>
      </c>
    </row>
    <row r="23" spans="1:17" ht="15" customHeight="1" thickBot="1">
      <c r="A23" s="214" t="s">
        <v>20</v>
      </c>
      <c r="B23" s="215"/>
      <c r="C23" s="93"/>
      <c r="D23" s="95">
        <v>132560</v>
      </c>
      <c r="E23" s="95">
        <v>110982</v>
      </c>
      <c r="F23" s="95">
        <v>135790</v>
      </c>
      <c r="G23" s="95">
        <v>182980</v>
      </c>
      <c r="I23" s="22">
        <f t="shared" si="4"/>
        <v>560</v>
      </c>
      <c r="J23" s="22">
        <f t="shared" si="4"/>
        <v>982</v>
      </c>
      <c r="K23" s="22">
        <f t="shared" si="4"/>
        <v>790</v>
      </c>
      <c r="L23" s="22">
        <f t="shared" si="4"/>
        <v>980</v>
      </c>
      <c r="N23" s="2">
        <f t="shared" si="3"/>
        <v>132560</v>
      </c>
      <c r="O23" s="2">
        <f t="shared" si="3"/>
        <v>110982</v>
      </c>
      <c r="P23" s="2">
        <f t="shared" si="3"/>
        <v>135790</v>
      </c>
      <c r="Q23" s="2">
        <f t="shared" si="3"/>
        <v>182980</v>
      </c>
    </row>
    <row r="24" spans="1:17" ht="30" customHeight="1" thickBot="1">
      <c r="A24" s="214" t="s">
        <v>21</v>
      </c>
      <c r="B24" s="215"/>
      <c r="C24" s="93"/>
      <c r="D24" s="95">
        <v>1906</v>
      </c>
      <c r="E24" s="96">
        <v>74</v>
      </c>
      <c r="F24" s="96">
        <v>14</v>
      </c>
      <c r="G24" s="95">
        <v>1682</v>
      </c>
      <c r="I24" s="22">
        <f t="shared" si="4"/>
        <v>6</v>
      </c>
      <c r="J24" s="22" t="e">
        <f t="shared" si="4"/>
        <v>#VALUE!</v>
      </c>
      <c r="K24" s="22" t="e">
        <f t="shared" si="4"/>
        <v>#VALUE!</v>
      </c>
      <c r="L24" s="22">
        <f t="shared" si="4"/>
        <v>2</v>
      </c>
      <c r="N24" s="2">
        <f t="shared" si="3"/>
        <v>1906</v>
      </c>
      <c r="O24" s="2">
        <f t="shared" si="3"/>
        <v>74</v>
      </c>
      <c r="P24" s="2">
        <f t="shared" si="3"/>
        <v>14</v>
      </c>
      <c r="Q24" s="2">
        <f t="shared" si="3"/>
        <v>1682</v>
      </c>
    </row>
    <row r="25" spans="1:17" ht="15" customHeight="1" thickBot="1">
      <c r="A25" s="224" t="s">
        <v>22</v>
      </c>
      <c r="B25" s="225"/>
      <c r="C25" s="93"/>
      <c r="D25" s="94">
        <v>210857</v>
      </c>
      <c r="E25" s="94">
        <v>298166</v>
      </c>
      <c r="F25" s="94">
        <v>164230</v>
      </c>
      <c r="G25" s="94">
        <v>166371</v>
      </c>
      <c r="I25" s="22">
        <f t="shared" si="4"/>
        <v>857</v>
      </c>
      <c r="J25" s="22">
        <f t="shared" si="4"/>
        <v>166</v>
      </c>
      <c r="K25" s="22">
        <f t="shared" si="4"/>
        <v>230</v>
      </c>
      <c r="L25" s="22">
        <f t="shared" si="4"/>
        <v>371</v>
      </c>
      <c r="N25" s="2">
        <f t="shared" si="3"/>
        <v>210857</v>
      </c>
      <c r="O25" s="2">
        <f t="shared" si="3"/>
        <v>298166</v>
      </c>
      <c r="P25" s="2">
        <f t="shared" si="3"/>
        <v>164230</v>
      </c>
      <c r="Q25" s="2">
        <f t="shared" si="3"/>
        <v>166371</v>
      </c>
    </row>
    <row r="26" spans="1:17" ht="25.5" customHeight="1" thickBot="1">
      <c r="A26" s="214" t="s">
        <v>23</v>
      </c>
      <c r="B26" s="215"/>
      <c r="C26" s="93"/>
      <c r="D26" s="95">
        <v>7460</v>
      </c>
      <c r="E26" s="95">
        <v>5708</v>
      </c>
      <c r="F26" s="95">
        <v>4364</v>
      </c>
      <c r="G26" s="95">
        <v>5852</v>
      </c>
      <c r="I26" s="22">
        <f t="shared" si="4"/>
        <v>0</v>
      </c>
      <c r="J26" s="22">
        <f t="shared" si="4"/>
        <v>8</v>
      </c>
      <c r="K26" s="22">
        <f t="shared" si="4"/>
        <v>4</v>
      </c>
      <c r="L26" s="22">
        <f t="shared" si="4"/>
        <v>2</v>
      </c>
      <c r="N26" s="2">
        <f t="shared" si="3"/>
        <v>7460</v>
      </c>
      <c r="O26" s="2">
        <f t="shared" si="3"/>
        <v>5708</v>
      </c>
      <c r="P26" s="2">
        <f t="shared" si="3"/>
        <v>4364</v>
      </c>
      <c r="Q26" s="2">
        <f t="shared" si="3"/>
        <v>5852</v>
      </c>
    </row>
    <row r="27" spans="1:17" ht="15.75" customHeight="1" thickBot="1">
      <c r="A27" s="214" t="s">
        <v>24</v>
      </c>
      <c r="B27" s="215"/>
      <c r="C27" s="93"/>
      <c r="D27" s="96"/>
      <c r="E27" s="95">
        <v>285460</v>
      </c>
      <c r="F27" s="95">
        <v>152925</v>
      </c>
      <c r="G27" s="95">
        <v>152925</v>
      </c>
      <c r="I27" s="22" t="e">
        <f t="shared" si="4"/>
        <v>#VALUE!</v>
      </c>
      <c r="J27" s="22">
        <f t="shared" si="4"/>
        <v>460</v>
      </c>
      <c r="K27" s="22">
        <f t="shared" si="4"/>
        <v>925</v>
      </c>
      <c r="L27" s="22">
        <f t="shared" si="4"/>
        <v>925</v>
      </c>
      <c r="N27" s="2">
        <f t="shared" si="3"/>
        <v>0</v>
      </c>
      <c r="O27" s="2">
        <f t="shared" si="3"/>
        <v>285460</v>
      </c>
      <c r="P27" s="2">
        <f t="shared" si="3"/>
        <v>152925</v>
      </c>
      <c r="Q27" s="2">
        <f t="shared" si="3"/>
        <v>152925</v>
      </c>
    </row>
    <row r="28" spans="1:17" ht="30" customHeight="1" thickBot="1">
      <c r="A28" s="214" t="s">
        <v>25</v>
      </c>
      <c r="B28" s="215"/>
      <c r="C28" s="93"/>
      <c r="D28" s="95">
        <v>202340</v>
      </c>
      <c r="E28" s="95">
        <v>6000</v>
      </c>
      <c r="F28" s="95">
        <v>6000</v>
      </c>
      <c r="G28" s="95">
        <v>6000</v>
      </c>
      <c r="I28" s="22">
        <f t="shared" si="4"/>
        <v>340</v>
      </c>
      <c r="J28" s="22">
        <f t="shared" si="4"/>
        <v>0</v>
      </c>
      <c r="K28" s="22">
        <f t="shared" si="4"/>
        <v>0</v>
      </c>
      <c r="L28" s="22">
        <f t="shared" si="4"/>
        <v>0</v>
      </c>
      <c r="N28" s="2">
        <f t="shared" si="3"/>
        <v>202340</v>
      </c>
      <c r="O28" s="2">
        <f t="shared" si="3"/>
        <v>6000</v>
      </c>
      <c r="P28" s="2">
        <f t="shared" si="3"/>
        <v>6000</v>
      </c>
      <c r="Q28" s="2">
        <f t="shared" si="3"/>
        <v>6000</v>
      </c>
    </row>
    <row r="29" spans="1:17" ht="15" customHeight="1" thickBot="1">
      <c r="A29" s="224" t="s">
        <v>26</v>
      </c>
      <c r="B29" s="225"/>
      <c r="C29" s="93"/>
      <c r="D29" s="94">
        <v>553685</v>
      </c>
      <c r="E29" s="94">
        <v>547784</v>
      </c>
      <c r="F29" s="94">
        <v>528939</v>
      </c>
      <c r="G29" s="94">
        <v>533911</v>
      </c>
      <c r="I29" s="22">
        <f t="shared" si="4"/>
        <v>685</v>
      </c>
      <c r="J29" s="22">
        <f t="shared" si="4"/>
        <v>784</v>
      </c>
      <c r="K29" s="22">
        <f t="shared" si="4"/>
        <v>939</v>
      </c>
      <c r="L29" s="22">
        <f t="shared" si="4"/>
        <v>911</v>
      </c>
      <c r="N29" s="2">
        <f t="shared" si="3"/>
        <v>553685</v>
      </c>
      <c r="O29" s="2">
        <f t="shared" si="3"/>
        <v>547784</v>
      </c>
      <c r="P29" s="2">
        <f t="shared" si="3"/>
        <v>528939</v>
      </c>
      <c r="Q29" s="2">
        <f t="shared" si="3"/>
        <v>533911</v>
      </c>
    </row>
    <row r="30" spans="1:17" ht="15" customHeight="1" thickBot="1">
      <c r="A30" s="224" t="s">
        <v>27</v>
      </c>
      <c r="B30" s="225"/>
      <c r="C30" s="93"/>
      <c r="D30" s="94">
        <v>343800</v>
      </c>
      <c r="E30" s="94">
        <v>327185</v>
      </c>
      <c r="F30" s="94">
        <v>295611</v>
      </c>
      <c r="G30" s="94">
        <v>290942</v>
      </c>
      <c r="I30" s="22">
        <f t="shared" si="4"/>
        <v>800</v>
      </c>
      <c r="J30" s="22">
        <f t="shared" si="4"/>
        <v>185</v>
      </c>
      <c r="K30" s="22">
        <f t="shared" si="4"/>
        <v>611</v>
      </c>
      <c r="L30" s="22">
        <f t="shared" si="4"/>
        <v>942</v>
      </c>
      <c r="N30" s="2">
        <f t="shared" si="3"/>
        <v>343800</v>
      </c>
      <c r="O30" s="2">
        <f t="shared" si="3"/>
        <v>327185</v>
      </c>
      <c r="P30" s="2">
        <f t="shared" si="3"/>
        <v>295611</v>
      </c>
      <c r="Q30" s="2">
        <f t="shared" si="3"/>
        <v>290942</v>
      </c>
    </row>
    <row r="31" spans="1:17" ht="15" customHeight="1" thickBot="1">
      <c r="A31" s="214" t="s">
        <v>28</v>
      </c>
      <c r="B31" s="215"/>
      <c r="C31" s="93"/>
      <c r="D31" s="95">
        <v>343800</v>
      </c>
      <c r="E31" s="95">
        <v>327185</v>
      </c>
      <c r="F31" s="95">
        <v>295611</v>
      </c>
      <c r="G31" s="95">
        <v>288929</v>
      </c>
      <c r="I31" s="22">
        <f t="shared" si="4"/>
        <v>800</v>
      </c>
      <c r="J31" s="22">
        <f t="shared" si="4"/>
        <v>185</v>
      </c>
      <c r="K31" s="22">
        <f t="shared" si="4"/>
        <v>611</v>
      </c>
      <c r="L31" s="22">
        <f t="shared" si="4"/>
        <v>929</v>
      </c>
      <c r="N31" s="2">
        <f t="shared" si="3"/>
        <v>343800</v>
      </c>
      <c r="O31" s="2">
        <f t="shared" si="3"/>
        <v>327185</v>
      </c>
      <c r="P31" s="2">
        <f t="shared" si="3"/>
        <v>295611</v>
      </c>
      <c r="Q31" s="2">
        <f t="shared" si="3"/>
        <v>288929</v>
      </c>
    </row>
    <row r="32" spans="1:17" ht="15.75" customHeight="1" thickBot="1">
      <c r="A32" s="214" t="s">
        <v>29</v>
      </c>
      <c r="B32" s="215"/>
      <c r="C32" s="93"/>
      <c r="D32" s="96"/>
      <c r="E32" s="96"/>
      <c r="F32" s="96"/>
      <c r="G32" s="95">
        <v>2012</v>
      </c>
      <c r="I32" s="22" t="e">
        <f t="shared" si="4"/>
        <v>#VALUE!</v>
      </c>
      <c r="J32" s="22" t="e">
        <f t="shared" si="4"/>
        <v>#VALUE!</v>
      </c>
      <c r="K32" s="22" t="e">
        <f t="shared" si="4"/>
        <v>#VALUE!</v>
      </c>
      <c r="L32" s="22">
        <f t="shared" si="4"/>
        <v>2</v>
      </c>
      <c r="N32" s="2">
        <f t="shared" si="3"/>
        <v>0</v>
      </c>
      <c r="O32" s="2">
        <f t="shared" si="3"/>
        <v>0</v>
      </c>
      <c r="P32" s="2">
        <f t="shared" si="3"/>
        <v>0</v>
      </c>
      <c r="Q32" s="2">
        <f t="shared" si="3"/>
        <v>2012</v>
      </c>
    </row>
    <row r="33" spans="1:18" ht="15" customHeight="1" thickBot="1">
      <c r="A33" s="224" t="s">
        <v>30</v>
      </c>
      <c r="B33" s="225"/>
      <c r="C33" s="93"/>
      <c r="D33" s="94">
        <v>209885</v>
      </c>
      <c r="E33" s="94">
        <v>220599</v>
      </c>
      <c r="F33" s="94">
        <v>233328</v>
      </c>
      <c r="G33" s="94">
        <v>242970</v>
      </c>
      <c r="I33" s="22">
        <f t="shared" si="4"/>
        <v>885</v>
      </c>
      <c r="J33" s="22">
        <f t="shared" si="4"/>
        <v>599</v>
      </c>
      <c r="K33" s="22">
        <f t="shared" si="4"/>
        <v>328</v>
      </c>
      <c r="L33" s="22">
        <f t="shared" si="4"/>
        <v>970</v>
      </c>
      <c r="N33" s="2">
        <f t="shared" si="3"/>
        <v>209885</v>
      </c>
      <c r="O33" s="2">
        <f t="shared" si="3"/>
        <v>220599</v>
      </c>
      <c r="P33" s="2">
        <f t="shared" si="3"/>
        <v>233328</v>
      </c>
      <c r="Q33" s="2">
        <f t="shared" si="3"/>
        <v>242970</v>
      </c>
      <c r="R33" s="22"/>
    </row>
    <row r="34" spans="1:18" ht="30" customHeight="1" thickBot="1">
      <c r="A34" s="214" t="s">
        <v>31</v>
      </c>
      <c r="B34" s="215"/>
      <c r="C34" s="93"/>
      <c r="D34" s="95">
        <v>200000</v>
      </c>
      <c r="E34" s="95">
        <v>200000</v>
      </c>
      <c r="F34" s="95">
        <v>200000</v>
      </c>
      <c r="G34" s="95">
        <v>210000</v>
      </c>
      <c r="I34" s="22">
        <f t="shared" si="4"/>
        <v>0</v>
      </c>
      <c r="J34" s="22">
        <f t="shared" si="4"/>
        <v>0</v>
      </c>
      <c r="K34" s="22">
        <f t="shared" si="4"/>
        <v>0</v>
      </c>
      <c r="L34" s="22">
        <f t="shared" si="4"/>
        <v>0</v>
      </c>
      <c r="N34" s="2">
        <f t="shared" si="3"/>
        <v>200000</v>
      </c>
      <c r="O34" s="2">
        <f t="shared" si="3"/>
        <v>200000</v>
      </c>
      <c r="P34" s="2">
        <f t="shared" si="3"/>
        <v>200000</v>
      </c>
      <c r="Q34" s="2">
        <f t="shared" si="3"/>
        <v>210000</v>
      </c>
    </row>
    <row r="35" spans="1:18" ht="30" customHeight="1" thickBot="1">
      <c r="A35" s="214" t="s">
        <v>32</v>
      </c>
      <c r="B35" s="215"/>
      <c r="C35" s="93"/>
      <c r="D35" s="95">
        <v>4000</v>
      </c>
      <c r="E35" s="95">
        <v>4000</v>
      </c>
      <c r="F35" s="95">
        <v>4000</v>
      </c>
      <c r="G35" s="95">
        <v>4000</v>
      </c>
      <c r="I35" s="22">
        <f t="shared" si="4"/>
        <v>0</v>
      </c>
      <c r="J35" s="22">
        <f t="shared" si="4"/>
        <v>0</v>
      </c>
      <c r="K35" s="22">
        <f t="shared" si="4"/>
        <v>0</v>
      </c>
      <c r="L35" s="22">
        <f t="shared" si="4"/>
        <v>0</v>
      </c>
      <c r="N35" s="2">
        <f t="shared" si="3"/>
        <v>4000</v>
      </c>
      <c r="O35" s="2">
        <f t="shared" si="3"/>
        <v>4000</v>
      </c>
      <c r="P35" s="2">
        <f t="shared" si="3"/>
        <v>4000</v>
      </c>
      <c r="Q35" s="2">
        <f t="shared" si="3"/>
        <v>4000</v>
      </c>
    </row>
    <row r="36" spans="1:18" ht="37.5" customHeight="1" thickBot="1">
      <c r="A36" s="214" t="s">
        <v>33</v>
      </c>
      <c r="B36" s="215"/>
      <c r="C36" s="93"/>
      <c r="D36" s="95">
        <v>5885</v>
      </c>
      <c r="E36" s="95">
        <v>16599</v>
      </c>
      <c r="F36" s="95">
        <v>29328</v>
      </c>
      <c r="G36" s="95">
        <v>27576</v>
      </c>
      <c r="I36" s="22">
        <f t="shared" si="4"/>
        <v>5</v>
      </c>
      <c r="J36" s="22">
        <f t="shared" si="4"/>
        <v>99</v>
      </c>
      <c r="K36" s="22">
        <f t="shared" si="4"/>
        <v>28</v>
      </c>
      <c r="L36" s="22">
        <f t="shared" si="4"/>
        <v>76</v>
      </c>
      <c r="N36" s="2">
        <f t="shared" si="3"/>
        <v>5885</v>
      </c>
      <c r="O36" s="2">
        <f t="shared" si="3"/>
        <v>16599</v>
      </c>
      <c r="P36" s="2">
        <f t="shared" si="3"/>
        <v>29328</v>
      </c>
      <c r="Q36" s="2">
        <f t="shared" si="3"/>
        <v>27576</v>
      </c>
    </row>
    <row r="37" spans="1:18" ht="30" customHeight="1" thickBot="1">
      <c r="A37" s="224" t="s">
        <v>34</v>
      </c>
      <c r="B37" s="225"/>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24" t="s">
        <v>35</v>
      </c>
      <c r="B38" s="225"/>
      <c r="C38" s="93"/>
      <c r="D38" s="94">
        <v>553685</v>
      </c>
      <c r="E38" s="94">
        <v>547784</v>
      </c>
      <c r="F38" s="94">
        <v>528939</v>
      </c>
      <c r="G38" s="94">
        <v>533911</v>
      </c>
      <c r="I38" s="22">
        <f t="shared" si="4"/>
        <v>685</v>
      </c>
      <c r="J38" s="22">
        <f t="shared" si="4"/>
        <v>784</v>
      </c>
      <c r="K38" s="22">
        <f t="shared" si="4"/>
        <v>939</v>
      </c>
      <c r="L38" s="22">
        <f t="shared" si="4"/>
        <v>911</v>
      </c>
      <c r="N38" s="2">
        <f t="shared" si="3"/>
        <v>553685</v>
      </c>
      <c r="O38" s="2">
        <f t="shared" si="3"/>
        <v>547784</v>
      </c>
      <c r="P38" s="2">
        <f t="shared" si="3"/>
        <v>528939</v>
      </c>
      <c r="Q38" s="2">
        <f t="shared" si="3"/>
        <v>533911</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1439</v>
      </c>
      <c r="L1" s="91" t="s">
        <v>1441</v>
      </c>
      <c r="M1" s="91" t="s">
        <v>1443</v>
      </c>
      <c r="N1" s="91" t="s">
        <v>1605</v>
      </c>
      <c r="P1" s="1" t="str">
        <f>REPLACE(D1,11,27,"")</f>
        <v>Quý 2/2017</v>
      </c>
      <c r="Q1" s="1" t="str">
        <f>REPLACE(E1,11,27,"")</f>
        <v>Quý 3/2017</v>
      </c>
      <c r="R1" s="1" t="str">
        <f>REPLACE(F1,11,27,"")</f>
        <v>Quý 4/2017</v>
      </c>
      <c r="S1" s="1" t="str">
        <f>REPLACE(G1,11,27,"")</f>
        <v>Quý 1/2018</v>
      </c>
      <c r="T1" s="1" t="str">
        <f>REPLACE(K1,11,27,"")</f>
        <v>Quý 1/2017</v>
      </c>
      <c r="U1" s="1" t="str">
        <f>REPLACE(L1,11,27,"")</f>
        <v>Quý 2/2017</v>
      </c>
      <c r="V1" s="1" t="str">
        <f>REPLACE(M1,11,27,"")</f>
        <v>Quý 3/2017</v>
      </c>
      <c r="W1" s="1" t="str">
        <f>REPLACE(N1,11,27,"")</f>
        <v>Quý 4/2017</v>
      </c>
      <c r="Y1" s="3" t="str">
        <f>T1</f>
        <v>Quý 1/2017</v>
      </c>
      <c r="Z1" s="3" t="str">
        <f>U1</f>
        <v>Quý 2/2017</v>
      </c>
      <c r="AA1" s="3" t="str">
        <f>V1</f>
        <v>Quý 3/2017</v>
      </c>
      <c r="AB1" s="3" t="str">
        <f>W1</f>
        <v>Quý 4/2017</v>
      </c>
      <c r="AC1" s="3" t="str">
        <f>P1</f>
        <v>Quý 2/2017</v>
      </c>
      <c r="AD1" s="3" t="str">
        <f>Q1</f>
        <v>Quý 3/2017</v>
      </c>
      <c r="AE1" s="3" t="str">
        <f>R1</f>
        <v>Quý 4/2017</v>
      </c>
      <c r="AF1" s="3" t="str">
        <f>S1</f>
        <v>Quý 1/2018</v>
      </c>
    </row>
    <row r="2" spans="1:32" ht="49.5" customHeight="1" thickBot="1">
      <c r="A2" s="219"/>
      <c r="B2" s="220"/>
      <c r="C2" s="221"/>
      <c r="D2" s="92" t="s">
        <v>1750</v>
      </c>
      <c r="E2" s="92" t="s">
        <v>1751</v>
      </c>
      <c r="F2" s="92" t="s">
        <v>1769</v>
      </c>
      <c r="G2" s="92" t="s">
        <v>1770</v>
      </c>
      <c r="H2" s="232"/>
      <c r="I2" s="220"/>
      <c r="J2" s="221"/>
      <c r="K2" s="92" t="s">
        <v>1753</v>
      </c>
      <c r="L2" s="92" t="s">
        <v>1750</v>
      </c>
      <c r="M2" s="92" t="s">
        <v>1751</v>
      </c>
      <c r="N2" s="92" t="s">
        <v>1769</v>
      </c>
      <c r="Y2" s="3"/>
      <c r="Z2" s="3"/>
      <c r="AA2" s="3"/>
      <c r="AB2" s="3"/>
      <c r="AC2" s="3"/>
      <c r="AD2" s="3"/>
      <c r="AE2" s="3"/>
      <c r="AF2" s="3"/>
    </row>
    <row r="3" spans="1:32" ht="61.5" customHeight="1" thickBot="1">
      <c r="A3" s="222" t="s">
        <v>1</v>
      </c>
      <c r="B3" s="223"/>
      <c r="C3" s="93"/>
      <c r="D3" s="94">
        <v>339906</v>
      </c>
      <c r="E3" s="94">
        <v>199188</v>
      </c>
      <c r="F3" s="94">
        <v>324996</v>
      </c>
      <c r="G3" s="94">
        <v>348172</v>
      </c>
      <c r="H3" s="222" t="s">
        <v>1</v>
      </c>
      <c r="I3" s="223"/>
      <c r="J3" s="93"/>
      <c r="K3" s="94">
        <v>180954</v>
      </c>
      <c r="L3" s="94">
        <v>339906</v>
      </c>
      <c r="M3" s="94">
        <v>199188</v>
      </c>
      <c r="N3" s="94">
        <v>324996</v>
      </c>
      <c r="P3" s="2">
        <f>REPLACE(D3,1,3,"")/1</f>
        <v>906</v>
      </c>
      <c r="Q3" s="2">
        <f t="shared" ref="Q3:S16" si="0">REPLACE(E3,1,3,"")/1</f>
        <v>188</v>
      </c>
      <c r="R3" s="2">
        <f t="shared" si="0"/>
        <v>996</v>
      </c>
      <c r="S3" s="2">
        <f t="shared" si="0"/>
        <v>172</v>
      </c>
      <c r="T3" s="2">
        <f>REPLACE(K3,1,3,"")/1</f>
        <v>954</v>
      </c>
      <c r="U3" s="2">
        <f t="shared" ref="U3:W16" si="1">REPLACE(L3,1,3,"")/1</f>
        <v>906</v>
      </c>
      <c r="V3" s="2">
        <f t="shared" si="1"/>
        <v>188</v>
      </c>
      <c r="W3" s="2">
        <f t="shared" si="1"/>
        <v>996</v>
      </c>
      <c r="Y3" s="3">
        <f>K3</f>
        <v>180954</v>
      </c>
      <c r="Z3" s="3">
        <f t="shared" ref="Z3:AB17" si="2">L3</f>
        <v>339906</v>
      </c>
      <c r="AA3" s="3">
        <f t="shared" si="2"/>
        <v>199188</v>
      </c>
      <c r="AB3" s="3">
        <f t="shared" si="2"/>
        <v>324996</v>
      </c>
      <c r="AC3" s="3">
        <f>D3</f>
        <v>339906</v>
      </c>
      <c r="AD3" s="3">
        <f t="shared" ref="AD3:AF17" si="3">E3</f>
        <v>199188</v>
      </c>
      <c r="AE3" s="3">
        <f t="shared" si="3"/>
        <v>324996</v>
      </c>
      <c r="AF3" s="3">
        <f t="shared" si="3"/>
        <v>348172</v>
      </c>
    </row>
    <row r="4" spans="1:32" ht="15" customHeight="1" thickBot="1">
      <c r="A4" s="214" t="s">
        <v>2</v>
      </c>
      <c r="B4" s="215"/>
      <c r="C4" s="93"/>
      <c r="D4" s="95">
        <v>325075</v>
      </c>
      <c r="E4" s="95">
        <v>188591</v>
      </c>
      <c r="F4" s="95">
        <v>313469</v>
      </c>
      <c r="G4" s="95">
        <v>337038</v>
      </c>
      <c r="H4" s="214" t="s">
        <v>2</v>
      </c>
      <c r="I4" s="215"/>
      <c r="J4" s="93"/>
      <c r="K4" s="95">
        <v>172044</v>
      </c>
      <c r="L4" s="95">
        <v>325075</v>
      </c>
      <c r="M4" s="95">
        <v>188591</v>
      </c>
      <c r="N4" s="95">
        <v>313469</v>
      </c>
      <c r="P4" s="2">
        <f t="shared" ref="P4:P16" si="4">REPLACE(D4,1,3,"")/1</f>
        <v>75</v>
      </c>
      <c r="Q4" s="2">
        <f t="shared" si="0"/>
        <v>591</v>
      </c>
      <c r="R4" s="2">
        <f t="shared" si="0"/>
        <v>469</v>
      </c>
      <c r="S4" s="2">
        <f t="shared" si="0"/>
        <v>38</v>
      </c>
      <c r="T4" s="2">
        <f t="shared" ref="T4:U16" si="5">REPLACE(K4,1,3,"")/1</f>
        <v>44</v>
      </c>
      <c r="U4" s="2">
        <f t="shared" si="5"/>
        <v>75</v>
      </c>
      <c r="V4" s="2">
        <f t="shared" si="1"/>
        <v>591</v>
      </c>
      <c r="W4" s="2">
        <f t="shared" si="1"/>
        <v>469</v>
      </c>
      <c r="Y4" s="3">
        <f t="shared" ref="Y4:AB38" si="6">K4</f>
        <v>172044</v>
      </c>
      <c r="Z4" s="3">
        <f t="shared" si="2"/>
        <v>325075</v>
      </c>
      <c r="AA4" s="3">
        <f t="shared" si="2"/>
        <v>188591</v>
      </c>
      <c r="AB4" s="3">
        <f t="shared" si="2"/>
        <v>313469</v>
      </c>
      <c r="AC4" s="3">
        <f t="shared" ref="AC4:AF38" si="7">D4</f>
        <v>325075</v>
      </c>
      <c r="AD4" s="3">
        <f t="shared" si="3"/>
        <v>188591</v>
      </c>
      <c r="AE4" s="3">
        <f t="shared" si="3"/>
        <v>313469</v>
      </c>
      <c r="AF4" s="3">
        <f t="shared" si="3"/>
        <v>337038</v>
      </c>
    </row>
    <row r="5" spans="1:32" ht="61.5" customHeight="1" thickBot="1">
      <c r="A5" s="224" t="s">
        <v>3</v>
      </c>
      <c r="B5" s="225"/>
      <c r="C5" s="93"/>
      <c r="D5" s="94">
        <v>14831</v>
      </c>
      <c r="E5" s="94">
        <v>10598</v>
      </c>
      <c r="F5" s="94">
        <v>11527</v>
      </c>
      <c r="G5" s="94">
        <v>11133</v>
      </c>
      <c r="H5" s="224" t="s">
        <v>3</v>
      </c>
      <c r="I5" s="225"/>
      <c r="J5" s="93"/>
      <c r="K5" s="94">
        <v>8910</v>
      </c>
      <c r="L5" s="94">
        <v>14831</v>
      </c>
      <c r="M5" s="94">
        <v>10598</v>
      </c>
      <c r="N5" s="94">
        <v>11527</v>
      </c>
      <c r="P5" s="2">
        <f t="shared" si="4"/>
        <v>31</v>
      </c>
      <c r="Q5" s="2">
        <f t="shared" si="0"/>
        <v>98</v>
      </c>
      <c r="R5" s="2">
        <f t="shared" si="0"/>
        <v>27</v>
      </c>
      <c r="S5" s="2">
        <f t="shared" si="0"/>
        <v>33</v>
      </c>
      <c r="T5" s="2">
        <f t="shared" si="5"/>
        <v>0</v>
      </c>
      <c r="U5" s="2">
        <f t="shared" si="1"/>
        <v>31</v>
      </c>
      <c r="V5" s="2">
        <f t="shared" si="1"/>
        <v>98</v>
      </c>
      <c r="W5" s="2">
        <f t="shared" si="1"/>
        <v>27</v>
      </c>
      <c r="Y5" s="3">
        <f t="shared" si="6"/>
        <v>8910</v>
      </c>
      <c r="Z5" s="3">
        <f t="shared" si="2"/>
        <v>14831</v>
      </c>
      <c r="AA5" s="3">
        <f t="shared" si="2"/>
        <v>10598</v>
      </c>
      <c r="AB5" s="3">
        <f t="shared" si="2"/>
        <v>11527</v>
      </c>
      <c r="AC5" s="3">
        <f t="shared" si="7"/>
        <v>14831</v>
      </c>
      <c r="AD5" s="3">
        <f t="shared" si="3"/>
        <v>10598</v>
      </c>
      <c r="AE5" s="3">
        <f t="shared" si="3"/>
        <v>11527</v>
      </c>
      <c r="AF5" s="3">
        <f t="shared" si="3"/>
        <v>11133</v>
      </c>
    </row>
    <row r="6" spans="1:32" ht="37.5" customHeight="1" thickBot="1">
      <c r="A6" s="214" t="s">
        <v>4</v>
      </c>
      <c r="B6" s="215"/>
      <c r="C6" s="93"/>
      <c r="D6" s="95">
        <v>5340</v>
      </c>
      <c r="E6" s="95">
        <v>1602</v>
      </c>
      <c r="F6" s="95">
        <v>2261</v>
      </c>
      <c r="G6" s="95">
        <v>1705</v>
      </c>
      <c r="H6" s="214" t="s">
        <v>4</v>
      </c>
      <c r="I6" s="215"/>
      <c r="J6" s="93"/>
      <c r="K6" s="96">
        <v>395</v>
      </c>
      <c r="L6" s="95">
        <v>5340</v>
      </c>
      <c r="M6" s="95">
        <v>1602</v>
      </c>
      <c r="N6" s="95">
        <v>2261</v>
      </c>
      <c r="P6" s="2">
        <f t="shared" si="4"/>
        <v>0</v>
      </c>
      <c r="Q6" s="2">
        <f t="shared" si="0"/>
        <v>2</v>
      </c>
      <c r="R6" s="2">
        <f t="shared" si="0"/>
        <v>1</v>
      </c>
      <c r="S6" s="2">
        <f t="shared" si="0"/>
        <v>5</v>
      </c>
      <c r="T6" s="2" t="e">
        <f t="shared" si="5"/>
        <v>#VALUE!</v>
      </c>
      <c r="U6" s="2">
        <f t="shared" si="1"/>
        <v>0</v>
      </c>
      <c r="V6" s="2">
        <f t="shared" si="1"/>
        <v>2</v>
      </c>
      <c r="W6" s="2">
        <f t="shared" si="1"/>
        <v>1</v>
      </c>
      <c r="Y6" s="3">
        <f t="shared" si="6"/>
        <v>395</v>
      </c>
      <c r="Z6" s="3">
        <f t="shared" si="2"/>
        <v>5340</v>
      </c>
      <c r="AA6" s="3">
        <f t="shared" si="2"/>
        <v>1602</v>
      </c>
      <c r="AB6" s="3">
        <f t="shared" si="2"/>
        <v>2261</v>
      </c>
      <c r="AC6" s="3">
        <f t="shared" si="7"/>
        <v>5340</v>
      </c>
      <c r="AD6" s="3">
        <f t="shared" si="3"/>
        <v>1602</v>
      </c>
      <c r="AE6" s="3">
        <f t="shared" si="3"/>
        <v>2261</v>
      </c>
      <c r="AF6" s="3">
        <f t="shared" si="3"/>
        <v>1705</v>
      </c>
    </row>
    <row r="7" spans="1:32" ht="15" customHeight="1" thickBot="1">
      <c r="A7" s="214" t="s">
        <v>5</v>
      </c>
      <c r="B7" s="215"/>
      <c r="C7" s="93"/>
      <c r="D7" s="95">
        <v>4753</v>
      </c>
      <c r="E7" s="95">
        <v>4380</v>
      </c>
      <c r="F7" s="95">
        <v>5334</v>
      </c>
      <c r="G7" s="95">
        <v>2162</v>
      </c>
      <c r="H7" s="214" t="s">
        <v>5</v>
      </c>
      <c r="I7" s="215"/>
      <c r="J7" s="93"/>
      <c r="K7" s="95">
        <v>4667</v>
      </c>
      <c r="L7" s="95">
        <v>4753</v>
      </c>
      <c r="M7" s="95">
        <v>4380</v>
      </c>
      <c r="N7" s="95">
        <v>5334</v>
      </c>
      <c r="P7" s="2">
        <f t="shared" si="4"/>
        <v>3</v>
      </c>
      <c r="Q7" s="2">
        <f t="shared" si="0"/>
        <v>0</v>
      </c>
      <c r="R7" s="2">
        <f t="shared" si="0"/>
        <v>4</v>
      </c>
      <c r="S7" s="2">
        <f t="shared" si="0"/>
        <v>2</v>
      </c>
      <c r="T7" s="2">
        <f t="shared" si="5"/>
        <v>7</v>
      </c>
      <c r="U7" s="2">
        <f t="shared" si="1"/>
        <v>3</v>
      </c>
      <c r="V7" s="2">
        <f t="shared" si="1"/>
        <v>0</v>
      </c>
      <c r="W7" s="2">
        <f t="shared" si="1"/>
        <v>4</v>
      </c>
      <c r="Y7" s="3">
        <f t="shared" si="6"/>
        <v>4667</v>
      </c>
      <c r="Z7" s="3">
        <f t="shared" si="2"/>
        <v>4753</v>
      </c>
      <c r="AA7" s="3">
        <f t="shared" si="2"/>
        <v>4380</v>
      </c>
      <c r="AB7" s="3">
        <f t="shared" si="2"/>
        <v>5334</v>
      </c>
      <c r="AC7" s="3">
        <f t="shared" si="7"/>
        <v>4753</v>
      </c>
      <c r="AD7" s="3">
        <f t="shared" si="3"/>
        <v>4380</v>
      </c>
      <c r="AE7" s="3">
        <f t="shared" si="3"/>
        <v>5334</v>
      </c>
      <c r="AF7" s="3">
        <f t="shared" si="3"/>
        <v>2162</v>
      </c>
    </row>
    <row r="8" spans="1:32" ht="15.75" customHeight="1" thickBot="1">
      <c r="A8" s="214" t="s">
        <v>6</v>
      </c>
      <c r="B8" s="215"/>
      <c r="C8" s="93"/>
      <c r="D8" s="96">
        <v>340</v>
      </c>
      <c r="E8" s="96">
        <v>130</v>
      </c>
      <c r="F8" s="96">
        <v>95</v>
      </c>
      <c r="G8" s="96">
        <v>392</v>
      </c>
      <c r="H8" s="214" t="s">
        <v>6</v>
      </c>
      <c r="I8" s="215"/>
      <c r="J8" s="93"/>
      <c r="K8" s="96">
        <v>400</v>
      </c>
      <c r="L8" s="96">
        <v>340</v>
      </c>
      <c r="M8" s="96">
        <v>130</v>
      </c>
      <c r="N8" s="96">
        <v>95</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400</v>
      </c>
      <c r="Z8" s="3">
        <f t="shared" si="2"/>
        <v>340</v>
      </c>
      <c r="AA8" s="3">
        <f t="shared" si="2"/>
        <v>130</v>
      </c>
      <c r="AB8" s="3">
        <f t="shared" si="2"/>
        <v>95</v>
      </c>
      <c r="AC8" s="3">
        <f t="shared" si="7"/>
        <v>340</v>
      </c>
      <c r="AD8" s="3">
        <f t="shared" si="3"/>
        <v>130</v>
      </c>
      <c r="AE8" s="3">
        <f t="shared" si="3"/>
        <v>95</v>
      </c>
      <c r="AF8" s="3">
        <f t="shared" si="3"/>
        <v>392</v>
      </c>
    </row>
    <row r="9" spans="1:32" ht="37.5" customHeight="1" thickBot="1">
      <c r="A9" s="214" t="s">
        <v>7</v>
      </c>
      <c r="B9" s="215"/>
      <c r="C9" s="93"/>
      <c r="D9" s="95">
        <v>2442</v>
      </c>
      <c r="E9" s="95">
        <v>2666</v>
      </c>
      <c r="F9" s="95">
        <v>3828</v>
      </c>
      <c r="G9" s="95">
        <v>1419</v>
      </c>
      <c r="H9" s="214" t="s">
        <v>7</v>
      </c>
      <c r="I9" s="215"/>
      <c r="J9" s="93"/>
      <c r="K9" s="95">
        <v>1615</v>
      </c>
      <c r="L9" s="95">
        <v>2442</v>
      </c>
      <c r="M9" s="95">
        <v>2666</v>
      </c>
      <c r="N9" s="95">
        <v>3828</v>
      </c>
      <c r="P9" s="2">
        <f t="shared" si="4"/>
        <v>2</v>
      </c>
      <c r="Q9" s="2">
        <f t="shared" si="0"/>
        <v>6</v>
      </c>
      <c r="R9" s="2">
        <f t="shared" si="0"/>
        <v>8</v>
      </c>
      <c r="S9" s="2">
        <f t="shared" si="0"/>
        <v>9</v>
      </c>
      <c r="T9" s="2">
        <f t="shared" si="5"/>
        <v>5</v>
      </c>
      <c r="U9" s="2">
        <f t="shared" si="1"/>
        <v>2</v>
      </c>
      <c r="V9" s="2">
        <f t="shared" si="1"/>
        <v>6</v>
      </c>
      <c r="W9" s="2">
        <f t="shared" si="1"/>
        <v>8</v>
      </c>
      <c r="Y9" s="3">
        <f t="shared" si="6"/>
        <v>1615</v>
      </c>
      <c r="Z9" s="3">
        <f t="shared" si="2"/>
        <v>2442</v>
      </c>
      <c r="AA9" s="3">
        <f t="shared" si="2"/>
        <v>2666</v>
      </c>
      <c r="AB9" s="3">
        <f t="shared" si="2"/>
        <v>3828</v>
      </c>
      <c r="AC9" s="3">
        <f t="shared" si="7"/>
        <v>2442</v>
      </c>
      <c r="AD9" s="3">
        <f t="shared" si="3"/>
        <v>2666</v>
      </c>
      <c r="AE9" s="3">
        <f t="shared" si="3"/>
        <v>3828</v>
      </c>
      <c r="AF9" s="3">
        <f t="shared" si="3"/>
        <v>1419</v>
      </c>
    </row>
    <row r="10" spans="1:32" ht="61.5" customHeight="1" thickBot="1">
      <c r="A10" s="224" t="s">
        <v>8</v>
      </c>
      <c r="B10" s="225"/>
      <c r="C10" s="93"/>
      <c r="D10" s="94">
        <v>12636</v>
      </c>
      <c r="E10" s="94">
        <v>5024</v>
      </c>
      <c r="F10" s="94">
        <v>4530</v>
      </c>
      <c r="G10" s="94">
        <v>8866</v>
      </c>
      <c r="H10" s="224" t="s">
        <v>8</v>
      </c>
      <c r="I10" s="225"/>
      <c r="J10" s="93"/>
      <c r="K10" s="94">
        <v>2624</v>
      </c>
      <c r="L10" s="94">
        <v>12636</v>
      </c>
      <c r="M10" s="94">
        <v>5024</v>
      </c>
      <c r="N10" s="94">
        <v>4530</v>
      </c>
      <c r="P10" s="2">
        <f t="shared" si="4"/>
        <v>36</v>
      </c>
      <c r="Q10" s="2">
        <f t="shared" si="0"/>
        <v>4</v>
      </c>
      <c r="R10" s="2">
        <f t="shared" si="0"/>
        <v>0</v>
      </c>
      <c r="S10" s="2">
        <f t="shared" si="0"/>
        <v>6</v>
      </c>
      <c r="T10" s="2">
        <f t="shared" si="5"/>
        <v>4</v>
      </c>
      <c r="U10" s="2">
        <f t="shared" si="1"/>
        <v>36</v>
      </c>
      <c r="V10" s="2">
        <f t="shared" si="1"/>
        <v>4</v>
      </c>
      <c r="W10" s="2">
        <f t="shared" si="1"/>
        <v>0</v>
      </c>
      <c r="Y10" s="3">
        <f t="shared" si="6"/>
        <v>2624</v>
      </c>
      <c r="Z10" s="3">
        <f t="shared" si="2"/>
        <v>12636</v>
      </c>
      <c r="AA10" s="3">
        <f t="shared" si="2"/>
        <v>5024</v>
      </c>
      <c r="AB10" s="3">
        <f t="shared" si="2"/>
        <v>4530</v>
      </c>
      <c r="AC10" s="3">
        <f t="shared" si="7"/>
        <v>12636</v>
      </c>
      <c r="AD10" s="3">
        <f t="shared" si="3"/>
        <v>5024</v>
      </c>
      <c r="AE10" s="3">
        <f t="shared" si="3"/>
        <v>4530</v>
      </c>
      <c r="AF10" s="3">
        <f t="shared" si="3"/>
        <v>8866</v>
      </c>
    </row>
    <row r="11" spans="1:32" ht="15" customHeight="1" thickBot="1">
      <c r="A11" s="214" t="s">
        <v>9</v>
      </c>
      <c r="B11" s="215"/>
      <c r="C11" s="93"/>
      <c r="D11" s="95">
        <v>-1291</v>
      </c>
      <c r="E11" s="96">
        <v>22</v>
      </c>
      <c r="F11" s="96" t="s">
        <v>820</v>
      </c>
      <c r="G11" s="96">
        <v>-22</v>
      </c>
      <c r="H11" s="214" t="s">
        <v>9</v>
      </c>
      <c r="I11" s="215"/>
      <c r="J11" s="93"/>
      <c r="K11" s="96"/>
      <c r="L11" s="95">
        <v>-1291</v>
      </c>
      <c r="M11" s="96">
        <v>22</v>
      </c>
      <c r="N11" s="96" t="s">
        <v>820</v>
      </c>
      <c r="P11" s="2">
        <f t="shared" si="4"/>
        <v>91</v>
      </c>
      <c r="Q11" s="2" t="e">
        <f t="shared" si="0"/>
        <v>#VALUE!</v>
      </c>
      <c r="R11" s="2" t="e">
        <f t="shared" si="0"/>
        <v>#VALUE!</v>
      </c>
      <c r="S11" s="2" t="e">
        <f t="shared" si="0"/>
        <v>#VALUE!</v>
      </c>
      <c r="T11" s="2" t="e">
        <f t="shared" si="5"/>
        <v>#VALUE!</v>
      </c>
      <c r="U11" s="2">
        <f t="shared" si="1"/>
        <v>91</v>
      </c>
      <c r="V11" s="2" t="e">
        <f t="shared" si="1"/>
        <v>#VALUE!</v>
      </c>
      <c r="W11" s="2" t="e">
        <f t="shared" si="1"/>
        <v>#VALUE!</v>
      </c>
      <c r="Y11" s="3">
        <f t="shared" si="6"/>
        <v>0</v>
      </c>
      <c r="Z11" s="3">
        <f t="shared" si="2"/>
        <v>-1291</v>
      </c>
      <c r="AA11" s="3">
        <f t="shared" si="2"/>
        <v>22</v>
      </c>
      <c r="AB11" s="3" t="str">
        <f t="shared" si="2"/>
        <v>-</v>
      </c>
      <c r="AC11" s="3">
        <f t="shared" si="7"/>
        <v>-1291</v>
      </c>
      <c r="AD11" s="3">
        <f t="shared" si="3"/>
        <v>22</v>
      </c>
      <c r="AE11" s="3" t="str">
        <f t="shared" si="3"/>
        <v>-</v>
      </c>
      <c r="AF11" s="3">
        <f t="shared" si="3"/>
        <v>-22</v>
      </c>
    </row>
    <row r="12" spans="1:32" ht="45" customHeight="1" thickBot="1">
      <c r="A12" s="214" t="s">
        <v>10</v>
      </c>
      <c r="B12" s="215"/>
      <c r="C12" s="93"/>
      <c r="D12" s="96"/>
      <c r="E12" s="96"/>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11346</v>
      </c>
      <c r="E13" s="94">
        <v>5046</v>
      </c>
      <c r="F13" s="94">
        <v>4529</v>
      </c>
      <c r="G13" s="94">
        <v>8844</v>
      </c>
      <c r="H13" s="224" t="s">
        <v>11</v>
      </c>
      <c r="I13" s="225"/>
      <c r="J13" s="93"/>
      <c r="K13" s="94">
        <v>2624</v>
      </c>
      <c r="L13" s="94">
        <v>11346</v>
      </c>
      <c r="M13" s="94">
        <v>5046</v>
      </c>
      <c r="N13" s="94">
        <v>4529</v>
      </c>
      <c r="P13" s="2">
        <f t="shared" si="4"/>
        <v>46</v>
      </c>
      <c r="Q13" s="2">
        <f t="shared" si="0"/>
        <v>6</v>
      </c>
      <c r="R13" s="2">
        <f t="shared" si="0"/>
        <v>9</v>
      </c>
      <c r="S13" s="2">
        <f t="shared" si="0"/>
        <v>4</v>
      </c>
      <c r="T13" s="2">
        <f t="shared" si="5"/>
        <v>4</v>
      </c>
      <c r="U13" s="2">
        <f t="shared" si="1"/>
        <v>46</v>
      </c>
      <c r="V13" s="2">
        <f t="shared" si="1"/>
        <v>6</v>
      </c>
      <c r="W13" s="2">
        <f t="shared" si="1"/>
        <v>9</v>
      </c>
      <c r="Y13" s="3">
        <f t="shared" si="6"/>
        <v>2624</v>
      </c>
      <c r="Z13" s="3">
        <f t="shared" si="2"/>
        <v>11346</v>
      </c>
      <c r="AA13" s="3">
        <f t="shared" si="2"/>
        <v>5046</v>
      </c>
      <c r="AB13" s="3">
        <f t="shared" si="2"/>
        <v>4529</v>
      </c>
      <c r="AC13" s="3">
        <f t="shared" si="7"/>
        <v>11346</v>
      </c>
      <c r="AD13" s="3">
        <f t="shared" si="3"/>
        <v>5046</v>
      </c>
      <c r="AE13" s="3">
        <f t="shared" si="3"/>
        <v>4529</v>
      </c>
      <c r="AF13" s="3">
        <f t="shared" si="3"/>
        <v>8844</v>
      </c>
    </row>
    <row r="14" spans="1:32" ht="49.5" customHeight="1" thickBot="1">
      <c r="A14" s="224" t="s">
        <v>12</v>
      </c>
      <c r="B14" s="225"/>
      <c r="C14" s="93"/>
      <c r="D14" s="94">
        <v>8627</v>
      </c>
      <c r="E14" s="94">
        <v>4041</v>
      </c>
      <c r="F14" s="94">
        <v>3624</v>
      </c>
      <c r="G14" s="94">
        <v>7075</v>
      </c>
      <c r="H14" s="224" t="s">
        <v>12</v>
      </c>
      <c r="I14" s="225"/>
      <c r="J14" s="93"/>
      <c r="K14" s="94">
        <v>2099</v>
      </c>
      <c r="L14" s="94">
        <v>8627</v>
      </c>
      <c r="M14" s="94">
        <v>4041</v>
      </c>
      <c r="N14" s="94">
        <v>3624</v>
      </c>
      <c r="P14" s="2">
        <f t="shared" si="4"/>
        <v>7</v>
      </c>
      <c r="Q14" s="2">
        <f t="shared" si="0"/>
        <v>1</v>
      </c>
      <c r="R14" s="2">
        <f t="shared" si="0"/>
        <v>4</v>
      </c>
      <c r="S14" s="2">
        <f t="shared" si="0"/>
        <v>5</v>
      </c>
      <c r="T14" s="2">
        <f t="shared" si="5"/>
        <v>9</v>
      </c>
      <c r="U14" s="2">
        <f t="shared" si="1"/>
        <v>7</v>
      </c>
      <c r="V14" s="2">
        <f t="shared" si="1"/>
        <v>1</v>
      </c>
      <c r="W14" s="2">
        <f t="shared" si="1"/>
        <v>4</v>
      </c>
      <c r="Y14" s="3">
        <f t="shared" si="6"/>
        <v>2099</v>
      </c>
      <c r="Z14" s="3">
        <f t="shared" si="2"/>
        <v>8627</v>
      </c>
      <c r="AA14" s="3">
        <f t="shared" si="2"/>
        <v>4041</v>
      </c>
      <c r="AB14" s="3">
        <f t="shared" si="2"/>
        <v>3624</v>
      </c>
      <c r="AC14" s="3">
        <f t="shared" si="7"/>
        <v>8627</v>
      </c>
      <c r="AD14" s="3">
        <f t="shared" si="3"/>
        <v>4041</v>
      </c>
      <c r="AE14" s="3">
        <f t="shared" si="3"/>
        <v>3624</v>
      </c>
      <c r="AF14" s="3">
        <f t="shared" si="3"/>
        <v>7075</v>
      </c>
    </row>
    <row r="15" spans="1:32" ht="61.5" customHeight="1" thickBot="1">
      <c r="A15" s="224" t="s">
        <v>13</v>
      </c>
      <c r="B15" s="225"/>
      <c r="C15" s="93"/>
      <c r="D15" s="94">
        <v>8627</v>
      </c>
      <c r="E15" s="94">
        <v>4041</v>
      </c>
      <c r="F15" s="94">
        <v>3624</v>
      </c>
      <c r="G15" s="94">
        <v>7075</v>
      </c>
      <c r="H15" s="224" t="s">
        <v>13</v>
      </c>
      <c r="I15" s="225"/>
      <c r="J15" s="93"/>
      <c r="K15" s="94">
        <v>2099</v>
      </c>
      <c r="L15" s="94">
        <v>8627</v>
      </c>
      <c r="M15" s="94">
        <v>4041</v>
      </c>
      <c r="N15" s="94">
        <v>3624</v>
      </c>
      <c r="P15" s="2">
        <f t="shared" si="4"/>
        <v>7</v>
      </c>
      <c r="Q15" s="2">
        <f t="shared" si="0"/>
        <v>1</v>
      </c>
      <c r="R15" s="2">
        <f t="shared" si="0"/>
        <v>4</v>
      </c>
      <c r="S15" s="2">
        <f t="shared" si="0"/>
        <v>5</v>
      </c>
      <c r="T15" s="2">
        <f t="shared" si="5"/>
        <v>9</v>
      </c>
      <c r="U15" s="2">
        <f t="shared" si="1"/>
        <v>7</v>
      </c>
      <c r="V15" s="2">
        <f t="shared" si="1"/>
        <v>1</v>
      </c>
      <c r="W15" s="2">
        <f t="shared" si="1"/>
        <v>4</v>
      </c>
      <c r="Y15" s="3">
        <f t="shared" si="6"/>
        <v>2099</v>
      </c>
      <c r="Z15" s="3">
        <f t="shared" si="2"/>
        <v>8627</v>
      </c>
      <c r="AA15" s="3">
        <f t="shared" si="2"/>
        <v>4041</v>
      </c>
      <c r="AB15" s="3">
        <f t="shared" si="2"/>
        <v>3624</v>
      </c>
      <c r="AC15" s="3">
        <f t="shared" si="7"/>
        <v>8627</v>
      </c>
      <c r="AD15" s="3">
        <f t="shared" si="3"/>
        <v>4041</v>
      </c>
      <c r="AE15" s="3">
        <f t="shared" si="3"/>
        <v>3624</v>
      </c>
      <c r="AF15" s="3">
        <f t="shared" si="3"/>
        <v>7075</v>
      </c>
    </row>
    <row r="16" spans="1:32" ht="30" customHeight="1" thickBot="1">
      <c r="A16" s="214" t="s">
        <v>14</v>
      </c>
      <c r="B16" s="215"/>
      <c r="C16" s="93"/>
      <c r="D16" s="96"/>
      <c r="E16" s="96"/>
      <c r="F16" s="96"/>
      <c r="G16" s="96"/>
      <c r="H16" s="214" t="s">
        <v>14</v>
      </c>
      <c r="I16" s="215"/>
      <c r="J16" s="93"/>
      <c r="K16" s="96"/>
      <c r="L16" s="96"/>
      <c r="M16" s="96"/>
      <c r="N16" s="96"/>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1754</v>
      </c>
      <c r="E18" s="97" t="s">
        <v>1755</v>
      </c>
      <c r="F18" s="97" t="s">
        <v>1773</v>
      </c>
      <c r="G18" s="97" t="s">
        <v>1774</v>
      </c>
      <c r="H18" s="233" t="s">
        <v>15</v>
      </c>
      <c r="I18" s="228"/>
      <c r="J18" s="229"/>
      <c r="K18" s="97" t="s">
        <v>1761</v>
      </c>
      <c r="L18" s="97" t="s">
        <v>1754</v>
      </c>
      <c r="M18" s="97" t="s">
        <v>1755</v>
      </c>
      <c r="N18" s="97" t="s">
        <v>1773</v>
      </c>
      <c r="P18" s="1" t="str">
        <f>REPLACE(D18,11,27,"")</f>
        <v>Quý 2/2017</v>
      </c>
      <c r="Q18" s="1" t="str">
        <f>REPLACE(E18,11,27,"")</f>
        <v>Quý 3/2017</v>
      </c>
      <c r="R18" s="1" t="str">
        <f>REPLACE(F18,11,27,"")</f>
        <v>Quý 4/2017</v>
      </c>
      <c r="S18" s="1" t="str">
        <f>REPLACE(G18,11,27,"")</f>
        <v>Quý 1/2018</v>
      </c>
      <c r="T18" s="1" t="str">
        <f>REPLACE(K18,11,27,"")</f>
        <v>Quý 1/2017</v>
      </c>
      <c r="U18" s="1" t="str">
        <f>REPLACE(L18,11,27,"")</f>
        <v>Quý 2/2017</v>
      </c>
      <c r="V18" s="1" t="str">
        <f>REPLACE(M18,11,27,"")</f>
        <v>Quý 3/2017</v>
      </c>
      <c r="W18" s="1" t="str">
        <f>REPLACE(N18,11,27,"")</f>
        <v>Quý 4/2017</v>
      </c>
      <c r="Y18" s="3" t="str">
        <f>Y1</f>
        <v>Quý 1/2017</v>
      </c>
      <c r="Z18" s="3" t="str">
        <f t="shared" ref="Z18:AF18" si="8">Z1</f>
        <v>Quý 2/2017</v>
      </c>
      <c r="AA18" s="3" t="str">
        <f t="shared" si="8"/>
        <v>Quý 3/2017</v>
      </c>
      <c r="AB18" s="3" t="str">
        <f t="shared" si="8"/>
        <v>Quý 4/2017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401120</v>
      </c>
      <c r="E19" s="94">
        <v>404815</v>
      </c>
      <c r="F19" s="94">
        <v>366419</v>
      </c>
      <c r="G19" s="94">
        <v>637038</v>
      </c>
      <c r="H19" s="222" t="s">
        <v>16</v>
      </c>
      <c r="I19" s="223"/>
      <c r="J19" s="93"/>
      <c r="K19" s="94">
        <v>382038</v>
      </c>
      <c r="L19" s="94">
        <v>401120</v>
      </c>
      <c r="M19" s="94">
        <v>404815</v>
      </c>
      <c r="N19" s="94">
        <v>366419</v>
      </c>
      <c r="P19" s="2">
        <f t="shared" ref="P19:S38" si="9">REPLACE(D19,1,3,"")/1</f>
        <v>120</v>
      </c>
      <c r="Q19" s="2">
        <f t="shared" si="9"/>
        <v>815</v>
      </c>
      <c r="R19" s="2">
        <f t="shared" si="9"/>
        <v>419</v>
      </c>
      <c r="S19" s="2">
        <f t="shared" si="9"/>
        <v>38</v>
      </c>
      <c r="T19" s="2">
        <f t="shared" ref="T19:W38" si="10">REPLACE(K19,1,3,"")/1</f>
        <v>38</v>
      </c>
      <c r="U19" s="2">
        <f t="shared" si="10"/>
        <v>120</v>
      </c>
      <c r="V19" s="2">
        <f t="shared" si="10"/>
        <v>815</v>
      </c>
      <c r="W19" s="2">
        <f t="shared" si="10"/>
        <v>419</v>
      </c>
      <c r="Y19" s="3">
        <f t="shared" si="6"/>
        <v>382038</v>
      </c>
      <c r="Z19" s="3">
        <f t="shared" si="6"/>
        <v>401120</v>
      </c>
      <c r="AA19" s="3">
        <f t="shared" si="6"/>
        <v>404815</v>
      </c>
      <c r="AB19" s="3">
        <f t="shared" si="6"/>
        <v>366419</v>
      </c>
      <c r="AC19" s="3">
        <f t="shared" si="7"/>
        <v>401120</v>
      </c>
      <c r="AD19" s="3">
        <f t="shared" si="7"/>
        <v>404815</v>
      </c>
      <c r="AE19" s="3">
        <f t="shared" si="7"/>
        <v>366419</v>
      </c>
      <c r="AF19" s="3">
        <f t="shared" si="7"/>
        <v>637038</v>
      </c>
    </row>
    <row r="20" spans="1:32" ht="61.5" customHeight="1" thickBot="1">
      <c r="A20" s="214" t="s">
        <v>17</v>
      </c>
      <c r="B20" s="215"/>
      <c r="C20" s="93"/>
      <c r="D20" s="95">
        <v>2255</v>
      </c>
      <c r="E20" s="95">
        <v>2372</v>
      </c>
      <c r="F20" s="95">
        <v>6043</v>
      </c>
      <c r="G20" s="95">
        <v>2498</v>
      </c>
      <c r="H20" s="214" t="s">
        <v>17</v>
      </c>
      <c r="I20" s="215"/>
      <c r="J20" s="93"/>
      <c r="K20" s="96">
        <v>100</v>
      </c>
      <c r="L20" s="95">
        <v>2255</v>
      </c>
      <c r="M20" s="95">
        <v>2372</v>
      </c>
      <c r="N20" s="95">
        <v>6043</v>
      </c>
      <c r="P20" s="2">
        <f t="shared" si="9"/>
        <v>5</v>
      </c>
      <c r="Q20" s="2">
        <f t="shared" si="9"/>
        <v>2</v>
      </c>
      <c r="R20" s="2">
        <f t="shared" si="9"/>
        <v>3</v>
      </c>
      <c r="S20" s="2">
        <f t="shared" si="9"/>
        <v>8</v>
      </c>
      <c r="T20" s="2" t="e">
        <f t="shared" si="10"/>
        <v>#VALUE!</v>
      </c>
      <c r="U20" s="2">
        <f t="shared" si="10"/>
        <v>5</v>
      </c>
      <c r="V20" s="2">
        <f t="shared" si="10"/>
        <v>2</v>
      </c>
      <c r="W20" s="2">
        <f t="shared" si="10"/>
        <v>3</v>
      </c>
      <c r="Y20" s="3">
        <f t="shared" si="6"/>
        <v>100</v>
      </c>
      <c r="Z20" s="3">
        <f t="shared" si="6"/>
        <v>2255</v>
      </c>
      <c r="AA20" s="3">
        <f t="shared" si="6"/>
        <v>2372</v>
      </c>
      <c r="AB20" s="3">
        <f t="shared" si="6"/>
        <v>6043</v>
      </c>
      <c r="AC20" s="3">
        <f t="shared" si="7"/>
        <v>2255</v>
      </c>
      <c r="AD20" s="3">
        <f t="shared" si="7"/>
        <v>2372</v>
      </c>
      <c r="AE20" s="3">
        <f t="shared" si="7"/>
        <v>6043</v>
      </c>
      <c r="AF20" s="3">
        <f t="shared" si="7"/>
        <v>2498</v>
      </c>
    </row>
    <row r="21" spans="1:32" ht="30" customHeight="1" thickBot="1">
      <c r="A21" s="214" t="s">
        <v>18</v>
      </c>
      <c r="B21" s="215"/>
      <c r="C21" s="93"/>
      <c r="D21" s="95">
        <v>48658</v>
      </c>
      <c r="E21" s="95">
        <v>50009</v>
      </c>
      <c r="F21" s="95">
        <v>16496</v>
      </c>
      <c r="G21" s="95">
        <v>17336</v>
      </c>
      <c r="H21" s="214" t="s">
        <v>18</v>
      </c>
      <c r="I21" s="215"/>
      <c r="J21" s="93"/>
      <c r="K21" s="95">
        <v>62181</v>
      </c>
      <c r="L21" s="95">
        <v>48658</v>
      </c>
      <c r="M21" s="95">
        <v>50009</v>
      </c>
      <c r="N21" s="95">
        <v>16496</v>
      </c>
      <c r="P21" s="2">
        <f t="shared" si="9"/>
        <v>58</v>
      </c>
      <c r="Q21" s="2">
        <f t="shared" si="9"/>
        <v>9</v>
      </c>
      <c r="R21" s="2">
        <f t="shared" si="9"/>
        <v>96</v>
      </c>
      <c r="S21" s="2">
        <f t="shared" si="9"/>
        <v>36</v>
      </c>
      <c r="T21" s="2">
        <f t="shared" si="10"/>
        <v>81</v>
      </c>
      <c r="U21" s="2">
        <f t="shared" si="10"/>
        <v>58</v>
      </c>
      <c r="V21" s="2">
        <f t="shared" si="10"/>
        <v>9</v>
      </c>
      <c r="W21" s="2">
        <f t="shared" si="10"/>
        <v>96</v>
      </c>
      <c r="Y21" s="3">
        <f t="shared" si="6"/>
        <v>62181</v>
      </c>
      <c r="Z21" s="3">
        <f t="shared" si="6"/>
        <v>48658</v>
      </c>
      <c r="AA21" s="3">
        <f t="shared" si="6"/>
        <v>50009</v>
      </c>
      <c r="AB21" s="3">
        <f t="shared" si="6"/>
        <v>16496</v>
      </c>
      <c r="AC21" s="3">
        <f t="shared" si="7"/>
        <v>48658</v>
      </c>
      <c r="AD21" s="3">
        <f t="shared" si="7"/>
        <v>50009</v>
      </c>
      <c r="AE21" s="3">
        <f t="shared" si="7"/>
        <v>16496</v>
      </c>
      <c r="AF21" s="3">
        <f t="shared" si="7"/>
        <v>17336</v>
      </c>
    </row>
    <row r="22" spans="1:32" ht="30" customHeight="1" thickBot="1">
      <c r="A22" s="214" t="s">
        <v>19</v>
      </c>
      <c r="B22" s="215"/>
      <c r="C22" s="93"/>
      <c r="D22" s="95">
        <v>193306</v>
      </c>
      <c r="E22" s="95">
        <v>171553</v>
      </c>
      <c r="F22" s="95">
        <v>159632</v>
      </c>
      <c r="G22" s="95">
        <v>414590</v>
      </c>
      <c r="H22" s="214" t="s">
        <v>19</v>
      </c>
      <c r="I22" s="215"/>
      <c r="J22" s="93"/>
      <c r="K22" s="95">
        <v>177283</v>
      </c>
      <c r="L22" s="95">
        <v>193306</v>
      </c>
      <c r="M22" s="95">
        <v>171553</v>
      </c>
      <c r="N22" s="95">
        <v>159632</v>
      </c>
      <c r="P22" s="2">
        <f t="shared" si="9"/>
        <v>306</v>
      </c>
      <c r="Q22" s="2">
        <f t="shared" si="9"/>
        <v>553</v>
      </c>
      <c r="R22" s="2">
        <f t="shared" si="9"/>
        <v>632</v>
      </c>
      <c r="S22" s="2">
        <f t="shared" si="9"/>
        <v>590</v>
      </c>
      <c r="T22" s="2">
        <f t="shared" si="10"/>
        <v>283</v>
      </c>
      <c r="U22" s="2">
        <f t="shared" si="10"/>
        <v>306</v>
      </c>
      <c r="V22" s="2">
        <f t="shared" si="10"/>
        <v>553</v>
      </c>
      <c r="W22" s="2">
        <f t="shared" si="10"/>
        <v>632</v>
      </c>
      <c r="Y22" s="3">
        <f t="shared" si="6"/>
        <v>177283</v>
      </c>
      <c r="Z22" s="3">
        <f t="shared" si="6"/>
        <v>193306</v>
      </c>
      <c r="AA22" s="3">
        <f t="shared" si="6"/>
        <v>171553</v>
      </c>
      <c r="AB22" s="3">
        <f t="shared" si="6"/>
        <v>159632</v>
      </c>
      <c r="AC22" s="3">
        <f t="shared" si="7"/>
        <v>193306</v>
      </c>
      <c r="AD22" s="3">
        <f t="shared" si="7"/>
        <v>171553</v>
      </c>
      <c r="AE22" s="3">
        <f t="shared" si="7"/>
        <v>159632</v>
      </c>
      <c r="AF22" s="3">
        <f t="shared" si="7"/>
        <v>414590</v>
      </c>
    </row>
    <row r="23" spans="1:32" ht="15" customHeight="1" thickBot="1">
      <c r="A23" s="214" t="s">
        <v>20</v>
      </c>
      <c r="B23" s="215"/>
      <c r="C23" s="93"/>
      <c r="D23" s="95">
        <v>156638</v>
      </c>
      <c r="E23" s="95">
        <v>179056</v>
      </c>
      <c r="F23" s="95">
        <v>182980</v>
      </c>
      <c r="G23" s="95">
        <v>199011</v>
      </c>
      <c r="H23" s="214" t="s">
        <v>20</v>
      </c>
      <c r="I23" s="215"/>
      <c r="J23" s="93"/>
      <c r="K23" s="95">
        <v>142059</v>
      </c>
      <c r="L23" s="95">
        <v>156638</v>
      </c>
      <c r="M23" s="95">
        <v>179056</v>
      </c>
      <c r="N23" s="95">
        <v>182980</v>
      </c>
      <c r="P23" s="2">
        <f t="shared" si="9"/>
        <v>638</v>
      </c>
      <c r="Q23" s="2">
        <f t="shared" si="9"/>
        <v>56</v>
      </c>
      <c r="R23" s="2">
        <f t="shared" si="9"/>
        <v>980</v>
      </c>
      <c r="S23" s="2">
        <f t="shared" si="9"/>
        <v>11</v>
      </c>
      <c r="T23" s="2">
        <f t="shared" si="10"/>
        <v>59</v>
      </c>
      <c r="U23" s="2">
        <f t="shared" si="10"/>
        <v>638</v>
      </c>
      <c r="V23" s="2">
        <f t="shared" si="10"/>
        <v>56</v>
      </c>
      <c r="W23" s="2">
        <f t="shared" si="10"/>
        <v>980</v>
      </c>
      <c r="Y23" s="3">
        <f t="shared" si="6"/>
        <v>142059</v>
      </c>
      <c r="Z23" s="3">
        <f t="shared" si="6"/>
        <v>156638</v>
      </c>
      <c r="AA23" s="3">
        <f t="shared" si="6"/>
        <v>179056</v>
      </c>
      <c r="AB23" s="3">
        <f t="shared" si="6"/>
        <v>182980</v>
      </c>
      <c r="AC23" s="3">
        <f t="shared" si="7"/>
        <v>156638</v>
      </c>
      <c r="AD23" s="3">
        <f t="shared" si="7"/>
        <v>179056</v>
      </c>
      <c r="AE23" s="3">
        <f t="shared" si="7"/>
        <v>182980</v>
      </c>
      <c r="AF23" s="3">
        <f t="shared" si="7"/>
        <v>199011</v>
      </c>
    </row>
    <row r="24" spans="1:32" ht="30" customHeight="1" thickBot="1">
      <c r="A24" s="214" t="s">
        <v>21</v>
      </c>
      <c r="B24" s="215"/>
      <c r="C24" s="93"/>
      <c r="D24" s="96">
        <v>263</v>
      </c>
      <c r="E24" s="95">
        <v>1824</v>
      </c>
      <c r="F24" s="95">
        <v>1268</v>
      </c>
      <c r="G24" s="95">
        <v>3603</v>
      </c>
      <c r="H24" s="214" t="s">
        <v>21</v>
      </c>
      <c r="I24" s="215"/>
      <c r="J24" s="93"/>
      <c r="K24" s="96">
        <v>415</v>
      </c>
      <c r="L24" s="96">
        <v>263</v>
      </c>
      <c r="M24" s="95">
        <v>1824</v>
      </c>
      <c r="N24" s="95">
        <v>1268</v>
      </c>
      <c r="P24" s="2" t="e">
        <f t="shared" si="9"/>
        <v>#VALUE!</v>
      </c>
      <c r="Q24" s="2">
        <f t="shared" si="9"/>
        <v>4</v>
      </c>
      <c r="R24" s="2">
        <f t="shared" si="9"/>
        <v>8</v>
      </c>
      <c r="S24" s="2">
        <f t="shared" si="9"/>
        <v>3</v>
      </c>
      <c r="T24" s="2" t="e">
        <f t="shared" si="10"/>
        <v>#VALUE!</v>
      </c>
      <c r="U24" s="2" t="e">
        <f t="shared" si="10"/>
        <v>#VALUE!</v>
      </c>
      <c r="V24" s="2">
        <f t="shared" si="10"/>
        <v>4</v>
      </c>
      <c r="W24" s="2">
        <f t="shared" si="10"/>
        <v>8</v>
      </c>
      <c r="Y24" s="3">
        <f t="shared" si="6"/>
        <v>415</v>
      </c>
      <c r="Z24" s="3">
        <f t="shared" si="6"/>
        <v>263</v>
      </c>
      <c r="AA24" s="3">
        <f t="shared" si="6"/>
        <v>1824</v>
      </c>
      <c r="AB24" s="3">
        <f t="shared" si="6"/>
        <v>1268</v>
      </c>
      <c r="AC24" s="3">
        <f t="shared" si="7"/>
        <v>263</v>
      </c>
      <c r="AD24" s="3">
        <f t="shared" si="7"/>
        <v>1824</v>
      </c>
      <c r="AE24" s="3">
        <f t="shared" si="7"/>
        <v>1268</v>
      </c>
      <c r="AF24" s="3">
        <f t="shared" si="7"/>
        <v>3603</v>
      </c>
    </row>
    <row r="25" spans="1:32" ht="15" customHeight="1" thickBot="1">
      <c r="A25" s="224" t="s">
        <v>22</v>
      </c>
      <c r="B25" s="225"/>
      <c r="C25" s="93"/>
      <c r="D25" s="94">
        <v>163685</v>
      </c>
      <c r="E25" s="94">
        <v>164870</v>
      </c>
      <c r="F25" s="94">
        <v>166732</v>
      </c>
      <c r="G25" s="94">
        <v>257365</v>
      </c>
      <c r="H25" s="224" t="s">
        <v>22</v>
      </c>
      <c r="I25" s="225"/>
      <c r="J25" s="93"/>
      <c r="K25" s="94">
        <v>163925</v>
      </c>
      <c r="L25" s="94">
        <v>163685</v>
      </c>
      <c r="M25" s="94">
        <v>164870</v>
      </c>
      <c r="N25" s="94">
        <v>166732</v>
      </c>
      <c r="P25" s="2">
        <f t="shared" si="9"/>
        <v>685</v>
      </c>
      <c r="Q25" s="2">
        <f t="shared" si="9"/>
        <v>870</v>
      </c>
      <c r="R25" s="2">
        <f t="shared" si="9"/>
        <v>732</v>
      </c>
      <c r="S25" s="2">
        <f t="shared" si="9"/>
        <v>365</v>
      </c>
      <c r="T25" s="2">
        <f t="shared" si="10"/>
        <v>925</v>
      </c>
      <c r="U25" s="2">
        <f t="shared" si="10"/>
        <v>685</v>
      </c>
      <c r="V25" s="2">
        <f t="shared" si="10"/>
        <v>870</v>
      </c>
      <c r="W25" s="2">
        <f t="shared" si="10"/>
        <v>732</v>
      </c>
      <c r="Y25" s="3">
        <f t="shared" si="6"/>
        <v>163925</v>
      </c>
      <c r="Z25" s="3">
        <f t="shared" si="6"/>
        <v>163685</v>
      </c>
      <c r="AA25" s="3">
        <f t="shared" si="6"/>
        <v>164870</v>
      </c>
      <c r="AB25" s="3">
        <f t="shared" si="6"/>
        <v>166732</v>
      </c>
      <c r="AC25" s="3">
        <f t="shared" si="7"/>
        <v>163685</v>
      </c>
      <c r="AD25" s="3">
        <f t="shared" si="7"/>
        <v>164870</v>
      </c>
      <c r="AE25" s="3">
        <f t="shared" si="7"/>
        <v>166732</v>
      </c>
      <c r="AF25" s="3">
        <f t="shared" si="7"/>
        <v>257365</v>
      </c>
    </row>
    <row r="26" spans="1:32" ht="15" customHeight="1" thickBot="1">
      <c r="A26" s="214" t="s">
        <v>23</v>
      </c>
      <c r="B26" s="215"/>
      <c r="C26" s="93"/>
      <c r="D26" s="95">
        <v>3776</v>
      </c>
      <c r="E26" s="95">
        <v>4821</v>
      </c>
      <c r="F26" s="95">
        <v>5789</v>
      </c>
      <c r="G26" s="95">
        <v>5505</v>
      </c>
      <c r="H26" s="214" t="s">
        <v>23</v>
      </c>
      <c r="I26" s="215"/>
      <c r="J26" s="93"/>
      <c r="K26" s="95">
        <v>4070</v>
      </c>
      <c r="L26" s="95">
        <v>3776</v>
      </c>
      <c r="M26" s="95">
        <v>4821</v>
      </c>
      <c r="N26" s="95">
        <v>5789</v>
      </c>
      <c r="P26" s="2">
        <f t="shared" si="9"/>
        <v>6</v>
      </c>
      <c r="Q26" s="2">
        <f t="shared" si="9"/>
        <v>1</v>
      </c>
      <c r="R26" s="2">
        <f t="shared" si="9"/>
        <v>9</v>
      </c>
      <c r="S26" s="2">
        <f t="shared" si="9"/>
        <v>5</v>
      </c>
      <c r="T26" s="2">
        <f t="shared" si="10"/>
        <v>0</v>
      </c>
      <c r="U26" s="2">
        <f t="shared" si="10"/>
        <v>6</v>
      </c>
      <c r="V26" s="2">
        <f t="shared" si="10"/>
        <v>1</v>
      </c>
      <c r="W26" s="2">
        <f t="shared" si="10"/>
        <v>9</v>
      </c>
      <c r="Y26" s="3">
        <f t="shared" si="6"/>
        <v>4070</v>
      </c>
      <c r="Z26" s="3">
        <f t="shared" si="6"/>
        <v>3776</v>
      </c>
      <c r="AA26" s="3">
        <f t="shared" si="6"/>
        <v>4821</v>
      </c>
      <c r="AB26" s="3">
        <f t="shared" si="6"/>
        <v>5789</v>
      </c>
      <c r="AC26" s="3">
        <f t="shared" si="7"/>
        <v>3776</v>
      </c>
      <c r="AD26" s="3">
        <f t="shared" si="7"/>
        <v>4821</v>
      </c>
      <c r="AE26" s="3">
        <f t="shared" si="7"/>
        <v>5789</v>
      </c>
      <c r="AF26" s="3">
        <f t="shared" si="7"/>
        <v>5505</v>
      </c>
    </row>
    <row r="27" spans="1:32" ht="15.75" customHeight="1" thickBot="1">
      <c r="A27" s="214" t="s">
        <v>24</v>
      </c>
      <c r="B27" s="215"/>
      <c r="C27" s="93"/>
      <c r="D27" s="95">
        <v>152925</v>
      </c>
      <c r="E27" s="95">
        <v>152925</v>
      </c>
      <c r="F27" s="95">
        <v>152925</v>
      </c>
      <c r="G27" s="95">
        <v>152925</v>
      </c>
      <c r="H27" s="214" t="s">
        <v>24</v>
      </c>
      <c r="I27" s="215"/>
      <c r="J27" s="93"/>
      <c r="K27" s="95">
        <v>152925</v>
      </c>
      <c r="L27" s="95">
        <v>152925</v>
      </c>
      <c r="M27" s="95">
        <v>152925</v>
      </c>
      <c r="N27" s="95">
        <v>152925</v>
      </c>
      <c r="P27" s="2">
        <f t="shared" si="9"/>
        <v>925</v>
      </c>
      <c r="Q27" s="2">
        <f t="shared" si="9"/>
        <v>925</v>
      </c>
      <c r="R27" s="2">
        <f t="shared" si="9"/>
        <v>925</v>
      </c>
      <c r="S27" s="2">
        <f t="shared" si="9"/>
        <v>925</v>
      </c>
      <c r="T27" s="2">
        <f t="shared" si="10"/>
        <v>925</v>
      </c>
      <c r="U27" s="2">
        <f t="shared" si="10"/>
        <v>925</v>
      </c>
      <c r="V27" s="2">
        <f t="shared" si="10"/>
        <v>925</v>
      </c>
      <c r="W27" s="2">
        <f t="shared" si="10"/>
        <v>925</v>
      </c>
      <c r="Y27" s="3">
        <f t="shared" si="6"/>
        <v>152925</v>
      </c>
      <c r="Z27" s="3">
        <f t="shared" si="6"/>
        <v>152925</v>
      </c>
      <c r="AA27" s="3">
        <f t="shared" si="6"/>
        <v>152925</v>
      </c>
      <c r="AB27" s="3">
        <f t="shared" si="6"/>
        <v>152925</v>
      </c>
      <c r="AC27" s="3">
        <f t="shared" si="7"/>
        <v>152925</v>
      </c>
      <c r="AD27" s="3">
        <f t="shared" si="7"/>
        <v>152925</v>
      </c>
      <c r="AE27" s="3">
        <f t="shared" si="7"/>
        <v>152925</v>
      </c>
      <c r="AF27" s="3">
        <f t="shared" si="7"/>
        <v>152925</v>
      </c>
    </row>
    <row r="28" spans="1:32" ht="30" customHeight="1" thickBot="1">
      <c r="A28" s="214" t="s">
        <v>25</v>
      </c>
      <c r="B28" s="215"/>
      <c r="C28" s="93"/>
      <c r="D28" s="95">
        <v>6000</v>
      </c>
      <c r="E28" s="95">
        <v>6010</v>
      </c>
      <c r="F28" s="95">
        <v>6010</v>
      </c>
      <c r="G28" s="95">
        <v>97314</v>
      </c>
      <c r="H28" s="214" t="s">
        <v>25</v>
      </c>
      <c r="I28" s="215"/>
      <c r="J28" s="93"/>
      <c r="K28" s="95">
        <v>6000</v>
      </c>
      <c r="L28" s="95">
        <v>6000</v>
      </c>
      <c r="M28" s="95">
        <v>6010</v>
      </c>
      <c r="N28" s="95">
        <v>6010</v>
      </c>
      <c r="P28" s="2">
        <f t="shared" si="9"/>
        <v>0</v>
      </c>
      <c r="Q28" s="2">
        <f t="shared" si="9"/>
        <v>0</v>
      </c>
      <c r="R28" s="2">
        <f t="shared" si="9"/>
        <v>0</v>
      </c>
      <c r="S28" s="2">
        <f t="shared" si="9"/>
        <v>14</v>
      </c>
      <c r="T28" s="2">
        <f t="shared" si="10"/>
        <v>0</v>
      </c>
      <c r="U28" s="2">
        <f t="shared" si="10"/>
        <v>0</v>
      </c>
      <c r="V28" s="2">
        <f t="shared" si="10"/>
        <v>0</v>
      </c>
      <c r="W28" s="2">
        <f t="shared" si="10"/>
        <v>0</v>
      </c>
      <c r="Y28" s="3">
        <f t="shared" si="6"/>
        <v>6000</v>
      </c>
      <c r="Z28" s="3">
        <f t="shared" si="6"/>
        <v>6000</v>
      </c>
      <c r="AA28" s="3">
        <f t="shared" si="6"/>
        <v>6010</v>
      </c>
      <c r="AB28" s="3">
        <f t="shared" si="6"/>
        <v>6010</v>
      </c>
      <c r="AC28" s="3">
        <f t="shared" si="7"/>
        <v>6000</v>
      </c>
      <c r="AD28" s="3">
        <f t="shared" si="7"/>
        <v>6010</v>
      </c>
      <c r="AE28" s="3">
        <f t="shared" si="7"/>
        <v>6010</v>
      </c>
      <c r="AF28" s="3">
        <f t="shared" si="7"/>
        <v>97314</v>
      </c>
    </row>
    <row r="29" spans="1:32" ht="15" customHeight="1" thickBot="1">
      <c r="A29" s="224" t="s">
        <v>26</v>
      </c>
      <c r="B29" s="225"/>
      <c r="C29" s="93"/>
      <c r="D29" s="94">
        <v>564806</v>
      </c>
      <c r="E29" s="94">
        <v>569685</v>
      </c>
      <c r="F29" s="94">
        <v>533151</v>
      </c>
      <c r="G29" s="94">
        <v>894403</v>
      </c>
      <c r="H29" s="224" t="s">
        <v>26</v>
      </c>
      <c r="I29" s="225"/>
      <c r="J29" s="93"/>
      <c r="K29" s="94">
        <v>545963</v>
      </c>
      <c r="L29" s="94">
        <v>564806</v>
      </c>
      <c r="M29" s="94">
        <v>569685</v>
      </c>
      <c r="N29" s="94">
        <v>533151</v>
      </c>
      <c r="P29" s="2">
        <f t="shared" si="9"/>
        <v>806</v>
      </c>
      <c r="Q29" s="2">
        <f t="shared" si="9"/>
        <v>685</v>
      </c>
      <c r="R29" s="2">
        <f t="shared" si="9"/>
        <v>151</v>
      </c>
      <c r="S29" s="2">
        <f t="shared" si="9"/>
        <v>403</v>
      </c>
      <c r="T29" s="2">
        <f t="shared" si="10"/>
        <v>963</v>
      </c>
      <c r="U29" s="2">
        <f t="shared" si="10"/>
        <v>806</v>
      </c>
      <c r="V29" s="2">
        <f t="shared" si="10"/>
        <v>685</v>
      </c>
      <c r="W29" s="2">
        <f t="shared" si="10"/>
        <v>151</v>
      </c>
      <c r="Y29" s="3">
        <f t="shared" si="6"/>
        <v>545963</v>
      </c>
      <c r="Z29" s="3">
        <f t="shared" si="6"/>
        <v>564806</v>
      </c>
      <c r="AA29" s="3">
        <f t="shared" si="6"/>
        <v>569685</v>
      </c>
      <c r="AB29" s="3">
        <f t="shared" si="6"/>
        <v>533151</v>
      </c>
      <c r="AC29" s="3">
        <f t="shared" si="7"/>
        <v>564806</v>
      </c>
      <c r="AD29" s="3">
        <f t="shared" si="7"/>
        <v>569685</v>
      </c>
      <c r="AE29" s="3">
        <f t="shared" si="7"/>
        <v>533151</v>
      </c>
      <c r="AF29" s="3">
        <f t="shared" si="7"/>
        <v>894403</v>
      </c>
    </row>
    <row r="30" spans="1:32" ht="15" customHeight="1" thickBot="1">
      <c r="A30" s="224" t="s">
        <v>27</v>
      </c>
      <c r="B30" s="225"/>
      <c r="C30" s="93"/>
      <c r="D30" s="94">
        <v>319546</v>
      </c>
      <c r="E30" s="94">
        <v>320840</v>
      </c>
      <c r="F30" s="94">
        <v>280676</v>
      </c>
      <c r="G30" s="94">
        <v>319395</v>
      </c>
      <c r="H30" s="224" t="s">
        <v>27</v>
      </c>
      <c r="I30" s="225"/>
      <c r="J30" s="93"/>
      <c r="K30" s="94">
        <v>309330</v>
      </c>
      <c r="L30" s="94">
        <v>319546</v>
      </c>
      <c r="M30" s="94">
        <v>320840</v>
      </c>
      <c r="N30" s="94">
        <v>280676</v>
      </c>
      <c r="P30" s="2">
        <f t="shared" si="9"/>
        <v>546</v>
      </c>
      <c r="Q30" s="2">
        <f t="shared" si="9"/>
        <v>840</v>
      </c>
      <c r="R30" s="2">
        <f t="shared" si="9"/>
        <v>676</v>
      </c>
      <c r="S30" s="2">
        <f t="shared" si="9"/>
        <v>395</v>
      </c>
      <c r="T30" s="2">
        <f t="shared" si="10"/>
        <v>330</v>
      </c>
      <c r="U30" s="2">
        <f t="shared" si="10"/>
        <v>546</v>
      </c>
      <c r="V30" s="2">
        <f t="shared" si="10"/>
        <v>840</v>
      </c>
      <c r="W30" s="2">
        <f t="shared" si="10"/>
        <v>676</v>
      </c>
      <c r="Y30" s="3">
        <f t="shared" si="6"/>
        <v>309330</v>
      </c>
      <c r="Z30" s="3">
        <f t="shared" si="6"/>
        <v>319546</v>
      </c>
      <c r="AA30" s="3">
        <f t="shared" si="6"/>
        <v>320840</v>
      </c>
      <c r="AB30" s="3">
        <f t="shared" si="6"/>
        <v>280676</v>
      </c>
      <c r="AC30" s="3">
        <f t="shared" si="7"/>
        <v>319546</v>
      </c>
      <c r="AD30" s="3">
        <f t="shared" si="7"/>
        <v>320840</v>
      </c>
      <c r="AE30" s="3">
        <f t="shared" si="7"/>
        <v>280676</v>
      </c>
      <c r="AF30" s="3">
        <f t="shared" si="7"/>
        <v>319395</v>
      </c>
    </row>
    <row r="31" spans="1:32" ht="15" customHeight="1" thickBot="1">
      <c r="A31" s="214" t="s">
        <v>28</v>
      </c>
      <c r="B31" s="215"/>
      <c r="C31" s="93"/>
      <c r="D31" s="95">
        <v>319546</v>
      </c>
      <c r="E31" s="95">
        <v>320840</v>
      </c>
      <c r="F31" s="95">
        <v>280676</v>
      </c>
      <c r="G31" s="95">
        <v>317487</v>
      </c>
      <c r="H31" s="214" t="s">
        <v>28</v>
      </c>
      <c r="I31" s="215"/>
      <c r="J31" s="93"/>
      <c r="K31" s="95">
        <v>309330</v>
      </c>
      <c r="L31" s="95">
        <v>319546</v>
      </c>
      <c r="M31" s="95">
        <v>320840</v>
      </c>
      <c r="N31" s="95">
        <v>280676</v>
      </c>
      <c r="P31" s="2">
        <f t="shared" si="9"/>
        <v>546</v>
      </c>
      <c r="Q31" s="2">
        <f t="shared" si="9"/>
        <v>840</v>
      </c>
      <c r="R31" s="2">
        <f t="shared" si="9"/>
        <v>676</v>
      </c>
      <c r="S31" s="2">
        <f t="shared" si="9"/>
        <v>487</v>
      </c>
      <c r="T31" s="2">
        <f t="shared" si="10"/>
        <v>330</v>
      </c>
      <c r="U31" s="2">
        <f t="shared" si="10"/>
        <v>546</v>
      </c>
      <c r="V31" s="2">
        <f t="shared" si="10"/>
        <v>840</v>
      </c>
      <c r="W31" s="2">
        <f t="shared" si="10"/>
        <v>676</v>
      </c>
      <c r="Y31" s="3">
        <f t="shared" si="6"/>
        <v>309330</v>
      </c>
      <c r="Z31" s="3">
        <f t="shared" si="6"/>
        <v>319546</v>
      </c>
      <c r="AA31" s="3">
        <f t="shared" si="6"/>
        <v>320840</v>
      </c>
      <c r="AB31" s="3">
        <f t="shared" si="6"/>
        <v>280676</v>
      </c>
      <c r="AC31" s="3">
        <f t="shared" si="7"/>
        <v>319546</v>
      </c>
      <c r="AD31" s="3">
        <f t="shared" si="7"/>
        <v>320840</v>
      </c>
      <c r="AE31" s="3">
        <f t="shared" si="7"/>
        <v>280676</v>
      </c>
      <c r="AF31" s="3">
        <f t="shared" si="7"/>
        <v>317487</v>
      </c>
    </row>
    <row r="32" spans="1:32" ht="15" customHeight="1" thickBot="1">
      <c r="A32" s="214" t="s">
        <v>29</v>
      </c>
      <c r="B32" s="215"/>
      <c r="C32" s="93"/>
      <c r="D32" s="96"/>
      <c r="E32" s="96"/>
      <c r="F32" s="96"/>
      <c r="G32" s="95">
        <v>1908</v>
      </c>
      <c r="H32" s="214" t="s">
        <v>29</v>
      </c>
      <c r="I32" s="215"/>
      <c r="J32" s="93"/>
      <c r="K32" s="96"/>
      <c r="L32" s="96"/>
      <c r="M32" s="96"/>
      <c r="N32" s="96"/>
      <c r="P32" s="2" t="e">
        <f t="shared" si="9"/>
        <v>#VALUE!</v>
      </c>
      <c r="Q32" s="2" t="e">
        <f t="shared" si="9"/>
        <v>#VALUE!</v>
      </c>
      <c r="R32" s="2" t="e">
        <f t="shared" si="9"/>
        <v>#VALUE!</v>
      </c>
      <c r="S32" s="2">
        <f t="shared" si="9"/>
        <v>8</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0</v>
      </c>
      <c r="AD32" s="3">
        <f t="shared" si="7"/>
        <v>0</v>
      </c>
      <c r="AE32" s="3">
        <f t="shared" si="7"/>
        <v>0</v>
      </c>
      <c r="AF32" s="3">
        <f t="shared" si="7"/>
        <v>1908</v>
      </c>
    </row>
    <row r="33" spans="1:32" ht="15" customHeight="1" thickBot="1">
      <c r="A33" s="224" t="s">
        <v>30</v>
      </c>
      <c r="B33" s="225"/>
      <c r="C33" s="93"/>
      <c r="D33" s="94">
        <v>245260</v>
      </c>
      <c r="E33" s="94">
        <v>248844</v>
      </c>
      <c r="F33" s="94">
        <v>252474</v>
      </c>
      <c r="G33" s="94">
        <v>575009</v>
      </c>
      <c r="H33" s="224" t="s">
        <v>30</v>
      </c>
      <c r="I33" s="225"/>
      <c r="J33" s="93"/>
      <c r="K33" s="94">
        <v>236633</v>
      </c>
      <c r="L33" s="94">
        <v>245260</v>
      </c>
      <c r="M33" s="94">
        <v>248844</v>
      </c>
      <c r="N33" s="94">
        <v>252474</v>
      </c>
      <c r="P33" s="2">
        <f t="shared" si="9"/>
        <v>260</v>
      </c>
      <c r="Q33" s="2">
        <f t="shared" si="9"/>
        <v>844</v>
      </c>
      <c r="R33" s="2">
        <f t="shared" si="9"/>
        <v>474</v>
      </c>
      <c r="S33" s="2">
        <f t="shared" si="9"/>
        <v>9</v>
      </c>
      <c r="T33" s="2">
        <f t="shared" si="10"/>
        <v>633</v>
      </c>
      <c r="U33" s="2">
        <f t="shared" si="10"/>
        <v>260</v>
      </c>
      <c r="V33" s="2">
        <f t="shared" si="10"/>
        <v>844</v>
      </c>
      <c r="W33" s="2">
        <f t="shared" si="10"/>
        <v>474</v>
      </c>
      <c r="Y33" s="3">
        <f t="shared" si="6"/>
        <v>236633</v>
      </c>
      <c r="Z33" s="3">
        <f t="shared" si="6"/>
        <v>245260</v>
      </c>
      <c r="AA33" s="3">
        <f t="shared" si="6"/>
        <v>248844</v>
      </c>
      <c r="AB33" s="3">
        <f t="shared" si="6"/>
        <v>252474</v>
      </c>
      <c r="AC33" s="3">
        <f t="shared" si="7"/>
        <v>245260</v>
      </c>
      <c r="AD33" s="3">
        <f t="shared" si="7"/>
        <v>248844</v>
      </c>
      <c r="AE33" s="3">
        <f t="shared" si="7"/>
        <v>252474</v>
      </c>
      <c r="AF33" s="3">
        <f t="shared" si="7"/>
        <v>575009</v>
      </c>
    </row>
    <row r="34" spans="1:32" ht="30" customHeight="1" thickBot="1">
      <c r="A34" s="214" t="s">
        <v>31</v>
      </c>
      <c r="B34" s="215"/>
      <c r="C34" s="93"/>
      <c r="D34" s="95">
        <v>210000</v>
      </c>
      <c r="E34" s="95">
        <v>210000</v>
      </c>
      <c r="F34" s="95">
        <v>210010</v>
      </c>
      <c r="G34" s="95">
        <v>525000</v>
      </c>
      <c r="H34" s="214" t="s">
        <v>31</v>
      </c>
      <c r="I34" s="215"/>
      <c r="J34" s="93"/>
      <c r="K34" s="95">
        <v>210000</v>
      </c>
      <c r="L34" s="95">
        <v>210000</v>
      </c>
      <c r="M34" s="95">
        <v>210000</v>
      </c>
      <c r="N34" s="95">
        <v>210010</v>
      </c>
      <c r="P34" s="2">
        <f t="shared" si="9"/>
        <v>0</v>
      </c>
      <c r="Q34" s="2">
        <f t="shared" si="9"/>
        <v>0</v>
      </c>
      <c r="R34" s="2">
        <f t="shared" si="9"/>
        <v>10</v>
      </c>
      <c r="S34" s="2">
        <f t="shared" si="9"/>
        <v>0</v>
      </c>
      <c r="T34" s="2">
        <f t="shared" si="10"/>
        <v>0</v>
      </c>
      <c r="U34" s="2">
        <f t="shared" si="10"/>
        <v>0</v>
      </c>
      <c r="V34" s="2">
        <f t="shared" si="10"/>
        <v>0</v>
      </c>
      <c r="W34" s="2">
        <f t="shared" si="10"/>
        <v>10</v>
      </c>
      <c r="Y34" s="3">
        <f t="shared" si="6"/>
        <v>210000</v>
      </c>
      <c r="Z34" s="3">
        <f t="shared" si="6"/>
        <v>210000</v>
      </c>
      <c r="AA34" s="3">
        <f t="shared" si="6"/>
        <v>210000</v>
      </c>
      <c r="AB34" s="3">
        <f t="shared" si="6"/>
        <v>210010</v>
      </c>
      <c r="AC34" s="3">
        <f t="shared" si="7"/>
        <v>210000</v>
      </c>
      <c r="AD34" s="3">
        <f t="shared" si="7"/>
        <v>210000</v>
      </c>
      <c r="AE34" s="3">
        <f t="shared" si="7"/>
        <v>210010</v>
      </c>
      <c r="AF34" s="3">
        <f t="shared" si="7"/>
        <v>525000</v>
      </c>
    </row>
    <row r="35" spans="1:32" ht="30" customHeight="1" thickBot="1">
      <c r="A35" s="214" t="s">
        <v>32</v>
      </c>
      <c r="B35" s="215"/>
      <c r="C35" s="93"/>
      <c r="D35" s="95">
        <v>4000</v>
      </c>
      <c r="E35" s="95">
        <v>4000</v>
      </c>
      <c r="F35" s="95">
        <v>4000</v>
      </c>
      <c r="G35" s="95">
        <v>3974</v>
      </c>
      <c r="H35" s="214" t="s">
        <v>32</v>
      </c>
      <c r="I35" s="215"/>
      <c r="J35" s="93"/>
      <c r="K35" s="95">
        <v>4000</v>
      </c>
      <c r="L35" s="95">
        <v>4000</v>
      </c>
      <c r="M35" s="95">
        <v>4000</v>
      </c>
      <c r="N35" s="95">
        <v>4000</v>
      </c>
      <c r="P35" s="2">
        <f t="shared" si="9"/>
        <v>0</v>
      </c>
      <c r="Q35" s="2">
        <f t="shared" si="9"/>
        <v>0</v>
      </c>
      <c r="R35" s="2">
        <f t="shared" si="9"/>
        <v>0</v>
      </c>
      <c r="S35" s="2">
        <f t="shared" si="9"/>
        <v>4</v>
      </c>
      <c r="T35" s="2">
        <f t="shared" si="10"/>
        <v>0</v>
      </c>
      <c r="U35" s="2">
        <f t="shared" si="10"/>
        <v>0</v>
      </c>
      <c r="V35" s="2">
        <f t="shared" si="10"/>
        <v>0</v>
      </c>
      <c r="W35" s="2">
        <f t="shared" si="10"/>
        <v>0</v>
      </c>
      <c r="Y35" s="3">
        <f t="shared" si="6"/>
        <v>4000</v>
      </c>
      <c r="Z35" s="3">
        <f t="shared" si="6"/>
        <v>4000</v>
      </c>
      <c r="AA35" s="3">
        <f t="shared" si="6"/>
        <v>4000</v>
      </c>
      <c r="AB35" s="3">
        <f t="shared" si="6"/>
        <v>4000</v>
      </c>
      <c r="AC35" s="3">
        <f t="shared" si="7"/>
        <v>4000</v>
      </c>
      <c r="AD35" s="3">
        <f t="shared" si="7"/>
        <v>4000</v>
      </c>
      <c r="AE35" s="3">
        <f t="shared" si="7"/>
        <v>4000</v>
      </c>
      <c r="AF35" s="3">
        <f t="shared" si="7"/>
        <v>3974</v>
      </c>
    </row>
    <row r="36" spans="1:32" ht="30" customHeight="1" thickBot="1">
      <c r="A36" s="214" t="s">
        <v>33</v>
      </c>
      <c r="B36" s="215"/>
      <c r="C36" s="93"/>
      <c r="D36" s="95">
        <v>31260</v>
      </c>
      <c r="E36" s="95">
        <v>34844</v>
      </c>
      <c r="F36" s="95">
        <v>38464</v>
      </c>
      <c r="G36" s="95">
        <v>34641</v>
      </c>
      <c r="H36" s="214" t="s">
        <v>33</v>
      </c>
      <c r="I36" s="215"/>
      <c r="J36" s="93"/>
      <c r="K36" s="95">
        <v>22633</v>
      </c>
      <c r="L36" s="95">
        <v>31260</v>
      </c>
      <c r="M36" s="95">
        <v>34844</v>
      </c>
      <c r="N36" s="95">
        <v>38464</v>
      </c>
      <c r="P36" s="2">
        <f t="shared" si="9"/>
        <v>60</v>
      </c>
      <c r="Q36" s="2">
        <f t="shared" si="9"/>
        <v>44</v>
      </c>
      <c r="R36" s="2">
        <f t="shared" si="9"/>
        <v>64</v>
      </c>
      <c r="S36" s="2">
        <f t="shared" si="9"/>
        <v>41</v>
      </c>
      <c r="T36" s="2">
        <f t="shared" si="10"/>
        <v>33</v>
      </c>
      <c r="U36" s="2">
        <f t="shared" si="10"/>
        <v>60</v>
      </c>
      <c r="V36" s="2">
        <f t="shared" si="10"/>
        <v>44</v>
      </c>
      <c r="W36" s="2">
        <f t="shared" si="10"/>
        <v>64</v>
      </c>
      <c r="Y36" s="3">
        <f t="shared" si="6"/>
        <v>22633</v>
      </c>
      <c r="Z36" s="3">
        <f t="shared" si="6"/>
        <v>31260</v>
      </c>
      <c r="AA36" s="3">
        <f t="shared" si="6"/>
        <v>34844</v>
      </c>
      <c r="AB36" s="3">
        <f t="shared" si="6"/>
        <v>38464</v>
      </c>
      <c r="AC36" s="3">
        <f t="shared" si="7"/>
        <v>31260</v>
      </c>
      <c r="AD36" s="3">
        <f t="shared" si="7"/>
        <v>34844</v>
      </c>
      <c r="AE36" s="3">
        <f t="shared" si="7"/>
        <v>38464</v>
      </c>
      <c r="AF36" s="3">
        <f t="shared" si="7"/>
        <v>34641</v>
      </c>
    </row>
    <row r="37" spans="1:32" ht="30" customHeight="1" thickBot="1">
      <c r="A37" s="224" t="s">
        <v>34</v>
      </c>
      <c r="B37" s="225"/>
      <c r="C37" s="93"/>
      <c r="D37" s="98"/>
      <c r="E37" s="98"/>
      <c r="F37" s="98"/>
      <c r="G37" s="98" t="s">
        <v>820</v>
      </c>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t="str">
        <f t="shared" si="7"/>
        <v>-</v>
      </c>
    </row>
    <row r="38" spans="1:32" ht="30" customHeight="1" thickBot="1">
      <c r="A38" s="224" t="s">
        <v>35</v>
      </c>
      <c r="B38" s="225"/>
      <c r="C38" s="93"/>
      <c r="D38" s="94">
        <v>564806</v>
      </c>
      <c r="E38" s="94">
        <v>569685</v>
      </c>
      <c r="F38" s="94">
        <v>533151</v>
      </c>
      <c r="G38" s="94">
        <v>894403</v>
      </c>
      <c r="H38" s="224" t="s">
        <v>35</v>
      </c>
      <c r="I38" s="225"/>
      <c r="J38" s="93"/>
      <c r="K38" s="94">
        <v>545963</v>
      </c>
      <c r="L38" s="94">
        <v>564806</v>
      </c>
      <c r="M38" s="94">
        <v>569685</v>
      </c>
      <c r="N38" s="94">
        <v>533151</v>
      </c>
      <c r="P38" s="2">
        <f t="shared" si="9"/>
        <v>806</v>
      </c>
      <c r="Q38" s="2">
        <f t="shared" si="9"/>
        <v>685</v>
      </c>
      <c r="R38" s="2">
        <f t="shared" si="9"/>
        <v>151</v>
      </c>
      <c r="S38" s="2">
        <f t="shared" si="9"/>
        <v>403</v>
      </c>
      <c r="T38" s="2">
        <f t="shared" si="10"/>
        <v>963</v>
      </c>
      <c r="U38" s="2">
        <f t="shared" si="10"/>
        <v>806</v>
      </c>
      <c r="V38" s="2">
        <f t="shared" si="10"/>
        <v>685</v>
      </c>
      <c r="W38" s="2">
        <f t="shared" si="10"/>
        <v>151</v>
      </c>
      <c r="Y38" s="3">
        <f t="shared" si="6"/>
        <v>545963</v>
      </c>
      <c r="Z38" s="3">
        <f t="shared" si="6"/>
        <v>564806</v>
      </c>
      <c r="AA38" s="3">
        <f t="shared" si="6"/>
        <v>569685</v>
      </c>
      <c r="AB38" s="3">
        <f t="shared" si="6"/>
        <v>533151</v>
      </c>
      <c r="AC38" s="3">
        <f t="shared" si="7"/>
        <v>564806</v>
      </c>
      <c r="AD38" s="3">
        <f t="shared" si="7"/>
        <v>569685</v>
      </c>
      <c r="AE38" s="3">
        <f t="shared" si="7"/>
        <v>533151</v>
      </c>
      <c r="AF38" s="3">
        <f t="shared" si="7"/>
        <v>894403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611</v>
      </c>
      <c r="D1" s="155" t="s">
        <v>1886</v>
      </c>
    </row>
    <row r="2" spans="1:11">
      <c r="A2" s="7"/>
      <c r="B2" s="159" t="s">
        <v>540</v>
      </c>
      <c r="C2" s="160" t="s">
        <v>37</v>
      </c>
      <c r="D2" s="160" t="str">
        <f>'Input yearly TNG'!N18</f>
        <v>Năm 2014</v>
      </c>
      <c r="E2" s="160" t="str">
        <f>'Input yearly TNG'!O18</f>
        <v>Năm 2015</v>
      </c>
      <c r="F2" s="160" t="str">
        <f>'Input yearly TNG'!P18</f>
        <v>Năm 2016</v>
      </c>
      <c r="G2" s="160" t="str">
        <f>'Input yearly TNG'!Q18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TNG'!N3</f>
        <v>1377106</v>
      </c>
      <c r="E4" s="130">
        <f>'Input yearly TNG'!O3</f>
        <v>1923940</v>
      </c>
      <c r="F4" s="130">
        <f>'Input yearly TNG'!P3</f>
        <v>1887749</v>
      </c>
      <c r="G4" s="130">
        <f>'Input yearly TNG'!Q3</f>
        <v>2488607</v>
      </c>
      <c r="H4" s="129"/>
      <c r="I4" s="238"/>
      <c r="J4" s="239"/>
      <c r="K4" s="240"/>
    </row>
    <row r="5" spans="1:11">
      <c r="A5" s="7"/>
      <c r="B5" s="128" t="s">
        <v>542</v>
      </c>
      <c r="C5" s="128" t="s">
        <v>38</v>
      </c>
      <c r="D5" s="131">
        <f>'Input yearly TNG'!N5</f>
        <v>261996</v>
      </c>
      <c r="E5" s="131">
        <f>'Input yearly TNG'!O5</f>
        <v>349001</v>
      </c>
      <c r="F5" s="131">
        <f>'Input yearly TNG'!P5</f>
        <v>333203</v>
      </c>
      <c r="G5" s="131">
        <f>'Input yearly TNG'!Q5</f>
        <v>437019</v>
      </c>
      <c r="H5" s="129"/>
      <c r="I5" s="238"/>
      <c r="J5" s="239"/>
      <c r="K5" s="240"/>
    </row>
    <row r="6" spans="1:11">
      <c r="A6" s="7"/>
      <c r="B6" s="128" t="s">
        <v>543</v>
      </c>
      <c r="C6" s="128" t="s">
        <v>38</v>
      </c>
      <c r="D6" s="131">
        <f>'Input yearly TNG'!N15</f>
        <v>53158</v>
      </c>
      <c r="E6" s="131">
        <f>'Input yearly TNG'!O15</f>
        <v>71300</v>
      </c>
      <c r="F6" s="131">
        <f>'Input yearly TNG'!P15</f>
        <v>81179</v>
      </c>
      <c r="G6" s="131">
        <f>'Input yearly TNG'!Q15</f>
        <v>115015</v>
      </c>
      <c r="H6" s="129"/>
      <c r="I6" s="238"/>
      <c r="J6" s="239"/>
      <c r="K6" s="240"/>
    </row>
    <row r="7" spans="1:11">
      <c r="A7" s="7"/>
      <c r="B7" s="128" t="s">
        <v>544</v>
      </c>
      <c r="C7" s="128" t="s">
        <v>38</v>
      </c>
      <c r="D7" s="131">
        <f>'Input yearly TNG'!N33</f>
        <v>262121</v>
      </c>
      <c r="E7" s="131">
        <f>'Input yearly TNG'!O33</f>
        <v>428079</v>
      </c>
      <c r="F7" s="131">
        <f>'Input yearly TNG'!P33</f>
        <v>521109</v>
      </c>
      <c r="G7" s="131">
        <f>'Input yearly TNG'!Q33</f>
        <v>629267</v>
      </c>
      <c r="H7" s="129"/>
      <c r="I7" s="238"/>
      <c r="J7" s="239"/>
      <c r="K7" s="240"/>
    </row>
    <row r="8" spans="1:11">
      <c r="A8" s="7"/>
      <c r="B8" s="128" t="s">
        <v>545</v>
      </c>
      <c r="C8" s="129" t="s">
        <v>38</v>
      </c>
      <c r="D8" s="130">
        <f>'Input yearly TNG'!N29</f>
        <v>1197910</v>
      </c>
      <c r="E8" s="130">
        <f>'Input yearly TNG'!O29</f>
        <v>1613646</v>
      </c>
      <c r="F8" s="130">
        <f>'Input yearly TNG'!P29</f>
        <v>1846223</v>
      </c>
      <c r="G8" s="130">
        <f>'Input yearly TNG'!Q29</f>
        <v>2225690</v>
      </c>
      <c r="H8" s="129"/>
      <c r="I8" s="238"/>
      <c r="J8" s="239"/>
      <c r="K8" s="240"/>
    </row>
    <row r="9" spans="1:11">
      <c r="A9" s="7"/>
      <c r="B9" s="128" t="s">
        <v>546</v>
      </c>
      <c r="C9" s="129" t="s">
        <v>39</v>
      </c>
      <c r="D9" s="130">
        <f>'Input yearly TNG'!N34*1000000/10000</f>
        <v>16287900</v>
      </c>
      <c r="E9" s="130">
        <f>'Input yearly TNG'!O34*1000000/10000</f>
        <v>29481800</v>
      </c>
      <c r="F9" s="130">
        <f>'Input yearly TNG'!P34*1000000/10000</f>
        <v>34265000</v>
      </c>
      <c r="G9" s="130">
        <f>'Input yearly TNG'!Q34*1000000/10000</f>
        <v>41117300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0.190251149875173</v>
      </c>
      <c r="E11" s="132">
        <f>E5/E4</f>
        <v>0.18139910808029355</v>
      </c>
      <c r="F11" s="132">
        <f>F5/F4</f>
        <v>0.17650810568566053</v>
      </c>
      <c r="G11" s="132">
        <f>G5/G4</f>
        <v>0.17560788023179233</v>
      </c>
      <c r="H11" s="129"/>
      <c r="I11" s="238"/>
      <c r="J11" s="239"/>
      <c r="K11" s="240"/>
    </row>
    <row r="12" spans="1:11">
      <c r="A12" s="7"/>
      <c r="B12" s="128" t="s">
        <v>570</v>
      </c>
      <c r="C12" s="129" t="s">
        <v>36</v>
      </c>
      <c r="D12" s="133">
        <f>D6/D4</f>
        <v>3.8601240572621133E-2</v>
      </c>
      <c r="E12" s="132">
        <f>E6/E4</f>
        <v>3.7059367755751221E-2</v>
      </c>
      <c r="F12" s="132">
        <f>F6/F4</f>
        <v>4.3003068734243803E-2</v>
      </c>
      <c r="G12" s="132">
        <f>G6/G4</f>
        <v>4.6216618373250577E-2</v>
      </c>
      <c r="H12" s="129"/>
      <c r="I12" s="238"/>
      <c r="J12" s="239"/>
      <c r="K12" s="240"/>
    </row>
    <row r="13" spans="1:11">
      <c r="A13" s="7"/>
      <c r="B13" s="128" t="s">
        <v>41</v>
      </c>
      <c r="C13" s="129" t="s">
        <v>40</v>
      </c>
      <c r="D13" s="130">
        <f>D6*1000000/D9</f>
        <v>3263.6497031538752</v>
      </c>
      <c r="E13" s="131">
        <f>E6*1000000/E9</f>
        <v>2418.441207795996</v>
      </c>
      <c r="F13" s="131">
        <f>F6*1000000/F9</f>
        <v>2369.1521961184881</v>
      </c>
      <c r="G13" s="131">
        <f>G6*1000000/G9</f>
        <v>2797.2410639803684</v>
      </c>
      <c r="H13" s="129"/>
      <c r="I13" s="238"/>
      <c r="J13" s="239"/>
      <c r="K13" s="240"/>
    </row>
    <row r="14" spans="1:11">
      <c r="A14" s="7"/>
      <c r="B14" s="128" t="s">
        <v>548</v>
      </c>
      <c r="C14" s="129"/>
      <c r="D14" s="130">
        <f>D7*1000000/D9</f>
        <v>16092.989274246527</v>
      </c>
      <c r="E14" s="131">
        <f>E7*1000000/E9</f>
        <v>14520.110712371701</v>
      </c>
      <c r="F14" s="131">
        <f>F7*1000000/F9</f>
        <v>15208.200787976069</v>
      </c>
      <c r="G14" s="131">
        <f>G7*1000000/G9</f>
        <v>15304.190693455066</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0.39708925819798913</v>
      </c>
      <c r="F16" s="138">
        <f>(F4-E4)/ABS(E4)</f>
        <v>-1.8810877678098071E-2</v>
      </c>
      <c r="G16" s="138">
        <f>(G4-F4)/ABS(F4)</f>
        <v>0.3182933748077737</v>
      </c>
      <c r="H16" s="129"/>
      <c r="I16" s="238"/>
      <c r="J16" s="239"/>
      <c r="K16" s="240"/>
    </row>
    <row r="17" spans="1:12">
      <c r="A17" s="7"/>
      <c r="B17" s="128" t="s">
        <v>543</v>
      </c>
      <c r="C17" s="139" t="s">
        <v>36</v>
      </c>
      <c r="D17" s="128"/>
      <c r="E17" s="138">
        <f>(E6-D6)/ABS(D6)</f>
        <v>0.34128447270401446</v>
      </c>
      <c r="F17" s="138">
        <f>(F6-E6)/ABS(E6)</f>
        <v>0.1385553997194951</v>
      </c>
      <c r="G17" s="138">
        <f>(G6-F6)/ABS(F6)</f>
        <v>0.41680730238115771</v>
      </c>
      <c r="H17" s="129"/>
      <c r="I17" s="238"/>
      <c r="J17" s="239"/>
      <c r="K17" s="240"/>
    </row>
    <row r="18" spans="1:12">
      <c r="A18" s="7"/>
      <c r="B18" s="128" t="s">
        <v>41</v>
      </c>
      <c r="C18" s="136" t="s">
        <v>36</v>
      </c>
      <c r="D18" s="137"/>
      <c r="E18" s="138">
        <f>(E13-D13)/ABS(D13)</f>
        <v>-0.25897647487752734</v>
      </c>
      <c r="F18" s="138">
        <f>(F13-E13)/ABS(E13)</f>
        <v>-2.0380487860784755E-2</v>
      </c>
      <c r="G18" s="138">
        <f>(G13-F13)/ABS(F13)</f>
        <v>0.1806928523052431</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0.2066067806432918</v>
      </c>
      <c r="F20" s="133">
        <f>F6/AVERAGE(E7:F7)</f>
        <v>0.17104936008461968</v>
      </c>
      <c r="G20" s="133">
        <f>G6/AVERAGE(F7:G7)</f>
        <v>0.19996070849878647</v>
      </c>
      <c r="H20" s="129"/>
      <c r="I20" s="212" t="s">
        <v>1187</v>
      </c>
      <c r="J20" s="212"/>
      <c r="K20" s="212"/>
    </row>
    <row r="21" spans="1:12">
      <c r="A21" s="7"/>
      <c r="B21" s="128" t="s">
        <v>43</v>
      </c>
      <c r="C21" s="141" t="s">
        <v>36</v>
      </c>
      <c r="D21" s="129"/>
      <c r="E21" s="133">
        <f>E6/AVERAGE(D8:E8)</f>
        <v>5.0719245855319971E-2</v>
      </c>
      <c r="F21" s="133">
        <f>F6/AVERAGE(E8:F8)</f>
        <v>4.6926054136731767E-2</v>
      </c>
      <c r="G21" s="133">
        <f>G6/AVERAGE(F8:G8)</f>
        <v>5.6491874949194644E-2</v>
      </c>
      <c r="H21" s="129"/>
      <c r="I21" s="142" t="s">
        <v>1188</v>
      </c>
      <c r="J21" s="142">
        <v>2018</v>
      </c>
      <c r="K21" s="142" t="s">
        <v>1190</v>
      </c>
    </row>
    <row r="22" spans="1:12">
      <c r="A22" s="7"/>
      <c r="B22" s="134" t="s">
        <v>551</v>
      </c>
      <c r="C22" s="141"/>
      <c r="D22" s="129"/>
      <c r="E22" s="133"/>
      <c r="F22" s="133"/>
      <c r="G22" s="133"/>
      <c r="H22" s="129"/>
      <c r="I22" s="129" t="s">
        <v>1189</v>
      </c>
      <c r="J22" s="163">
        <v>2700000</v>
      </c>
      <c r="K22" s="143">
        <f>K30/J22</f>
        <v>0.22249185185185186</v>
      </c>
    </row>
    <row r="23" spans="1:12">
      <c r="A23" s="7"/>
      <c r="B23" s="128" t="s">
        <v>552</v>
      </c>
      <c r="C23" s="141" t="s">
        <v>36</v>
      </c>
      <c r="D23" s="133">
        <f>1-D7/D8</f>
        <v>0.78118473007154132</v>
      </c>
      <c r="E23" s="133">
        <f>1-E7/E8</f>
        <v>0.73471318988179557</v>
      </c>
      <c r="F23" s="133">
        <f>1-F7/F8</f>
        <v>0.71774319786937979</v>
      </c>
      <c r="G23" s="133">
        <f>1-G7/G8</f>
        <v>0.71727104852877077</v>
      </c>
      <c r="H23" s="129"/>
      <c r="I23" s="129" t="s">
        <v>1191</v>
      </c>
      <c r="J23" s="163">
        <v>127000</v>
      </c>
      <c r="K23" s="143">
        <f>K32/J23</f>
        <v>0.17114173228346458</v>
      </c>
    </row>
    <row r="24" spans="1:12">
      <c r="A24" s="7"/>
      <c r="B24" s="128" t="s">
        <v>553</v>
      </c>
      <c r="C24" s="141" t="s">
        <v>36</v>
      </c>
      <c r="D24" s="133">
        <f>D8/D7-1</f>
        <v>3.5700649699947737</v>
      </c>
      <c r="E24" s="133">
        <f>E8/E7-1</f>
        <v>2.7695051614304838</v>
      </c>
      <c r="F24" s="133">
        <f>F8/F7-1</f>
        <v>2.5428729881848136</v>
      </c>
      <c r="G24" s="133">
        <f>G8/G7-1</f>
        <v>2.5369564906470545</v>
      </c>
      <c r="H24" s="129"/>
      <c r="I24" s="129" t="s">
        <v>1376</v>
      </c>
      <c r="J24" s="130"/>
      <c r="K24" s="129"/>
    </row>
    <row r="25" spans="1:12">
      <c r="A25" s="7"/>
      <c r="B25" s="128" t="s">
        <v>554</v>
      </c>
      <c r="C25" s="141" t="s">
        <v>40</v>
      </c>
      <c r="D25" s="144">
        <f>'Input yearly TNG'!N19/'Input yearly TNG'!N31</f>
        <v>0.71847280368285127</v>
      </c>
      <c r="E25" s="144">
        <f>'Input yearly TNG'!O19/'Input yearly TNG'!O31</f>
        <v>0.76876139641827634</v>
      </c>
      <c r="F25" s="144">
        <f>'Input yearly TNG'!P19/'Input yearly TNG'!P31</f>
        <v>0.76277503301137961</v>
      </c>
      <c r="G25" s="144">
        <f>'Input yearly TNG'!Q19/'Input yearly TNG'!Q31</f>
        <v>0.84083070391656922</v>
      </c>
      <c r="H25" s="129"/>
      <c r="I25" s="129" t="s">
        <v>576</v>
      </c>
      <c r="J25" s="145" t="s">
        <v>1793</v>
      </c>
      <c r="K25" s="129"/>
    </row>
    <row r="26" spans="1:12">
      <c r="A26" s="7"/>
      <c r="B26" s="128" t="s">
        <v>555</v>
      </c>
      <c r="C26" s="141" t="s">
        <v>40</v>
      </c>
      <c r="D26" s="144">
        <f>('Input yearly TNG'!N19-'Input yearly TNG'!N23)/'Input yearly TNG'!N31</f>
        <v>0.28431820733683011</v>
      </c>
      <c r="E26" s="144">
        <f>('Input yearly TNG'!O19-'Input yearly TNG'!O23)/'Input yearly TNG'!O31</f>
        <v>0.38688448376623735</v>
      </c>
      <c r="F26" s="144">
        <f>('Input yearly TNG'!P19-'Input yearly TNG'!P23)/'Input yearly TNG'!P31</f>
        <v>0.32218216346938472</v>
      </c>
      <c r="G26" s="144">
        <f>('Input yearly TNG'!Q19-'Input yearly TNG'!Q23)/'Input yearly TNG'!Q31</f>
        <v>0.37820223596315383</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TNG'!Y1</f>
        <v>Quý 2/2016</v>
      </c>
      <c r="E28" s="160" t="str">
        <f>'Input quaterly TNG'!Z1</f>
        <v>Quý 3/2016</v>
      </c>
      <c r="F28" s="160" t="str">
        <f>'Input quaterly TNG'!AA1</f>
        <v>Quý 4/2016</v>
      </c>
      <c r="G28" s="160" t="str">
        <f>'Input quaterly TNG'!AB1</f>
        <v>Quý 1/2017</v>
      </c>
      <c r="H28" s="160" t="str">
        <f>'Input quaterly TNG'!AC1</f>
        <v>Quý 2/2017</v>
      </c>
      <c r="I28" s="160" t="str">
        <f>'Input quaterly TNG'!AD1</f>
        <v>Quý 3/2017</v>
      </c>
      <c r="J28" s="160" t="str">
        <f>'Input quaterly TNG'!AE1</f>
        <v>Quý 4/2017</v>
      </c>
      <c r="K28" s="160" t="str">
        <f>'Input quaterly TNG'!AF1</f>
        <v>Quý 1/2018</v>
      </c>
    </row>
    <row r="29" spans="1:12">
      <c r="A29" s="7"/>
      <c r="B29" s="128"/>
      <c r="C29" s="129"/>
      <c r="D29" s="129"/>
      <c r="E29" s="129"/>
      <c r="F29" s="129"/>
      <c r="G29" s="129"/>
      <c r="H29" s="129"/>
      <c r="I29" s="129"/>
      <c r="J29" s="129"/>
      <c r="K29" s="129"/>
    </row>
    <row r="30" spans="1:12">
      <c r="A30" s="7"/>
      <c r="B30" s="128" t="s">
        <v>541</v>
      </c>
      <c r="C30" s="129" t="s">
        <v>38</v>
      </c>
      <c r="D30" s="147">
        <f>'Input quaterly TNG'!Y3</f>
        <v>498284</v>
      </c>
      <c r="E30" s="147">
        <f>'Input quaterly TNG'!Z3</f>
        <v>595195</v>
      </c>
      <c r="F30" s="147">
        <f>'Input quaterly TNG'!AA3</f>
        <v>436307</v>
      </c>
      <c r="G30" s="147">
        <f>'Input quaterly TNG'!AB3</f>
        <v>401620</v>
      </c>
      <c r="H30" s="147">
        <f>'Input quaterly TNG'!AC3</f>
        <v>597223</v>
      </c>
      <c r="I30" s="147">
        <f>'Input quaterly TNG'!AD3</f>
        <v>848853</v>
      </c>
      <c r="J30" s="147">
        <f>'Input quaterly TNG'!AE3</f>
        <v>640910</v>
      </c>
      <c r="K30" s="147">
        <f>'Input quaterly TNG'!AF3</f>
        <v>600728</v>
      </c>
    </row>
    <row r="31" spans="1:12">
      <c r="A31" s="7"/>
      <c r="B31" s="128" t="s">
        <v>542</v>
      </c>
      <c r="C31" s="129" t="s">
        <v>38</v>
      </c>
      <c r="D31" s="147">
        <f>'Input quaterly TNG'!Y5</f>
        <v>92496</v>
      </c>
      <c r="E31" s="147">
        <f>'Input quaterly TNG'!Z5</f>
        <v>100253</v>
      </c>
      <c r="F31" s="147">
        <f>'Input quaterly TNG'!AA5</f>
        <v>77370</v>
      </c>
      <c r="G31" s="147">
        <f>'Input quaterly TNG'!AB5</f>
        <v>72488</v>
      </c>
      <c r="H31" s="147">
        <f>'Input quaterly TNG'!AC5</f>
        <v>102485</v>
      </c>
      <c r="I31" s="147">
        <f>'Input quaterly TNG'!AD5</f>
        <v>144645</v>
      </c>
      <c r="J31" s="147">
        <f>'Input quaterly TNG'!AE5</f>
        <v>117470</v>
      </c>
      <c r="K31" s="147">
        <f>'Input quaterly TNG'!AF5</f>
        <v>104876</v>
      </c>
    </row>
    <row r="32" spans="1:12">
      <c r="A32" s="7"/>
      <c r="B32" s="128" t="s">
        <v>543</v>
      </c>
      <c r="C32" s="128" t="s">
        <v>38</v>
      </c>
      <c r="D32" s="148">
        <f>'Input quaterly TNG'!Y15</f>
        <v>26554</v>
      </c>
      <c r="E32" s="148">
        <f>'Input quaterly TNG'!Z15</f>
        <v>29451</v>
      </c>
      <c r="F32" s="148">
        <f>'Input quaterly TNG'!AA15</f>
        <v>11465</v>
      </c>
      <c r="G32" s="148">
        <f>'Input quaterly TNG'!AB15</f>
        <v>14516</v>
      </c>
      <c r="H32" s="148">
        <f>'Input quaterly TNG'!AC15</f>
        <v>27835</v>
      </c>
      <c r="I32" s="148">
        <f>'Input quaterly TNG'!AD15</f>
        <v>45918</v>
      </c>
      <c r="J32" s="148">
        <f>'Input quaterly TNG'!AE15</f>
        <v>27562</v>
      </c>
      <c r="K32" s="148">
        <f>'Input quaterly TNG'!AF15</f>
        <v>21735</v>
      </c>
      <c r="L32" s="10"/>
    </row>
    <row r="33" spans="1:12">
      <c r="A33" s="7"/>
      <c r="B33" s="128" t="s">
        <v>544</v>
      </c>
      <c r="C33" s="129" t="s">
        <v>38</v>
      </c>
      <c r="D33" s="147">
        <f>'Input quaterly TNG'!Y33</f>
        <v>433182</v>
      </c>
      <c r="E33" s="147">
        <f>'Input quaterly TNG'!Z33</f>
        <v>494092</v>
      </c>
      <c r="F33" s="147">
        <f>'Input quaterly TNG'!AA33</f>
        <v>520363</v>
      </c>
      <c r="G33" s="147">
        <f>'Input quaterly TNG'!AB33</f>
        <v>535610</v>
      </c>
      <c r="H33" s="147">
        <f>'Input quaterly TNG'!AC33</f>
        <v>556667</v>
      </c>
      <c r="I33" s="147">
        <f>'Input quaterly TNG'!AD33</f>
        <v>601880</v>
      </c>
      <c r="J33" s="147">
        <f>'Input quaterly TNG'!AE33</f>
        <v>629406</v>
      </c>
      <c r="K33" s="147">
        <f>'Input quaterly TNG'!AF33</f>
        <v>651002</v>
      </c>
    </row>
    <row r="34" spans="1:12">
      <c r="A34" s="7"/>
      <c r="B34" s="128" t="s">
        <v>545</v>
      </c>
      <c r="C34" s="129" t="s">
        <v>38</v>
      </c>
      <c r="D34" s="147">
        <f>'Input quaterly TNG'!Y38</f>
        <v>1902443</v>
      </c>
      <c r="E34" s="147">
        <f>'Input quaterly TNG'!Z38</f>
        <v>1828041</v>
      </c>
      <c r="F34" s="147">
        <f>'Input quaterly TNG'!AA38</f>
        <v>1845499</v>
      </c>
      <c r="G34" s="147">
        <f>'Input quaterly TNG'!AB38</f>
        <v>1965565</v>
      </c>
      <c r="H34" s="147">
        <f>'Input quaterly TNG'!AC38</f>
        <v>2251368</v>
      </c>
      <c r="I34" s="147">
        <f>'Input quaterly TNG'!AD38</f>
        <v>2351475</v>
      </c>
      <c r="J34" s="147">
        <f>'Input quaterly TNG'!AE38</f>
        <v>2226746</v>
      </c>
      <c r="K34" s="147">
        <f>'Input quaterly TNG'!AF38</f>
        <v>2431391</v>
      </c>
    </row>
    <row r="35" spans="1:12">
      <c r="A35" s="7"/>
      <c r="B35" s="128" t="s">
        <v>546</v>
      </c>
      <c r="C35" s="129" t="s">
        <v>39</v>
      </c>
      <c r="D35" s="147">
        <f>'Input quaterly TNG'!Y34*1000000/10000</f>
        <v>29622100</v>
      </c>
      <c r="E35" s="147">
        <f>'Input quaterly TNG'!Z34*1000000/10000</f>
        <v>29822100</v>
      </c>
      <c r="F35" s="147">
        <f>'Input quaterly TNG'!AA34*1000000/10000</f>
        <v>34265000</v>
      </c>
      <c r="G35" s="147">
        <f>'Input quaterly TNG'!AB34*1000000/10000</f>
        <v>34265000</v>
      </c>
      <c r="H35" s="147">
        <f>'Input quaterly TNG'!AC34*1000000/10000</f>
        <v>34265000</v>
      </c>
      <c r="I35" s="147">
        <f>'Input quaterly TNG'!AD34*1000000/10000</f>
        <v>41117300</v>
      </c>
      <c r="J35" s="147">
        <f>'Input quaterly TNG'!AE34*1000000/10000</f>
        <v>41117300</v>
      </c>
      <c r="K35" s="147">
        <f>'Input quaterly TNG'!AF34*1000000/10000</f>
        <v>41117300</v>
      </c>
    </row>
    <row r="36" spans="1:12">
      <c r="A36" s="7"/>
      <c r="B36" s="128"/>
      <c r="C36" s="129"/>
      <c r="D36" s="147"/>
      <c r="E36" s="147"/>
      <c r="F36" s="147"/>
      <c r="G36" s="147"/>
      <c r="H36" s="147"/>
      <c r="I36" s="147"/>
      <c r="J36" s="147"/>
      <c r="K36" s="147"/>
    </row>
    <row r="37" spans="1:12">
      <c r="A37" s="7"/>
      <c r="B37" s="128" t="s">
        <v>547</v>
      </c>
      <c r="C37" s="129" t="s">
        <v>36</v>
      </c>
      <c r="D37" s="149">
        <f>D31/D30</f>
        <v>0.18562907899912501</v>
      </c>
      <c r="E37" s="149">
        <f t="shared" ref="E37:J37" si="0">E31/E30</f>
        <v>0.16843723485580356</v>
      </c>
      <c r="F37" s="149">
        <f t="shared" si="0"/>
        <v>0.17732926586096487</v>
      </c>
      <c r="G37" s="149">
        <f t="shared" si="0"/>
        <v>0.18048901947114188</v>
      </c>
      <c r="H37" s="149">
        <f t="shared" si="0"/>
        <v>0.17160256721526129</v>
      </c>
      <c r="I37" s="149">
        <f t="shared" si="0"/>
        <v>0.17040052871345215</v>
      </c>
      <c r="J37" s="149">
        <f t="shared" si="0"/>
        <v>0.18328626484217753</v>
      </c>
      <c r="K37" s="149">
        <f>K31/K30</f>
        <v>0.17458150777057171</v>
      </c>
      <c r="L37" s="11"/>
    </row>
    <row r="38" spans="1:12">
      <c r="A38" s="7"/>
      <c r="B38" s="128" t="s">
        <v>571</v>
      </c>
      <c r="C38" s="129" t="s">
        <v>36</v>
      </c>
      <c r="D38" s="149">
        <f>D32/D30</f>
        <v>5.3290894349407168E-2</v>
      </c>
      <c r="E38" s="149">
        <f t="shared" ref="E38:K38" si="1">E32/E30</f>
        <v>4.9481262443400904E-2</v>
      </c>
      <c r="F38" s="149">
        <f t="shared" si="1"/>
        <v>2.6277368916840665E-2</v>
      </c>
      <c r="G38" s="149">
        <f t="shared" si="1"/>
        <v>3.6143618345699915E-2</v>
      </c>
      <c r="H38" s="149">
        <f t="shared" si="1"/>
        <v>4.6607381162480345E-2</v>
      </c>
      <c r="I38" s="149">
        <f t="shared" si="1"/>
        <v>5.4094171782393417E-2</v>
      </c>
      <c r="J38" s="149">
        <f t="shared" si="1"/>
        <v>4.3004478007832615E-2</v>
      </c>
      <c r="K38" s="149">
        <f t="shared" si="1"/>
        <v>3.6181100265011784E-2</v>
      </c>
      <c r="L38" s="11"/>
    </row>
    <row r="39" spans="1:12">
      <c r="A39" s="7"/>
      <c r="B39" s="128" t="s">
        <v>41</v>
      </c>
      <c r="C39" s="129" t="s">
        <v>40</v>
      </c>
      <c r="D39" s="130">
        <f>D32*1000000/D35</f>
        <v>896.42530408039943</v>
      </c>
      <c r="E39" s="130">
        <f t="shared" ref="E39:K39" si="2">E32*1000000/E35</f>
        <v>987.55620831530973</v>
      </c>
      <c r="F39" s="130">
        <f t="shared" si="2"/>
        <v>334.59798628337956</v>
      </c>
      <c r="G39" s="130">
        <f t="shared" si="2"/>
        <v>423.63928206624837</v>
      </c>
      <c r="H39" s="130">
        <f t="shared" si="2"/>
        <v>812.34495841237413</v>
      </c>
      <c r="I39" s="130">
        <f t="shared" si="2"/>
        <v>1116.7562072412343</v>
      </c>
      <c r="J39" s="130">
        <f t="shared" si="2"/>
        <v>670.32611577122043</v>
      </c>
      <c r="K39" s="130">
        <f t="shared" si="2"/>
        <v>528.60961201246187</v>
      </c>
    </row>
    <row r="40" spans="1:12">
      <c r="A40" s="7"/>
      <c r="B40" s="128" t="s">
        <v>548</v>
      </c>
      <c r="C40" s="129"/>
      <c r="D40" s="130">
        <f>D33*1000000/D35</f>
        <v>14623.608724567132</v>
      </c>
      <c r="E40" s="130">
        <f t="shared" ref="E40:K40" si="3">E33*1000000/E35</f>
        <v>16567.981463411365</v>
      </c>
      <c r="F40" s="130">
        <f t="shared" si="3"/>
        <v>15186.429301036043</v>
      </c>
      <c r="G40" s="130">
        <f t="shared" si="3"/>
        <v>15631.402305559608</v>
      </c>
      <c r="H40" s="130">
        <f t="shared" si="3"/>
        <v>16245.936086385525</v>
      </c>
      <c r="I40" s="130">
        <f t="shared" si="3"/>
        <v>14638.120693722594</v>
      </c>
      <c r="J40" s="130">
        <f t="shared" si="3"/>
        <v>15307.571265622986</v>
      </c>
      <c r="K40" s="130">
        <f t="shared" si="3"/>
        <v>15832.800305467528</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0.19855945605317449</v>
      </c>
      <c r="I42" s="138">
        <f>(I30-E30)/ABS(E30)</f>
        <v>0.42617629516376987</v>
      </c>
      <c r="J42" s="138">
        <f>(J30-F30)/ABS(F30)</f>
        <v>0.46894273985977764</v>
      </c>
      <c r="K42" s="138">
        <f>(K30-G30)/ABS(G30)</f>
        <v>0.4957621632388825</v>
      </c>
      <c r="L42" s="12"/>
    </row>
    <row r="43" spans="1:12">
      <c r="A43" s="7"/>
      <c r="B43" s="128" t="s">
        <v>564</v>
      </c>
      <c r="C43" s="139" t="s">
        <v>36</v>
      </c>
      <c r="D43" s="128"/>
      <c r="E43" s="132">
        <f>E30/D30-1</f>
        <v>0.19448948792255027</v>
      </c>
      <c r="F43" s="132">
        <f t="shared" ref="F43:K43" si="4">F30/E30-1</f>
        <v>-0.26695116726450996</v>
      </c>
      <c r="G43" s="132">
        <f t="shared" si="4"/>
        <v>-7.9501360280719746E-2</v>
      </c>
      <c r="H43" s="132">
        <f t="shared" si="4"/>
        <v>0.4870350082167223</v>
      </c>
      <c r="I43" s="132">
        <f>I30/H30-1</f>
        <v>0.42133340477510073</v>
      </c>
      <c r="J43" s="132">
        <f t="shared" si="4"/>
        <v>-0.24496938810371172</v>
      </c>
      <c r="K43" s="132">
        <f t="shared" si="4"/>
        <v>-6.2695230219531606E-2</v>
      </c>
      <c r="L43" s="12"/>
    </row>
    <row r="44" spans="1:12" s="8" customFormat="1">
      <c r="A44" s="13"/>
      <c r="B44" s="128" t="s">
        <v>562</v>
      </c>
      <c r="C44" s="136" t="s">
        <v>36</v>
      </c>
      <c r="D44" s="137"/>
      <c r="E44" s="150"/>
      <c r="F44" s="150"/>
      <c r="G44" s="150"/>
      <c r="H44" s="138">
        <f>(H32-D32)/ABS(D32)</f>
        <v>4.8241319575205242E-2</v>
      </c>
      <c r="I44" s="138">
        <f>(I32-E32)/ABS(E32)</f>
        <v>0.55913211775491489</v>
      </c>
      <c r="J44" s="138">
        <f>(J32-F32)/ABS(F32)</f>
        <v>1.4040122110771915</v>
      </c>
      <c r="K44" s="138">
        <f>(K32-G32)/ABS(G32)</f>
        <v>0.4973133094516396</v>
      </c>
      <c r="L44" s="14"/>
    </row>
    <row r="45" spans="1:12">
      <c r="A45" s="7"/>
      <c r="B45" s="128" t="s">
        <v>567</v>
      </c>
      <c r="C45" s="139" t="s">
        <v>36</v>
      </c>
      <c r="D45" s="128"/>
      <c r="E45" s="132">
        <f>E32/D32-1</f>
        <v>0.10909844091285681</v>
      </c>
      <c r="F45" s="132">
        <f t="shared" ref="F45:K45" si="5">F32/E32-1</f>
        <v>-0.61070931377542359</v>
      </c>
      <c r="G45" s="132">
        <f t="shared" si="5"/>
        <v>0.26611426079371991</v>
      </c>
      <c r="H45" s="132">
        <f>(H32-G32)/ABS(G32)</f>
        <v>0.91753926701570676</v>
      </c>
      <c r="I45" s="132">
        <f>I32/H32-1</f>
        <v>0.64964972157355838</v>
      </c>
      <c r="J45" s="132">
        <f t="shared" si="5"/>
        <v>-0.39975608693758435</v>
      </c>
      <c r="K45" s="132">
        <f t="shared" si="5"/>
        <v>-0.21141426601843116</v>
      </c>
      <c r="L45" s="12"/>
    </row>
    <row r="46" spans="1:12" s="8" customFormat="1">
      <c r="A46" s="13"/>
      <c r="B46" s="128" t="s">
        <v>565</v>
      </c>
      <c r="C46" s="136" t="s">
        <v>36</v>
      </c>
      <c r="D46" s="137"/>
      <c r="E46" s="150"/>
      <c r="F46" s="150"/>
      <c r="G46" s="150"/>
      <c r="H46" s="138">
        <f>(H39-D39)/ABS(D39)</f>
        <v>-9.3795149785825579E-2</v>
      </c>
      <c r="I46" s="138">
        <f>(I39-E39)/ABS(E39)</f>
        <v>0.13082799524528249</v>
      </c>
      <c r="J46" s="138">
        <f>(J39-F39)/ABS(F39)</f>
        <v>1.0033776150807561</v>
      </c>
      <c r="K46" s="138">
        <f>(K39-G39)/ABS(G39)</f>
        <v>0.24778233367367081</v>
      </c>
      <c r="L46" s="14"/>
    </row>
    <row r="47" spans="1:12">
      <c r="A47" s="7"/>
      <c r="B47" s="128" t="s">
        <v>566</v>
      </c>
      <c r="C47" s="139" t="s">
        <v>36</v>
      </c>
      <c r="D47" s="128"/>
      <c r="E47" s="132">
        <f>E39/D39-1</f>
        <v>0.10166034338845131</v>
      </c>
      <c r="F47" s="132">
        <f t="shared" ref="F47:K47" si="6">F39/E39-1</f>
        <v>-0.66118588140499224</v>
      </c>
      <c r="G47" s="132">
        <f t="shared" si="6"/>
        <v>0.26611426079371991</v>
      </c>
      <c r="H47" s="132">
        <f t="shared" si="6"/>
        <v>0.91753926701570676</v>
      </c>
      <c r="I47" s="132">
        <f>I39/H39-1</f>
        <v>0.37473150498009322</v>
      </c>
      <c r="J47" s="132">
        <f t="shared" si="6"/>
        <v>-0.39975608693758435</v>
      </c>
      <c r="K47" s="132">
        <f t="shared" si="6"/>
        <v>-0.21141426601843127</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6.3521677519266156E-2</v>
      </c>
      <c r="F49" s="132">
        <f t="shared" ref="F49:K49" si="7">F32/AVERAGE(E33:F33)</f>
        <v>2.2603269735966602E-2</v>
      </c>
      <c r="G49" s="132">
        <f t="shared" si="7"/>
        <v>2.7493127191699031E-2</v>
      </c>
      <c r="H49" s="132">
        <f t="shared" si="7"/>
        <v>5.0966925056556166E-2</v>
      </c>
      <c r="I49" s="132">
        <f>I32/AVERAGE(H33:I33)</f>
        <v>7.9268255841152754E-2</v>
      </c>
      <c r="J49" s="132">
        <f t="shared" si="7"/>
        <v>4.4769452426162565E-2</v>
      </c>
      <c r="K49" s="132">
        <f t="shared" si="7"/>
        <v>3.3950115900556695E-2</v>
      </c>
      <c r="L49" s="12"/>
    </row>
    <row r="50" spans="1:12">
      <c r="A50" s="7"/>
      <c r="B50" s="128" t="s">
        <v>43</v>
      </c>
      <c r="C50" s="141" t="s">
        <v>36</v>
      </c>
      <c r="D50" s="129"/>
      <c r="E50" s="133">
        <f>E32/AVERAGE(D34:E34)</f>
        <v>1.5789372102922836E-2</v>
      </c>
      <c r="F50" s="133">
        <f t="shared" ref="F50:K50" si="8">F32/AVERAGE(E34:F34)</f>
        <v>6.2419355716828995E-3</v>
      </c>
      <c r="G50" s="133">
        <f t="shared" si="8"/>
        <v>7.6178201153273735E-3</v>
      </c>
      <c r="H50" s="133">
        <f t="shared" si="8"/>
        <v>1.3201537705246917E-2</v>
      </c>
      <c r="I50" s="132">
        <f>I32/AVERAGE(H34:I34)</f>
        <v>1.9952016612341545E-2</v>
      </c>
      <c r="J50" s="132">
        <f t="shared" si="8"/>
        <v>1.2040484721030286E-2</v>
      </c>
      <c r="K50" s="132">
        <f t="shared" si="8"/>
        <v>9.3320570004703594E-3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0.772302245060693</v>
      </c>
      <c r="E52" s="133">
        <f t="shared" si="9"/>
        <v>0.72971503374377278</v>
      </c>
      <c r="F52" s="133">
        <f t="shared" si="9"/>
        <v>0.71803669359885869</v>
      </c>
      <c r="G52" s="133">
        <f t="shared" si="9"/>
        <v>0.72750328785870733</v>
      </c>
      <c r="H52" s="133">
        <f t="shared" si="9"/>
        <v>0.75274277683612811</v>
      </c>
      <c r="I52" s="133">
        <f t="shared" si="9"/>
        <v>0.74404150586334117</v>
      </c>
      <c r="J52" s="133">
        <f t="shared" si="9"/>
        <v>0.71734270545450629</v>
      </c>
      <c r="K52" s="133">
        <f t="shared" si="9"/>
        <v>0.732251209287194</v>
      </c>
    </row>
    <row r="53" spans="1:12">
      <c r="A53" s="7"/>
      <c r="B53" s="128" t="s">
        <v>553</v>
      </c>
      <c r="C53" s="141" t="s">
        <v>36</v>
      </c>
      <c r="D53" s="133">
        <f t="shared" ref="D53:K53" si="10">D34/D33-1</f>
        <v>3.3917868240139253</v>
      </c>
      <c r="E53" s="133">
        <f t="shared" si="10"/>
        <v>2.6997988228912835</v>
      </c>
      <c r="F53" s="133">
        <f t="shared" si="10"/>
        <v>2.5465607662343404</v>
      </c>
      <c r="G53" s="133">
        <f t="shared" si="10"/>
        <v>2.6697690483747505</v>
      </c>
      <c r="H53" s="133">
        <f t="shared" si="10"/>
        <v>3.0443712309154307</v>
      </c>
      <c r="I53" s="133">
        <f t="shared" si="10"/>
        <v>2.9068834319133381</v>
      </c>
      <c r="J53" s="133">
        <f t="shared" si="10"/>
        <v>2.5378531504307236</v>
      </c>
      <c r="K53" s="133">
        <f t="shared" si="10"/>
        <v>2.7348441325833099</v>
      </c>
    </row>
    <row r="54" spans="1:12">
      <c r="A54" s="7"/>
      <c r="B54" s="128" t="s">
        <v>554</v>
      </c>
      <c r="C54" s="141" t="s">
        <v>40</v>
      </c>
      <c r="D54" s="144">
        <f>'Input quaterly TNG'!Y19/'Input quaterly TNG'!Y31</f>
        <v>0.76471505533718043</v>
      </c>
      <c r="E54" s="144">
        <f>'Input quaterly TNG'!Z19/'Input quaterly TNG'!Z31</f>
        <v>0.80497171130538026</v>
      </c>
      <c r="F54" s="144">
        <f>'Input quaterly TNG'!AA19/'Input quaterly TNG'!AA31</f>
        <v>0.76330539831875588</v>
      </c>
      <c r="G54" s="144">
        <f>'Input quaterly TNG'!AB19/'Input quaterly TNG'!AB31</f>
        <v>0.81058093104747586</v>
      </c>
      <c r="H54" s="144">
        <f>'Input quaterly TNG'!AD19/'Input quaterly TNG'!AC31</f>
        <v>0.88731027889990077</v>
      </c>
      <c r="I54" s="144">
        <f>'Input quaterly TNG'!AD19/'Input quaterly TNG'!AD31</f>
        <v>0.86292789138643977</v>
      </c>
      <c r="J54" s="144">
        <f>'Input quaterly TNG'!AE19/'Input quaterly TNG'!AE31</f>
        <v>0.84061960754053544</v>
      </c>
      <c r="K54" s="144">
        <f>'Input quaterly TNG'!AF19/'Input quaterly TNG'!AF31</f>
        <v>0.88410704771197035</v>
      </c>
    </row>
    <row r="55" spans="1:12">
      <c r="A55" s="7"/>
      <c r="B55" s="128" t="s">
        <v>555</v>
      </c>
      <c r="C55" s="141" t="s">
        <v>40</v>
      </c>
      <c r="D55" s="151">
        <f>('Input quaterly TNG'!Y19-'Input quaterly TNG'!Y23)/'Input quaterly TNG'!Y31</f>
        <v>0.34042907223105018</v>
      </c>
      <c r="E55" s="151">
        <f>('Input quaterly TNG'!Z19-'Input quaterly TNG'!Z23)/'Input quaterly TNG'!Z31</f>
        <v>0.40566100280796019</v>
      </c>
      <c r="F55" s="151">
        <f>('Input quaterly TNG'!AA19-'Input quaterly TNG'!AA23)/'Input quaterly TNG'!AA31</f>
        <v>0.32272211600564571</v>
      </c>
      <c r="G55" s="151">
        <f>('Input quaterly TNG'!AB19-'Input quaterly TNG'!AB23)/'Input quaterly TNG'!AB31</f>
        <v>0.29941654791906308</v>
      </c>
      <c r="H55" s="151">
        <f>('Input quaterly TNG'!AD19-'Input quaterly TNG'!AC23)/'Input quaterly TNG'!AC31</f>
        <v>0.38764471943680073</v>
      </c>
      <c r="I55" s="151">
        <f>('Input quaterly TNG'!AD19-'Input quaterly TNG'!AD23)/'Input quaterly TNG'!AD31</f>
        <v>0.48384520156868394</v>
      </c>
      <c r="J55" s="151">
        <f>('Input quaterly TNG'!AE19-'Input quaterly TNG'!AE23)/'Input quaterly TNG'!AE31</f>
        <v>0.37826062945723066</v>
      </c>
      <c r="K55" s="151">
        <f>('Input quaterly TNG'!AF19-'Input quaterly TNG'!AF23)/'Input quaterly TNG'!AF31</f>
        <v>0.38559238309116006</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hợp'!D30</f>
        <v>11700</v>
      </c>
    </row>
    <row r="58" spans="1:12">
      <c r="A58" s="7"/>
      <c r="B58" s="128" t="s">
        <v>558</v>
      </c>
      <c r="C58" s="129" t="s">
        <v>38</v>
      </c>
      <c r="D58" s="130"/>
      <c r="E58" s="130"/>
      <c r="F58" s="130"/>
      <c r="G58" s="130"/>
      <c r="H58" s="130"/>
      <c r="I58" s="130"/>
      <c r="J58" s="130"/>
      <c r="K58" s="130">
        <f>K57*K35/1000000</f>
        <v>481072.41</v>
      </c>
    </row>
    <row r="59" spans="1:12">
      <c r="A59" s="7"/>
      <c r="B59" s="128" t="s">
        <v>559</v>
      </c>
      <c r="C59" s="129" t="s">
        <v>40</v>
      </c>
      <c r="D59" s="130"/>
      <c r="E59" s="130"/>
      <c r="F59" s="130"/>
      <c r="G59" s="130"/>
      <c r="H59" s="130"/>
      <c r="I59" s="130"/>
      <c r="J59" s="130"/>
      <c r="K59" s="153">
        <f>K57/(SUM(H32:K32)*1000000/K35)</f>
        <v>3.9095685493701748</v>
      </c>
    </row>
    <row r="60" spans="1:12">
      <c r="A60" s="7"/>
      <c r="B60" s="128" t="s">
        <v>560</v>
      </c>
      <c r="C60" s="129" t="s">
        <v>40</v>
      </c>
      <c r="D60" s="130"/>
      <c r="E60" s="130"/>
      <c r="F60" s="130"/>
      <c r="G60" s="130"/>
      <c r="H60" s="130"/>
      <c r="I60" s="130"/>
      <c r="J60" s="130"/>
      <c r="K60" s="154">
        <f>K57/K40</f>
        <v>0.73897224586099586</v>
      </c>
    </row>
  </sheetData>
  <mergeCells count="3">
    <mergeCell ref="I2:K2"/>
    <mergeCell ref="I20:K20"/>
    <mergeCell ref="I3:K19"/>
  </mergeCells>
  <conditionalFormatting sqref="E16:G18">
    <cfRule type="cellIs" dxfId="165" priority="3" operator="lessThan">
      <formula>0</formula>
    </cfRule>
    <cfRule type="cellIs" dxfId="164" priority="4" operator="greaterThan">
      <formula>0</formula>
    </cfRule>
  </conditionalFormatting>
  <conditionalFormatting sqref="H42:K42 H44:K44 H46:K46">
    <cfRule type="cellIs" dxfId="163" priority="1" operator="lessThan">
      <formula>0</formula>
    </cfRule>
    <cfRule type="cellIs" dxfId="162"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1744</v>
      </c>
      <c r="E2" s="92" t="s">
        <v>1744</v>
      </c>
      <c r="F2" s="92" t="s">
        <v>1744</v>
      </c>
      <c r="G2" s="92" t="s">
        <v>1744</v>
      </c>
    </row>
    <row r="3" spans="1:17" ht="45" customHeight="1" thickBot="1">
      <c r="A3" s="222" t="s">
        <v>1</v>
      </c>
      <c r="B3" s="223"/>
      <c r="C3" s="93"/>
      <c r="D3" s="94">
        <v>1377106</v>
      </c>
      <c r="E3" s="94">
        <v>1923940</v>
      </c>
      <c r="F3" s="94">
        <v>1887749</v>
      </c>
      <c r="G3" s="94">
        <v>2488607</v>
      </c>
      <c r="I3" s="22">
        <f>REPLACE(D3,1,3,"")/1</f>
        <v>7106</v>
      </c>
      <c r="J3" s="22">
        <f t="shared" ref="J3:L16" si="0">REPLACE(E3,1,3,"")/1</f>
        <v>3940</v>
      </c>
      <c r="K3" s="22">
        <f t="shared" si="0"/>
        <v>7749</v>
      </c>
      <c r="L3" s="22">
        <f t="shared" si="0"/>
        <v>8607</v>
      </c>
      <c r="N3" s="2">
        <f>D3</f>
        <v>1377106</v>
      </c>
      <c r="O3" s="2">
        <f t="shared" ref="O3:Q17" si="1">E3</f>
        <v>1923940</v>
      </c>
      <c r="P3" s="2">
        <f t="shared" si="1"/>
        <v>1887749</v>
      </c>
      <c r="Q3" s="2">
        <f t="shared" si="1"/>
        <v>2488607</v>
      </c>
    </row>
    <row r="4" spans="1:17" ht="61.5" customHeight="1" thickBot="1">
      <c r="A4" s="214" t="s">
        <v>2</v>
      </c>
      <c r="B4" s="215"/>
      <c r="C4" s="93"/>
      <c r="D4" s="95">
        <v>1115111</v>
      </c>
      <c r="E4" s="95">
        <v>1574939</v>
      </c>
      <c r="F4" s="95">
        <v>1554546</v>
      </c>
      <c r="G4" s="95">
        <v>2051588</v>
      </c>
      <c r="I4" s="22">
        <f t="shared" ref="I4:I16" si="2">REPLACE(D4,1,3,"")/1</f>
        <v>5111</v>
      </c>
      <c r="J4" s="22">
        <f t="shared" si="0"/>
        <v>4939</v>
      </c>
      <c r="K4" s="22">
        <f t="shared" si="0"/>
        <v>4546</v>
      </c>
      <c r="L4" s="22">
        <f t="shared" si="0"/>
        <v>1588</v>
      </c>
      <c r="N4" s="2">
        <f t="shared" ref="N4:Q38" si="3">D4</f>
        <v>1115111</v>
      </c>
      <c r="O4" s="2">
        <f t="shared" si="1"/>
        <v>1574939</v>
      </c>
      <c r="P4" s="2">
        <f t="shared" si="1"/>
        <v>1554546</v>
      </c>
      <c r="Q4" s="2">
        <f t="shared" si="1"/>
        <v>2051588</v>
      </c>
    </row>
    <row r="5" spans="1:17" ht="61.5" customHeight="1" thickBot="1">
      <c r="A5" s="224" t="s">
        <v>3</v>
      </c>
      <c r="B5" s="225"/>
      <c r="C5" s="93"/>
      <c r="D5" s="94">
        <v>261996</v>
      </c>
      <c r="E5" s="94">
        <v>349001</v>
      </c>
      <c r="F5" s="94">
        <v>333203</v>
      </c>
      <c r="G5" s="94">
        <v>437019</v>
      </c>
      <c r="I5" s="22">
        <f t="shared" si="2"/>
        <v>996</v>
      </c>
      <c r="J5" s="22">
        <f t="shared" si="0"/>
        <v>1</v>
      </c>
      <c r="K5" s="22">
        <f t="shared" si="0"/>
        <v>203</v>
      </c>
      <c r="L5" s="22">
        <f t="shared" si="0"/>
        <v>19</v>
      </c>
      <c r="N5" s="2">
        <f t="shared" si="3"/>
        <v>261996</v>
      </c>
      <c r="O5" s="2">
        <f t="shared" si="1"/>
        <v>349001</v>
      </c>
      <c r="P5" s="2">
        <f t="shared" si="1"/>
        <v>333203</v>
      </c>
      <c r="Q5" s="2">
        <f t="shared" si="1"/>
        <v>437019</v>
      </c>
    </row>
    <row r="6" spans="1:17" ht="30" customHeight="1" thickBot="1">
      <c r="A6" s="214" t="s">
        <v>4</v>
      </c>
      <c r="B6" s="215"/>
      <c r="C6" s="93"/>
      <c r="D6" s="95">
        <v>3203</v>
      </c>
      <c r="E6" s="95">
        <v>18332</v>
      </c>
      <c r="F6" s="95">
        <v>15624</v>
      </c>
      <c r="G6" s="95">
        <v>14343</v>
      </c>
      <c r="I6" s="22">
        <f t="shared" si="2"/>
        <v>3</v>
      </c>
      <c r="J6" s="22">
        <f t="shared" si="0"/>
        <v>32</v>
      </c>
      <c r="K6" s="22">
        <f t="shared" si="0"/>
        <v>24</v>
      </c>
      <c r="L6" s="22">
        <f t="shared" si="0"/>
        <v>43</v>
      </c>
      <c r="N6" s="2">
        <f t="shared" si="3"/>
        <v>3203</v>
      </c>
      <c r="O6" s="2">
        <f t="shared" si="1"/>
        <v>18332</v>
      </c>
      <c r="P6" s="2">
        <f t="shared" si="1"/>
        <v>15624</v>
      </c>
      <c r="Q6" s="2">
        <f t="shared" si="1"/>
        <v>14343</v>
      </c>
    </row>
    <row r="7" spans="1:17" ht="15" customHeight="1" thickBot="1">
      <c r="A7" s="214" t="s">
        <v>5</v>
      </c>
      <c r="B7" s="215"/>
      <c r="C7" s="93"/>
      <c r="D7" s="95">
        <v>67616</v>
      </c>
      <c r="E7" s="95">
        <v>97900</v>
      </c>
      <c r="F7" s="95">
        <v>88186</v>
      </c>
      <c r="G7" s="95">
        <v>90058</v>
      </c>
      <c r="I7" s="22">
        <f t="shared" si="2"/>
        <v>16</v>
      </c>
      <c r="J7" s="22">
        <f t="shared" si="0"/>
        <v>0</v>
      </c>
      <c r="K7" s="22">
        <f t="shared" si="0"/>
        <v>86</v>
      </c>
      <c r="L7" s="22">
        <f t="shared" si="0"/>
        <v>58</v>
      </c>
      <c r="N7" s="2">
        <f t="shared" si="3"/>
        <v>67616</v>
      </c>
      <c r="O7" s="2">
        <f t="shared" si="1"/>
        <v>97900</v>
      </c>
      <c r="P7" s="2">
        <f t="shared" si="1"/>
        <v>88186</v>
      </c>
      <c r="Q7" s="2">
        <f t="shared" si="1"/>
        <v>90058</v>
      </c>
    </row>
    <row r="8" spans="1:17" ht="15.75" customHeight="1" thickBot="1">
      <c r="A8" s="214" t="s">
        <v>6</v>
      </c>
      <c r="B8" s="215"/>
      <c r="C8" s="93"/>
      <c r="D8" s="95">
        <v>27499</v>
      </c>
      <c r="E8" s="95">
        <v>36668</v>
      </c>
      <c r="F8" s="95">
        <v>28942</v>
      </c>
      <c r="G8" s="95">
        <v>67269</v>
      </c>
      <c r="I8" s="22">
        <f t="shared" si="2"/>
        <v>99</v>
      </c>
      <c r="J8" s="22">
        <f t="shared" si="0"/>
        <v>68</v>
      </c>
      <c r="K8" s="22">
        <f t="shared" si="0"/>
        <v>42</v>
      </c>
      <c r="L8" s="22">
        <f t="shared" si="0"/>
        <v>69</v>
      </c>
      <c r="N8" s="2">
        <f t="shared" si="3"/>
        <v>27499</v>
      </c>
      <c r="O8" s="2">
        <f t="shared" si="1"/>
        <v>36668</v>
      </c>
      <c r="P8" s="2">
        <f t="shared" si="1"/>
        <v>28942</v>
      </c>
      <c r="Q8" s="2">
        <f t="shared" si="1"/>
        <v>67269</v>
      </c>
    </row>
    <row r="9" spans="1:17" ht="37.5" customHeight="1" thickBot="1">
      <c r="A9" s="214" t="s">
        <v>7</v>
      </c>
      <c r="B9" s="215"/>
      <c r="C9" s="93"/>
      <c r="D9" s="95">
        <v>107228</v>
      </c>
      <c r="E9" s="95">
        <v>146519</v>
      </c>
      <c r="F9" s="95">
        <v>140127</v>
      </c>
      <c r="G9" s="95">
        <v>149710</v>
      </c>
      <c r="I9" s="22">
        <f t="shared" si="2"/>
        <v>228</v>
      </c>
      <c r="J9" s="22">
        <f t="shared" si="0"/>
        <v>519</v>
      </c>
      <c r="K9" s="22">
        <f t="shared" si="0"/>
        <v>127</v>
      </c>
      <c r="L9" s="22">
        <f t="shared" si="0"/>
        <v>710</v>
      </c>
      <c r="N9" s="2">
        <f t="shared" si="3"/>
        <v>107228</v>
      </c>
      <c r="O9" s="2">
        <f t="shared" si="1"/>
        <v>146519</v>
      </c>
      <c r="P9" s="2">
        <f t="shared" si="1"/>
        <v>140127</v>
      </c>
      <c r="Q9" s="2">
        <f t="shared" si="1"/>
        <v>149710</v>
      </c>
    </row>
    <row r="10" spans="1:17" ht="61.5" customHeight="1" thickBot="1">
      <c r="A10" s="224" t="s">
        <v>8</v>
      </c>
      <c r="B10" s="225"/>
      <c r="C10" s="93"/>
      <c r="D10" s="94">
        <v>62856</v>
      </c>
      <c r="E10" s="94">
        <v>86247</v>
      </c>
      <c r="F10" s="94">
        <v>91572</v>
      </c>
      <c r="G10" s="94">
        <v>144326</v>
      </c>
      <c r="I10" s="22">
        <f t="shared" si="2"/>
        <v>56</v>
      </c>
      <c r="J10" s="22">
        <f t="shared" si="0"/>
        <v>47</v>
      </c>
      <c r="K10" s="22">
        <f t="shared" si="0"/>
        <v>72</v>
      </c>
      <c r="L10" s="22">
        <f t="shared" si="0"/>
        <v>326</v>
      </c>
      <c r="N10" s="2">
        <f t="shared" si="3"/>
        <v>62856</v>
      </c>
      <c r="O10" s="2">
        <f t="shared" si="1"/>
        <v>86247</v>
      </c>
      <c r="P10" s="2">
        <f t="shared" si="1"/>
        <v>91572</v>
      </c>
      <c r="Q10" s="2">
        <f t="shared" si="1"/>
        <v>144326</v>
      </c>
    </row>
    <row r="11" spans="1:17" ht="15" customHeight="1" thickBot="1">
      <c r="A11" s="214" t="s">
        <v>9</v>
      </c>
      <c r="B11" s="215"/>
      <c r="C11" s="93"/>
      <c r="D11" s="95">
        <v>1473</v>
      </c>
      <c r="E11" s="95">
        <v>1784</v>
      </c>
      <c r="F11" s="95">
        <v>3227</v>
      </c>
      <c r="G11" s="95">
        <v>-7665</v>
      </c>
      <c r="I11" s="22">
        <f t="shared" si="2"/>
        <v>3</v>
      </c>
      <c r="J11" s="22">
        <f t="shared" si="0"/>
        <v>4</v>
      </c>
      <c r="K11" s="22">
        <f t="shared" si="0"/>
        <v>7</v>
      </c>
      <c r="L11" s="22">
        <f t="shared" si="0"/>
        <v>65</v>
      </c>
      <c r="N11" s="2">
        <f t="shared" si="3"/>
        <v>1473</v>
      </c>
      <c r="O11" s="2">
        <f t="shared" si="1"/>
        <v>1784</v>
      </c>
      <c r="P11" s="2">
        <f t="shared" si="1"/>
        <v>3227</v>
      </c>
      <c r="Q11" s="2">
        <f t="shared" si="1"/>
        <v>-7665</v>
      </c>
    </row>
    <row r="12" spans="1:17" ht="45" customHeight="1" thickBot="1">
      <c r="A12" s="214" t="s">
        <v>10</v>
      </c>
      <c r="B12" s="215"/>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24" t="s">
        <v>11</v>
      </c>
      <c r="B13" s="225"/>
      <c r="C13" s="93"/>
      <c r="D13" s="94">
        <v>64329</v>
      </c>
      <c r="E13" s="94">
        <v>88031</v>
      </c>
      <c r="F13" s="94">
        <v>94799</v>
      </c>
      <c r="G13" s="94">
        <v>136661</v>
      </c>
      <c r="I13" s="22">
        <f t="shared" si="2"/>
        <v>29</v>
      </c>
      <c r="J13" s="22">
        <f t="shared" si="0"/>
        <v>31</v>
      </c>
      <c r="K13" s="22">
        <f t="shared" si="0"/>
        <v>99</v>
      </c>
      <c r="L13" s="22">
        <f t="shared" si="0"/>
        <v>661</v>
      </c>
      <c r="N13" s="2">
        <f t="shared" si="3"/>
        <v>64329</v>
      </c>
      <c r="O13" s="2">
        <f t="shared" si="1"/>
        <v>88031</v>
      </c>
      <c r="P13" s="2">
        <f t="shared" si="1"/>
        <v>94799</v>
      </c>
      <c r="Q13" s="2">
        <f t="shared" si="1"/>
        <v>136661</v>
      </c>
    </row>
    <row r="14" spans="1:17" ht="61.5" customHeight="1" thickBot="1">
      <c r="A14" s="224" t="s">
        <v>12</v>
      </c>
      <c r="B14" s="225"/>
      <c r="C14" s="93"/>
      <c r="D14" s="94">
        <v>53158</v>
      </c>
      <c r="E14" s="94">
        <v>71300</v>
      </c>
      <c r="F14" s="94">
        <v>81179</v>
      </c>
      <c r="G14" s="94">
        <v>115015</v>
      </c>
      <c r="I14" s="22">
        <f t="shared" si="2"/>
        <v>58</v>
      </c>
      <c r="J14" s="22">
        <f t="shared" si="0"/>
        <v>0</v>
      </c>
      <c r="K14" s="22">
        <f t="shared" si="0"/>
        <v>79</v>
      </c>
      <c r="L14" s="22">
        <f t="shared" si="0"/>
        <v>15</v>
      </c>
      <c r="N14" s="2">
        <f t="shared" si="3"/>
        <v>53158</v>
      </c>
      <c r="O14" s="2">
        <f t="shared" si="1"/>
        <v>71300</v>
      </c>
      <c r="P14" s="2">
        <f t="shared" si="1"/>
        <v>81179</v>
      </c>
      <c r="Q14" s="2">
        <f t="shared" si="1"/>
        <v>115015</v>
      </c>
    </row>
    <row r="15" spans="1:17" ht="61.5" customHeight="1" thickBot="1">
      <c r="A15" s="224" t="s">
        <v>13</v>
      </c>
      <c r="B15" s="225"/>
      <c r="C15" s="93"/>
      <c r="D15" s="94">
        <v>53158</v>
      </c>
      <c r="E15" s="94">
        <v>71300</v>
      </c>
      <c r="F15" s="94">
        <v>81179</v>
      </c>
      <c r="G15" s="94">
        <v>115015</v>
      </c>
      <c r="I15" s="22">
        <f t="shared" si="2"/>
        <v>58</v>
      </c>
      <c r="J15" s="22">
        <f t="shared" si="0"/>
        <v>0</v>
      </c>
      <c r="K15" s="22">
        <f t="shared" si="0"/>
        <v>79</v>
      </c>
      <c r="L15" s="22">
        <f t="shared" si="0"/>
        <v>15</v>
      </c>
      <c r="N15" s="2">
        <f t="shared" si="3"/>
        <v>53158</v>
      </c>
      <c r="O15" s="2">
        <f t="shared" si="1"/>
        <v>71300</v>
      </c>
      <c r="P15" s="2">
        <f t="shared" si="1"/>
        <v>81179</v>
      </c>
      <c r="Q15" s="2">
        <f t="shared" si="1"/>
        <v>115015</v>
      </c>
    </row>
    <row r="16" spans="1:17" ht="37.5" customHeight="1" thickBot="1">
      <c r="A16" s="214" t="s">
        <v>14</v>
      </c>
      <c r="B16" s="215"/>
      <c r="C16" s="93"/>
      <c r="D16" s="95">
        <v>3264</v>
      </c>
      <c r="E16" s="95">
        <v>2986</v>
      </c>
      <c r="F16" s="95">
        <v>2480</v>
      </c>
      <c r="G16" s="95">
        <v>2797</v>
      </c>
      <c r="I16" s="22">
        <f t="shared" si="2"/>
        <v>4</v>
      </c>
      <c r="J16" s="22">
        <f t="shared" si="0"/>
        <v>6</v>
      </c>
      <c r="K16" s="22">
        <f t="shared" si="0"/>
        <v>0</v>
      </c>
      <c r="L16" s="22">
        <f t="shared" si="0"/>
        <v>7</v>
      </c>
      <c r="N16" s="2">
        <f t="shared" si="3"/>
        <v>3264</v>
      </c>
      <c r="O16" s="2">
        <f t="shared" si="1"/>
        <v>2986</v>
      </c>
      <c r="P16" s="2">
        <f t="shared" si="1"/>
        <v>2480</v>
      </c>
      <c r="Q16" s="2">
        <f t="shared" si="1"/>
        <v>2797</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1745</v>
      </c>
      <c r="E18" s="97" t="s">
        <v>1746</v>
      </c>
      <c r="F18" s="97" t="s">
        <v>1747</v>
      </c>
      <c r="G18" s="97" t="s">
        <v>1748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537501</v>
      </c>
      <c r="E19" s="94">
        <v>701125</v>
      </c>
      <c r="F19" s="94">
        <v>771177</v>
      </c>
      <c r="G19" s="94">
        <v>1110697</v>
      </c>
      <c r="I19" s="22">
        <f t="shared" ref="I19:L38" si="4">REPLACE(D19,1,3,"")/1</f>
        <v>501</v>
      </c>
      <c r="J19" s="22">
        <f t="shared" si="4"/>
        <v>125</v>
      </c>
      <c r="K19" s="22">
        <f t="shared" si="4"/>
        <v>177</v>
      </c>
      <c r="L19" s="22">
        <f t="shared" si="4"/>
        <v>697</v>
      </c>
      <c r="N19" s="2">
        <f t="shared" si="3"/>
        <v>537501</v>
      </c>
      <c r="O19" s="2">
        <f t="shared" si="3"/>
        <v>701125</v>
      </c>
      <c r="P19" s="2">
        <f t="shared" si="3"/>
        <v>771177</v>
      </c>
      <c r="Q19" s="2">
        <f t="shared" si="3"/>
        <v>1110697</v>
      </c>
    </row>
    <row r="20" spans="1:17" ht="61.5" customHeight="1" thickBot="1">
      <c r="A20" s="214" t="s">
        <v>17</v>
      </c>
      <c r="B20" s="215"/>
      <c r="C20" s="93"/>
      <c r="D20" s="95">
        <v>14227</v>
      </c>
      <c r="E20" s="95">
        <v>56464</v>
      </c>
      <c r="F20" s="95">
        <v>11782</v>
      </c>
      <c r="G20" s="95">
        <v>10283</v>
      </c>
      <c r="I20" s="22">
        <f t="shared" si="4"/>
        <v>27</v>
      </c>
      <c r="J20" s="22">
        <f t="shared" si="4"/>
        <v>64</v>
      </c>
      <c r="K20" s="22">
        <f t="shared" si="4"/>
        <v>82</v>
      </c>
      <c r="L20" s="22">
        <f t="shared" si="4"/>
        <v>83</v>
      </c>
      <c r="N20" s="2">
        <f t="shared" si="3"/>
        <v>14227</v>
      </c>
      <c r="O20" s="2">
        <f t="shared" si="3"/>
        <v>56464</v>
      </c>
      <c r="P20" s="2">
        <f t="shared" si="3"/>
        <v>11782</v>
      </c>
      <c r="Q20" s="2">
        <f t="shared" si="3"/>
        <v>10283</v>
      </c>
    </row>
    <row r="21" spans="1:17" ht="30" customHeight="1" thickBot="1">
      <c r="A21" s="214" t="s">
        <v>18</v>
      </c>
      <c r="B21" s="215"/>
      <c r="C21" s="93"/>
      <c r="D21" s="96"/>
      <c r="E21" s="96"/>
      <c r="F21" s="96"/>
      <c r="G21" s="96"/>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0" customHeight="1" thickBot="1">
      <c r="A22" s="214" t="s">
        <v>19</v>
      </c>
      <c r="B22" s="215"/>
      <c r="C22" s="93"/>
      <c r="D22" s="95">
        <v>174932</v>
      </c>
      <c r="E22" s="95">
        <v>263354</v>
      </c>
      <c r="F22" s="95">
        <v>265935</v>
      </c>
      <c r="G22" s="95">
        <v>432388</v>
      </c>
      <c r="I22" s="22">
        <f t="shared" si="4"/>
        <v>932</v>
      </c>
      <c r="J22" s="22">
        <f t="shared" si="4"/>
        <v>354</v>
      </c>
      <c r="K22" s="22">
        <f t="shared" si="4"/>
        <v>935</v>
      </c>
      <c r="L22" s="22">
        <f t="shared" si="4"/>
        <v>388</v>
      </c>
      <c r="N22" s="2">
        <f t="shared" si="3"/>
        <v>174932</v>
      </c>
      <c r="O22" s="2">
        <f t="shared" si="3"/>
        <v>263354</v>
      </c>
      <c r="P22" s="2">
        <f t="shared" si="3"/>
        <v>265935</v>
      </c>
      <c r="Q22" s="2">
        <f t="shared" si="3"/>
        <v>432388</v>
      </c>
    </row>
    <row r="23" spans="1:17" ht="15" customHeight="1" thickBot="1">
      <c r="A23" s="214" t="s">
        <v>20</v>
      </c>
      <c r="B23" s="215"/>
      <c r="C23" s="93"/>
      <c r="D23" s="95">
        <v>324798</v>
      </c>
      <c r="E23" s="95">
        <v>348279</v>
      </c>
      <c r="F23" s="95">
        <v>445446</v>
      </c>
      <c r="G23" s="95">
        <v>611110</v>
      </c>
      <c r="I23" s="22">
        <f t="shared" si="4"/>
        <v>798</v>
      </c>
      <c r="J23" s="22">
        <f t="shared" si="4"/>
        <v>279</v>
      </c>
      <c r="K23" s="22">
        <f t="shared" si="4"/>
        <v>446</v>
      </c>
      <c r="L23" s="22">
        <f t="shared" si="4"/>
        <v>110</v>
      </c>
      <c r="N23" s="2">
        <f t="shared" si="3"/>
        <v>324798</v>
      </c>
      <c r="O23" s="2">
        <f t="shared" si="3"/>
        <v>348279</v>
      </c>
      <c r="P23" s="2">
        <f t="shared" si="3"/>
        <v>445446</v>
      </c>
      <c r="Q23" s="2">
        <f t="shared" si="3"/>
        <v>611110</v>
      </c>
    </row>
    <row r="24" spans="1:17" ht="30" customHeight="1" thickBot="1">
      <c r="A24" s="214" t="s">
        <v>21</v>
      </c>
      <c r="B24" s="215"/>
      <c r="C24" s="93"/>
      <c r="D24" s="95">
        <v>23543</v>
      </c>
      <c r="E24" s="95">
        <v>33028</v>
      </c>
      <c r="F24" s="95">
        <v>48014</v>
      </c>
      <c r="G24" s="95">
        <v>56916</v>
      </c>
      <c r="I24" s="22">
        <f t="shared" si="4"/>
        <v>43</v>
      </c>
      <c r="J24" s="22">
        <f t="shared" si="4"/>
        <v>28</v>
      </c>
      <c r="K24" s="22">
        <f t="shared" si="4"/>
        <v>14</v>
      </c>
      <c r="L24" s="22">
        <f t="shared" si="4"/>
        <v>16</v>
      </c>
      <c r="N24" s="2">
        <f t="shared" si="3"/>
        <v>23543</v>
      </c>
      <c r="O24" s="2">
        <f t="shared" si="3"/>
        <v>33028</v>
      </c>
      <c r="P24" s="2">
        <f t="shared" si="3"/>
        <v>48014</v>
      </c>
      <c r="Q24" s="2">
        <f t="shared" si="3"/>
        <v>56916</v>
      </c>
    </row>
    <row r="25" spans="1:17" ht="15" customHeight="1" thickBot="1">
      <c r="A25" s="224" t="s">
        <v>22</v>
      </c>
      <c r="B25" s="225"/>
      <c r="C25" s="93"/>
      <c r="D25" s="94">
        <v>660409</v>
      </c>
      <c r="E25" s="94">
        <v>912521</v>
      </c>
      <c r="F25" s="94">
        <v>1075045</v>
      </c>
      <c r="G25" s="94">
        <v>1114993</v>
      </c>
      <c r="I25" s="22">
        <f t="shared" si="4"/>
        <v>409</v>
      </c>
      <c r="J25" s="22">
        <f t="shared" si="4"/>
        <v>521</v>
      </c>
      <c r="K25" s="22">
        <f t="shared" si="4"/>
        <v>5045</v>
      </c>
      <c r="L25" s="22">
        <f t="shared" si="4"/>
        <v>4993</v>
      </c>
      <c r="N25" s="2">
        <f t="shared" si="3"/>
        <v>660409</v>
      </c>
      <c r="O25" s="2">
        <f t="shared" si="3"/>
        <v>912521</v>
      </c>
      <c r="P25" s="2">
        <f t="shared" si="3"/>
        <v>1075045</v>
      </c>
      <c r="Q25" s="2">
        <f t="shared" si="3"/>
        <v>1114993</v>
      </c>
    </row>
    <row r="26" spans="1:17" ht="25.5" customHeight="1" thickBot="1">
      <c r="A26" s="214" t="s">
        <v>23</v>
      </c>
      <c r="B26" s="215"/>
      <c r="C26" s="93"/>
      <c r="D26" s="95">
        <v>642058</v>
      </c>
      <c r="E26" s="95">
        <v>734559</v>
      </c>
      <c r="F26" s="95">
        <v>900913</v>
      </c>
      <c r="G26" s="95">
        <v>909349</v>
      </c>
      <c r="I26" s="22">
        <f t="shared" si="4"/>
        <v>58</v>
      </c>
      <c r="J26" s="22">
        <f t="shared" si="4"/>
        <v>559</v>
      </c>
      <c r="K26" s="22">
        <f t="shared" si="4"/>
        <v>913</v>
      </c>
      <c r="L26" s="22">
        <f t="shared" si="4"/>
        <v>349</v>
      </c>
      <c r="N26" s="2">
        <f t="shared" si="3"/>
        <v>642058</v>
      </c>
      <c r="O26" s="2">
        <f t="shared" si="3"/>
        <v>734559</v>
      </c>
      <c r="P26" s="2">
        <f t="shared" si="3"/>
        <v>900913</v>
      </c>
      <c r="Q26" s="2">
        <f t="shared" si="3"/>
        <v>909349</v>
      </c>
    </row>
    <row r="27" spans="1:17" ht="15.75" customHeight="1" thickBot="1">
      <c r="A27" s="214" t="s">
        <v>24</v>
      </c>
      <c r="B27" s="215"/>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4" t="s">
        <v>25</v>
      </c>
      <c r="B28" s="215"/>
      <c r="C28" s="93"/>
      <c r="D28" s="95">
        <v>4800</v>
      </c>
      <c r="E28" s="96"/>
      <c r="F28" s="96"/>
      <c r="G28" s="96"/>
      <c r="I28" s="22">
        <f t="shared" si="4"/>
        <v>0</v>
      </c>
      <c r="J28" s="22" t="e">
        <f t="shared" si="4"/>
        <v>#VALUE!</v>
      </c>
      <c r="K28" s="22" t="e">
        <f t="shared" si="4"/>
        <v>#VALUE!</v>
      </c>
      <c r="L28" s="22" t="e">
        <f t="shared" si="4"/>
        <v>#VALUE!</v>
      </c>
      <c r="N28" s="2">
        <f t="shared" si="3"/>
        <v>4800</v>
      </c>
      <c r="O28" s="2">
        <f t="shared" si="3"/>
        <v>0</v>
      </c>
      <c r="P28" s="2">
        <f t="shared" si="3"/>
        <v>0</v>
      </c>
      <c r="Q28" s="2">
        <f t="shared" si="3"/>
        <v>0</v>
      </c>
    </row>
    <row r="29" spans="1:17" ht="15" customHeight="1" thickBot="1">
      <c r="A29" s="224" t="s">
        <v>26</v>
      </c>
      <c r="B29" s="225"/>
      <c r="C29" s="93"/>
      <c r="D29" s="94">
        <v>1197910</v>
      </c>
      <c r="E29" s="94">
        <v>1613646</v>
      </c>
      <c r="F29" s="94">
        <v>1846223</v>
      </c>
      <c r="G29" s="94">
        <v>2225690</v>
      </c>
      <c r="I29" s="22">
        <f t="shared" si="4"/>
        <v>7910</v>
      </c>
      <c r="J29" s="22">
        <f t="shared" si="4"/>
        <v>3646</v>
      </c>
      <c r="K29" s="22">
        <f t="shared" si="4"/>
        <v>6223</v>
      </c>
      <c r="L29" s="22">
        <f t="shared" si="4"/>
        <v>5690</v>
      </c>
      <c r="N29" s="2">
        <f t="shared" si="3"/>
        <v>1197910</v>
      </c>
      <c r="O29" s="2">
        <f t="shared" si="3"/>
        <v>1613646</v>
      </c>
      <c r="P29" s="2">
        <f t="shared" si="3"/>
        <v>1846223</v>
      </c>
      <c r="Q29" s="2">
        <f t="shared" si="3"/>
        <v>2225690</v>
      </c>
    </row>
    <row r="30" spans="1:17" ht="15" customHeight="1" thickBot="1">
      <c r="A30" s="224" t="s">
        <v>27</v>
      </c>
      <c r="B30" s="225"/>
      <c r="C30" s="93"/>
      <c r="D30" s="94">
        <v>935788</v>
      </c>
      <c r="E30" s="94">
        <v>1185567</v>
      </c>
      <c r="F30" s="94">
        <v>1325113</v>
      </c>
      <c r="G30" s="94">
        <v>1596422</v>
      </c>
      <c r="I30" s="22">
        <f t="shared" si="4"/>
        <v>788</v>
      </c>
      <c r="J30" s="22">
        <f t="shared" si="4"/>
        <v>5567</v>
      </c>
      <c r="K30" s="22">
        <f t="shared" si="4"/>
        <v>5113</v>
      </c>
      <c r="L30" s="22">
        <f t="shared" si="4"/>
        <v>6422</v>
      </c>
      <c r="N30" s="2">
        <f t="shared" si="3"/>
        <v>935788</v>
      </c>
      <c r="O30" s="2">
        <f t="shared" si="3"/>
        <v>1185567</v>
      </c>
      <c r="P30" s="2">
        <f t="shared" si="3"/>
        <v>1325113</v>
      </c>
      <c r="Q30" s="2">
        <f t="shared" si="3"/>
        <v>1596422</v>
      </c>
    </row>
    <row r="31" spans="1:17" ht="15" customHeight="1" thickBot="1">
      <c r="A31" s="214" t="s">
        <v>28</v>
      </c>
      <c r="B31" s="215"/>
      <c r="C31" s="93"/>
      <c r="D31" s="95">
        <v>748116</v>
      </c>
      <c r="E31" s="95">
        <v>912019</v>
      </c>
      <c r="F31" s="95">
        <v>1011015</v>
      </c>
      <c r="G31" s="95">
        <v>1320952</v>
      </c>
      <c r="I31" s="22">
        <f t="shared" si="4"/>
        <v>116</v>
      </c>
      <c r="J31" s="22">
        <f t="shared" si="4"/>
        <v>19</v>
      </c>
      <c r="K31" s="22">
        <f t="shared" si="4"/>
        <v>1015</v>
      </c>
      <c r="L31" s="22">
        <f t="shared" si="4"/>
        <v>952</v>
      </c>
      <c r="N31" s="2">
        <f t="shared" si="3"/>
        <v>748116</v>
      </c>
      <c r="O31" s="2">
        <f t="shared" si="3"/>
        <v>912019</v>
      </c>
      <c r="P31" s="2">
        <f t="shared" si="3"/>
        <v>1011015</v>
      </c>
      <c r="Q31" s="2">
        <f t="shared" si="3"/>
        <v>1320952</v>
      </c>
    </row>
    <row r="32" spans="1:17" ht="15.75" customHeight="1" thickBot="1">
      <c r="A32" s="214" t="s">
        <v>29</v>
      </c>
      <c r="B32" s="215"/>
      <c r="C32" s="93"/>
      <c r="D32" s="95">
        <v>187673</v>
      </c>
      <c r="E32" s="95">
        <v>273548</v>
      </c>
      <c r="F32" s="95">
        <v>314099</v>
      </c>
      <c r="G32" s="95">
        <v>275471</v>
      </c>
      <c r="I32" s="22">
        <f t="shared" si="4"/>
        <v>673</v>
      </c>
      <c r="J32" s="22">
        <f t="shared" si="4"/>
        <v>548</v>
      </c>
      <c r="K32" s="22">
        <f t="shared" si="4"/>
        <v>99</v>
      </c>
      <c r="L32" s="22">
        <f t="shared" si="4"/>
        <v>471</v>
      </c>
      <c r="N32" s="2">
        <f t="shared" si="3"/>
        <v>187673</v>
      </c>
      <c r="O32" s="2">
        <f t="shared" si="3"/>
        <v>273548</v>
      </c>
      <c r="P32" s="2">
        <f t="shared" si="3"/>
        <v>314099</v>
      </c>
      <c r="Q32" s="2">
        <f t="shared" si="3"/>
        <v>275471</v>
      </c>
    </row>
    <row r="33" spans="1:18" ht="15" customHeight="1" thickBot="1">
      <c r="A33" s="224" t="s">
        <v>30</v>
      </c>
      <c r="B33" s="225"/>
      <c r="C33" s="93"/>
      <c r="D33" s="94">
        <v>262121</v>
      </c>
      <c r="E33" s="94">
        <v>428079</v>
      </c>
      <c r="F33" s="94">
        <v>521109</v>
      </c>
      <c r="G33" s="94">
        <v>629267</v>
      </c>
      <c r="I33" s="22">
        <f t="shared" si="4"/>
        <v>121</v>
      </c>
      <c r="J33" s="22">
        <f t="shared" si="4"/>
        <v>79</v>
      </c>
      <c r="K33" s="22">
        <f t="shared" si="4"/>
        <v>109</v>
      </c>
      <c r="L33" s="22">
        <f t="shared" si="4"/>
        <v>267</v>
      </c>
      <c r="N33" s="2">
        <f t="shared" si="3"/>
        <v>262121</v>
      </c>
      <c r="O33" s="2">
        <f t="shared" si="3"/>
        <v>428079</v>
      </c>
      <c r="P33" s="2">
        <f t="shared" si="3"/>
        <v>521109</v>
      </c>
      <c r="Q33" s="2">
        <f t="shared" si="3"/>
        <v>629267</v>
      </c>
      <c r="R33" s="22"/>
    </row>
    <row r="34" spans="1:18" ht="30" customHeight="1" thickBot="1">
      <c r="A34" s="214" t="s">
        <v>31</v>
      </c>
      <c r="B34" s="215"/>
      <c r="C34" s="93"/>
      <c r="D34" s="95">
        <v>162879</v>
      </c>
      <c r="E34" s="95">
        <v>294818</v>
      </c>
      <c r="F34" s="95">
        <v>342650</v>
      </c>
      <c r="G34" s="95">
        <v>411173</v>
      </c>
      <c r="I34" s="22">
        <f t="shared" si="4"/>
        <v>879</v>
      </c>
      <c r="J34" s="22">
        <f t="shared" si="4"/>
        <v>818</v>
      </c>
      <c r="K34" s="22">
        <f t="shared" si="4"/>
        <v>650</v>
      </c>
      <c r="L34" s="22">
        <f t="shared" si="4"/>
        <v>173</v>
      </c>
      <c r="N34" s="2">
        <f t="shared" si="3"/>
        <v>162879</v>
      </c>
      <c r="O34" s="2">
        <f t="shared" si="3"/>
        <v>294818</v>
      </c>
      <c r="P34" s="2">
        <f t="shared" si="3"/>
        <v>342650</v>
      </c>
      <c r="Q34" s="2">
        <f t="shared" si="3"/>
        <v>411173</v>
      </c>
    </row>
    <row r="35" spans="1:18" ht="30" customHeight="1" thickBot="1">
      <c r="A35" s="214" t="s">
        <v>32</v>
      </c>
      <c r="B35" s="215"/>
      <c r="C35" s="93"/>
      <c r="D35" s="95">
        <v>29861</v>
      </c>
      <c r="E35" s="95">
        <v>29615</v>
      </c>
      <c r="F35" s="95">
        <v>30674</v>
      </c>
      <c r="G35" s="95">
        <v>30575</v>
      </c>
      <c r="I35" s="22">
        <f t="shared" si="4"/>
        <v>61</v>
      </c>
      <c r="J35" s="22">
        <f t="shared" si="4"/>
        <v>15</v>
      </c>
      <c r="K35" s="22">
        <f t="shared" si="4"/>
        <v>74</v>
      </c>
      <c r="L35" s="22">
        <f t="shared" si="4"/>
        <v>75</v>
      </c>
      <c r="N35" s="2">
        <f t="shared" si="3"/>
        <v>29861</v>
      </c>
      <c r="O35" s="2">
        <f t="shared" si="3"/>
        <v>29615</v>
      </c>
      <c r="P35" s="2">
        <f t="shared" si="3"/>
        <v>30674</v>
      </c>
      <c r="Q35" s="2">
        <f t="shared" si="3"/>
        <v>30575</v>
      </c>
    </row>
    <row r="36" spans="1:18" ht="37.5" customHeight="1" thickBot="1">
      <c r="A36" s="214" t="s">
        <v>33</v>
      </c>
      <c r="B36" s="215"/>
      <c r="C36" s="93"/>
      <c r="D36" s="95">
        <v>35851</v>
      </c>
      <c r="E36" s="95">
        <v>48049</v>
      </c>
      <c r="F36" s="95">
        <v>81184</v>
      </c>
      <c r="G36" s="95">
        <v>115022</v>
      </c>
      <c r="I36" s="22">
        <f t="shared" si="4"/>
        <v>51</v>
      </c>
      <c r="J36" s="22">
        <f t="shared" si="4"/>
        <v>49</v>
      </c>
      <c r="K36" s="22">
        <f t="shared" si="4"/>
        <v>84</v>
      </c>
      <c r="L36" s="22">
        <f t="shared" si="4"/>
        <v>22</v>
      </c>
      <c r="N36" s="2">
        <f t="shared" si="3"/>
        <v>35851</v>
      </c>
      <c r="O36" s="2">
        <f t="shared" si="3"/>
        <v>48049</v>
      </c>
      <c r="P36" s="2">
        <f t="shared" si="3"/>
        <v>81184</v>
      </c>
      <c r="Q36" s="2">
        <f t="shared" si="3"/>
        <v>115022</v>
      </c>
    </row>
    <row r="37" spans="1:18" ht="30" customHeight="1" thickBot="1">
      <c r="A37" s="224" t="s">
        <v>34</v>
      </c>
      <c r="B37" s="225"/>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24" t="s">
        <v>35</v>
      </c>
      <c r="B38" s="225"/>
      <c r="C38" s="93"/>
      <c r="D38" s="94">
        <v>1197910</v>
      </c>
      <c r="E38" s="94">
        <v>1613646</v>
      </c>
      <c r="F38" s="94">
        <v>1846223</v>
      </c>
      <c r="G38" s="94">
        <v>2225690</v>
      </c>
      <c r="I38" s="22">
        <f t="shared" si="4"/>
        <v>7910</v>
      </c>
      <c r="J38" s="22">
        <f t="shared" si="4"/>
        <v>3646</v>
      </c>
      <c r="K38" s="22">
        <f t="shared" si="4"/>
        <v>6223</v>
      </c>
      <c r="L38" s="22">
        <f t="shared" si="4"/>
        <v>5690</v>
      </c>
      <c r="N38" s="2">
        <f t="shared" si="3"/>
        <v>1197910</v>
      </c>
      <c r="O38" s="2">
        <f t="shared" si="3"/>
        <v>1613646</v>
      </c>
      <c r="P38" s="2">
        <f t="shared" si="3"/>
        <v>1846223</v>
      </c>
      <c r="Q38" s="2">
        <f t="shared" si="3"/>
        <v>2225690</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1750</v>
      </c>
      <c r="E2" s="92" t="s">
        <v>1751</v>
      </c>
      <c r="F2" s="92" t="s">
        <v>1752</v>
      </c>
      <c r="G2" s="92" t="s">
        <v>1753</v>
      </c>
      <c r="H2" s="232"/>
      <c r="I2" s="220"/>
      <c r="J2" s="221"/>
      <c r="K2" s="92" t="s">
        <v>1750</v>
      </c>
      <c r="L2" s="92" t="s">
        <v>1751</v>
      </c>
      <c r="M2" s="92" t="s">
        <v>1752</v>
      </c>
      <c r="N2" s="92" t="s">
        <v>1753</v>
      </c>
      <c r="Y2" s="3"/>
      <c r="Z2" s="3"/>
      <c r="AA2" s="3"/>
      <c r="AB2" s="3"/>
      <c r="AC2" s="3"/>
      <c r="AD2" s="3"/>
      <c r="AE2" s="3"/>
      <c r="AF2" s="3"/>
    </row>
    <row r="3" spans="1:32" ht="61.5" customHeight="1" thickBot="1">
      <c r="A3" s="222" t="s">
        <v>1</v>
      </c>
      <c r="B3" s="223"/>
      <c r="C3" s="93"/>
      <c r="D3" s="94">
        <v>597223</v>
      </c>
      <c r="E3" s="94">
        <v>848853</v>
      </c>
      <c r="F3" s="94">
        <v>640910</v>
      </c>
      <c r="G3" s="94">
        <v>600728</v>
      </c>
      <c r="H3" s="222" t="s">
        <v>1</v>
      </c>
      <c r="I3" s="223"/>
      <c r="J3" s="93"/>
      <c r="K3" s="99">
        <v>498284</v>
      </c>
      <c r="L3" s="99">
        <v>595195</v>
      </c>
      <c r="M3" s="99">
        <v>436307</v>
      </c>
      <c r="N3" s="99">
        <v>401620</v>
      </c>
      <c r="P3" s="2">
        <f>REPLACE(D3,1,3,"")/1</f>
        <v>223</v>
      </c>
      <c r="Q3" s="2">
        <f t="shared" ref="Q3:S16" si="0">REPLACE(E3,1,3,"")/1</f>
        <v>853</v>
      </c>
      <c r="R3" s="2">
        <f t="shared" si="0"/>
        <v>910</v>
      </c>
      <c r="S3" s="2">
        <f t="shared" si="0"/>
        <v>728</v>
      </c>
      <c r="T3" s="2">
        <f>REPLACE(K3,1,3,"")/1</f>
        <v>284</v>
      </c>
      <c r="U3" s="2">
        <f t="shared" ref="U3:W16" si="1">REPLACE(L3,1,3,"")/1</f>
        <v>195</v>
      </c>
      <c r="V3" s="2">
        <f t="shared" si="1"/>
        <v>307</v>
      </c>
      <c r="W3" s="2">
        <f t="shared" si="1"/>
        <v>620</v>
      </c>
      <c r="Y3" s="3">
        <f>K3</f>
        <v>498284</v>
      </c>
      <c r="Z3" s="3">
        <f t="shared" ref="Z3:AB17" si="2">L3</f>
        <v>595195</v>
      </c>
      <c r="AA3" s="3">
        <f t="shared" si="2"/>
        <v>436307</v>
      </c>
      <c r="AB3" s="3">
        <f t="shared" si="2"/>
        <v>401620</v>
      </c>
      <c r="AC3" s="3">
        <f>D3</f>
        <v>597223</v>
      </c>
      <c r="AD3" s="3">
        <f t="shared" ref="AD3:AF17" si="3">E3</f>
        <v>848853</v>
      </c>
      <c r="AE3" s="3">
        <f t="shared" si="3"/>
        <v>640910</v>
      </c>
      <c r="AF3" s="3">
        <f t="shared" si="3"/>
        <v>600728</v>
      </c>
    </row>
    <row r="4" spans="1:32" ht="15" customHeight="1" thickBot="1">
      <c r="A4" s="214" t="s">
        <v>2</v>
      </c>
      <c r="B4" s="215"/>
      <c r="C4" s="93"/>
      <c r="D4" s="95">
        <v>494738</v>
      </c>
      <c r="E4" s="95">
        <v>704209</v>
      </c>
      <c r="F4" s="95">
        <v>523440</v>
      </c>
      <c r="G4" s="95">
        <v>495852</v>
      </c>
      <c r="H4" s="214" t="s">
        <v>2</v>
      </c>
      <c r="I4" s="215"/>
      <c r="J4" s="93"/>
      <c r="K4" s="100">
        <v>405788</v>
      </c>
      <c r="L4" s="100">
        <v>494942</v>
      </c>
      <c r="M4" s="100">
        <v>358937</v>
      </c>
      <c r="N4" s="100">
        <v>329133</v>
      </c>
      <c r="P4" s="2">
        <f t="shared" ref="P4:P16" si="4">REPLACE(D4,1,3,"")/1</f>
        <v>738</v>
      </c>
      <c r="Q4" s="2">
        <f t="shared" si="0"/>
        <v>209</v>
      </c>
      <c r="R4" s="2">
        <f t="shared" si="0"/>
        <v>440</v>
      </c>
      <c r="S4" s="2">
        <f t="shared" si="0"/>
        <v>852</v>
      </c>
      <c r="T4" s="2">
        <f t="shared" ref="T4:U16" si="5">REPLACE(K4,1,3,"")/1</f>
        <v>788</v>
      </c>
      <c r="U4" s="2">
        <f t="shared" si="5"/>
        <v>942</v>
      </c>
      <c r="V4" s="2">
        <f t="shared" si="1"/>
        <v>937</v>
      </c>
      <c r="W4" s="2">
        <f t="shared" si="1"/>
        <v>133</v>
      </c>
      <c r="Y4" s="3">
        <f t="shared" ref="Y4:AB38" si="6">K4</f>
        <v>405788</v>
      </c>
      <c r="Z4" s="3">
        <f t="shared" si="2"/>
        <v>494942</v>
      </c>
      <c r="AA4" s="3">
        <f t="shared" si="2"/>
        <v>358937</v>
      </c>
      <c r="AB4" s="3">
        <f t="shared" si="2"/>
        <v>329133</v>
      </c>
      <c r="AC4" s="3">
        <f t="shared" ref="AC4:AF38" si="7">D4</f>
        <v>494738</v>
      </c>
      <c r="AD4" s="3">
        <f t="shared" si="3"/>
        <v>704209</v>
      </c>
      <c r="AE4" s="3">
        <f t="shared" si="3"/>
        <v>523440</v>
      </c>
      <c r="AF4" s="3">
        <f t="shared" si="3"/>
        <v>495852</v>
      </c>
    </row>
    <row r="5" spans="1:32" ht="61.5" customHeight="1" thickBot="1">
      <c r="A5" s="224" t="s">
        <v>3</v>
      </c>
      <c r="B5" s="225"/>
      <c r="C5" s="93"/>
      <c r="D5" s="94">
        <v>102485</v>
      </c>
      <c r="E5" s="94">
        <v>144645</v>
      </c>
      <c r="F5" s="94">
        <v>117470</v>
      </c>
      <c r="G5" s="94">
        <v>104876</v>
      </c>
      <c r="H5" s="224" t="s">
        <v>3</v>
      </c>
      <c r="I5" s="225"/>
      <c r="J5" s="93"/>
      <c r="K5" s="99">
        <v>92496</v>
      </c>
      <c r="L5" s="99">
        <v>100253</v>
      </c>
      <c r="M5" s="99">
        <v>77370</v>
      </c>
      <c r="N5" s="99">
        <v>72488</v>
      </c>
      <c r="P5" s="2">
        <f t="shared" si="4"/>
        <v>485</v>
      </c>
      <c r="Q5" s="2">
        <f t="shared" si="0"/>
        <v>645</v>
      </c>
      <c r="R5" s="2">
        <f t="shared" si="0"/>
        <v>470</v>
      </c>
      <c r="S5" s="2">
        <f t="shared" si="0"/>
        <v>876</v>
      </c>
      <c r="T5" s="2">
        <f t="shared" si="5"/>
        <v>96</v>
      </c>
      <c r="U5" s="2">
        <f t="shared" si="1"/>
        <v>253</v>
      </c>
      <c r="V5" s="2">
        <f t="shared" si="1"/>
        <v>70</v>
      </c>
      <c r="W5" s="2">
        <f t="shared" si="1"/>
        <v>88</v>
      </c>
      <c r="Y5" s="3">
        <f t="shared" si="6"/>
        <v>92496</v>
      </c>
      <c r="Z5" s="3">
        <f t="shared" si="2"/>
        <v>100253</v>
      </c>
      <c r="AA5" s="3">
        <f t="shared" si="2"/>
        <v>77370</v>
      </c>
      <c r="AB5" s="3">
        <f t="shared" si="2"/>
        <v>72488</v>
      </c>
      <c r="AC5" s="3">
        <f t="shared" si="7"/>
        <v>102485</v>
      </c>
      <c r="AD5" s="3">
        <f t="shared" si="3"/>
        <v>144645</v>
      </c>
      <c r="AE5" s="3">
        <f t="shared" si="3"/>
        <v>117470</v>
      </c>
      <c r="AF5" s="3">
        <f t="shared" si="3"/>
        <v>104876</v>
      </c>
    </row>
    <row r="6" spans="1:32" ht="37.5" customHeight="1" thickBot="1">
      <c r="A6" s="214" t="s">
        <v>4</v>
      </c>
      <c r="B6" s="215"/>
      <c r="C6" s="93"/>
      <c r="D6" s="95">
        <v>1314</v>
      </c>
      <c r="E6" s="95">
        <v>2173</v>
      </c>
      <c r="F6" s="95">
        <v>2847</v>
      </c>
      <c r="G6" s="95">
        <v>2588</v>
      </c>
      <c r="H6" s="214" t="s">
        <v>4</v>
      </c>
      <c r="I6" s="215"/>
      <c r="J6" s="93"/>
      <c r="K6" s="100">
        <v>2412</v>
      </c>
      <c r="L6" s="100">
        <v>1217</v>
      </c>
      <c r="M6" s="100">
        <v>6143</v>
      </c>
      <c r="N6" s="100">
        <v>8009</v>
      </c>
      <c r="P6" s="2">
        <f t="shared" si="4"/>
        <v>4</v>
      </c>
      <c r="Q6" s="2">
        <f t="shared" si="0"/>
        <v>3</v>
      </c>
      <c r="R6" s="2">
        <f t="shared" si="0"/>
        <v>7</v>
      </c>
      <c r="S6" s="2">
        <f t="shared" si="0"/>
        <v>8</v>
      </c>
      <c r="T6" s="2">
        <f t="shared" si="5"/>
        <v>2</v>
      </c>
      <c r="U6" s="2">
        <f t="shared" si="1"/>
        <v>7</v>
      </c>
      <c r="V6" s="2">
        <f t="shared" si="1"/>
        <v>3</v>
      </c>
      <c r="W6" s="2">
        <f t="shared" si="1"/>
        <v>9</v>
      </c>
      <c r="Y6" s="3">
        <f t="shared" si="6"/>
        <v>2412</v>
      </c>
      <c r="Z6" s="3">
        <f t="shared" si="2"/>
        <v>1217</v>
      </c>
      <c r="AA6" s="3">
        <f t="shared" si="2"/>
        <v>6143</v>
      </c>
      <c r="AB6" s="3">
        <f t="shared" si="2"/>
        <v>8009</v>
      </c>
      <c r="AC6" s="3">
        <f t="shared" si="7"/>
        <v>1314</v>
      </c>
      <c r="AD6" s="3">
        <f t="shared" si="3"/>
        <v>2173</v>
      </c>
      <c r="AE6" s="3">
        <f t="shared" si="3"/>
        <v>2847</v>
      </c>
      <c r="AF6" s="3">
        <f t="shared" si="3"/>
        <v>2588</v>
      </c>
    </row>
    <row r="7" spans="1:32" ht="15" customHeight="1" thickBot="1">
      <c r="A7" s="214" t="s">
        <v>5</v>
      </c>
      <c r="B7" s="215"/>
      <c r="C7" s="93"/>
      <c r="D7" s="95">
        <v>24103</v>
      </c>
      <c r="E7" s="95">
        <v>21359</v>
      </c>
      <c r="F7" s="95">
        <v>23499</v>
      </c>
      <c r="G7" s="95">
        <v>23639</v>
      </c>
      <c r="H7" s="214" t="s">
        <v>5</v>
      </c>
      <c r="I7" s="215"/>
      <c r="J7" s="93"/>
      <c r="K7" s="100">
        <v>19394</v>
      </c>
      <c r="L7" s="100">
        <v>20248</v>
      </c>
      <c r="M7" s="100">
        <v>33027</v>
      </c>
      <c r="N7" s="100">
        <v>21033</v>
      </c>
      <c r="P7" s="2">
        <f t="shared" si="4"/>
        <v>3</v>
      </c>
      <c r="Q7" s="2">
        <f t="shared" si="0"/>
        <v>59</v>
      </c>
      <c r="R7" s="2">
        <f t="shared" si="0"/>
        <v>99</v>
      </c>
      <c r="S7" s="2">
        <f t="shared" si="0"/>
        <v>39</v>
      </c>
      <c r="T7" s="2">
        <f t="shared" si="5"/>
        <v>94</v>
      </c>
      <c r="U7" s="2">
        <f t="shared" si="1"/>
        <v>48</v>
      </c>
      <c r="V7" s="2">
        <f t="shared" si="1"/>
        <v>27</v>
      </c>
      <c r="W7" s="2">
        <f t="shared" si="1"/>
        <v>33</v>
      </c>
      <c r="Y7" s="3">
        <f t="shared" si="6"/>
        <v>19394</v>
      </c>
      <c r="Z7" s="3">
        <f t="shared" si="2"/>
        <v>20248</v>
      </c>
      <c r="AA7" s="3">
        <f t="shared" si="2"/>
        <v>33027</v>
      </c>
      <c r="AB7" s="3">
        <f t="shared" si="2"/>
        <v>21033</v>
      </c>
      <c r="AC7" s="3">
        <f t="shared" si="7"/>
        <v>24103</v>
      </c>
      <c r="AD7" s="3">
        <f t="shared" si="3"/>
        <v>21359</v>
      </c>
      <c r="AE7" s="3">
        <f t="shared" si="3"/>
        <v>23499</v>
      </c>
      <c r="AF7" s="3">
        <f t="shared" si="3"/>
        <v>23639</v>
      </c>
    </row>
    <row r="8" spans="1:32" ht="15.75" customHeight="1" thickBot="1">
      <c r="A8" s="214" t="s">
        <v>6</v>
      </c>
      <c r="B8" s="215"/>
      <c r="C8" s="93"/>
      <c r="D8" s="95">
        <v>14308</v>
      </c>
      <c r="E8" s="95">
        <v>21418</v>
      </c>
      <c r="F8" s="95">
        <v>21319</v>
      </c>
      <c r="G8" s="95">
        <v>22152</v>
      </c>
      <c r="H8" s="214" t="s">
        <v>6</v>
      </c>
      <c r="I8" s="215"/>
      <c r="J8" s="93"/>
      <c r="K8" s="100">
        <v>5306</v>
      </c>
      <c r="L8" s="100">
        <v>9761</v>
      </c>
      <c r="M8" s="100">
        <v>9243</v>
      </c>
      <c r="N8" s="100">
        <v>10224</v>
      </c>
      <c r="P8" s="2">
        <f t="shared" si="4"/>
        <v>8</v>
      </c>
      <c r="Q8" s="2">
        <f t="shared" si="0"/>
        <v>18</v>
      </c>
      <c r="R8" s="2">
        <f t="shared" si="0"/>
        <v>19</v>
      </c>
      <c r="S8" s="2">
        <f t="shared" si="0"/>
        <v>52</v>
      </c>
      <c r="T8" s="2">
        <f t="shared" si="5"/>
        <v>6</v>
      </c>
      <c r="U8" s="2">
        <f t="shared" si="1"/>
        <v>1</v>
      </c>
      <c r="V8" s="2">
        <f t="shared" si="1"/>
        <v>3</v>
      </c>
      <c r="W8" s="2">
        <f t="shared" si="1"/>
        <v>24</v>
      </c>
      <c r="Y8" s="3">
        <f t="shared" si="6"/>
        <v>5306</v>
      </c>
      <c r="Z8" s="3">
        <f t="shared" si="2"/>
        <v>9761</v>
      </c>
      <c r="AA8" s="3">
        <f t="shared" si="2"/>
        <v>9243</v>
      </c>
      <c r="AB8" s="3">
        <f t="shared" si="2"/>
        <v>10224</v>
      </c>
      <c r="AC8" s="3">
        <f t="shared" si="7"/>
        <v>14308</v>
      </c>
      <c r="AD8" s="3">
        <f t="shared" si="3"/>
        <v>21418</v>
      </c>
      <c r="AE8" s="3">
        <f t="shared" si="3"/>
        <v>21319</v>
      </c>
      <c r="AF8" s="3">
        <f t="shared" si="3"/>
        <v>22152</v>
      </c>
    </row>
    <row r="9" spans="1:32" ht="37.5" customHeight="1" thickBot="1">
      <c r="A9" s="214" t="s">
        <v>7</v>
      </c>
      <c r="B9" s="215"/>
      <c r="C9" s="93"/>
      <c r="D9" s="95">
        <v>32493</v>
      </c>
      <c r="E9" s="95">
        <v>50638</v>
      </c>
      <c r="F9" s="95">
        <v>34716</v>
      </c>
      <c r="G9" s="95">
        <v>33668</v>
      </c>
      <c r="H9" s="214" t="s">
        <v>7</v>
      </c>
      <c r="I9" s="215"/>
      <c r="J9" s="93"/>
      <c r="K9" s="100">
        <v>42660</v>
      </c>
      <c r="L9" s="100">
        <v>37487</v>
      </c>
      <c r="M9" s="100">
        <v>29743</v>
      </c>
      <c r="N9" s="100">
        <v>31863</v>
      </c>
      <c r="P9" s="2">
        <f t="shared" si="4"/>
        <v>93</v>
      </c>
      <c r="Q9" s="2">
        <f t="shared" si="0"/>
        <v>38</v>
      </c>
      <c r="R9" s="2">
        <f t="shared" si="0"/>
        <v>16</v>
      </c>
      <c r="S9" s="2">
        <f t="shared" si="0"/>
        <v>68</v>
      </c>
      <c r="T9" s="2">
        <f t="shared" si="5"/>
        <v>60</v>
      </c>
      <c r="U9" s="2">
        <f t="shared" si="1"/>
        <v>87</v>
      </c>
      <c r="V9" s="2">
        <f t="shared" si="1"/>
        <v>43</v>
      </c>
      <c r="W9" s="2">
        <f t="shared" si="1"/>
        <v>63</v>
      </c>
      <c r="Y9" s="3">
        <f t="shared" si="6"/>
        <v>42660</v>
      </c>
      <c r="Z9" s="3">
        <f t="shared" si="2"/>
        <v>37487</v>
      </c>
      <c r="AA9" s="3">
        <f t="shared" si="2"/>
        <v>29743</v>
      </c>
      <c r="AB9" s="3">
        <f t="shared" si="2"/>
        <v>31863</v>
      </c>
      <c r="AC9" s="3">
        <f t="shared" si="7"/>
        <v>32493</v>
      </c>
      <c r="AD9" s="3">
        <f t="shared" si="3"/>
        <v>50638</v>
      </c>
      <c r="AE9" s="3">
        <f t="shared" si="3"/>
        <v>34716</v>
      </c>
      <c r="AF9" s="3">
        <f t="shared" si="3"/>
        <v>33668</v>
      </c>
    </row>
    <row r="10" spans="1:32" ht="61.5" customHeight="1" thickBot="1">
      <c r="A10" s="224" t="s">
        <v>8</v>
      </c>
      <c r="B10" s="225"/>
      <c r="C10" s="93"/>
      <c r="D10" s="94">
        <v>32896</v>
      </c>
      <c r="E10" s="94">
        <v>53403</v>
      </c>
      <c r="F10" s="94">
        <v>40783</v>
      </c>
      <c r="G10" s="94">
        <v>28005</v>
      </c>
      <c r="H10" s="224" t="s">
        <v>8</v>
      </c>
      <c r="I10" s="225"/>
      <c r="J10" s="93"/>
      <c r="K10" s="99">
        <v>27548</v>
      </c>
      <c r="L10" s="99">
        <v>33975</v>
      </c>
      <c r="M10" s="99">
        <v>11500</v>
      </c>
      <c r="N10" s="99">
        <v>17376</v>
      </c>
      <c r="P10" s="2">
        <f t="shared" si="4"/>
        <v>96</v>
      </c>
      <c r="Q10" s="2">
        <f t="shared" si="0"/>
        <v>3</v>
      </c>
      <c r="R10" s="2">
        <f t="shared" si="0"/>
        <v>83</v>
      </c>
      <c r="S10" s="2">
        <f t="shared" si="0"/>
        <v>5</v>
      </c>
      <c r="T10" s="2">
        <f t="shared" si="5"/>
        <v>48</v>
      </c>
      <c r="U10" s="2">
        <f t="shared" si="1"/>
        <v>75</v>
      </c>
      <c r="V10" s="2">
        <f t="shared" si="1"/>
        <v>0</v>
      </c>
      <c r="W10" s="2">
        <f t="shared" si="1"/>
        <v>76</v>
      </c>
      <c r="Y10" s="3">
        <f t="shared" si="6"/>
        <v>27548</v>
      </c>
      <c r="Z10" s="3">
        <f t="shared" si="2"/>
        <v>33975</v>
      </c>
      <c r="AA10" s="3">
        <f t="shared" si="2"/>
        <v>11500</v>
      </c>
      <c r="AB10" s="3">
        <f t="shared" si="2"/>
        <v>17376</v>
      </c>
      <c r="AC10" s="3">
        <f t="shared" si="7"/>
        <v>32896</v>
      </c>
      <c r="AD10" s="3">
        <f t="shared" si="3"/>
        <v>53403</v>
      </c>
      <c r="AE10" s="3">
        <f t="shared" si="3"/>
        <v>40783</v>
      </c>
      <c r="AF10" s="3">
        <f t="shared" si="3"/>
        <v>28005</v>
      </c>
    </row>
    <row r="11" spans="1:32" ht="15" customHeight="1" thickBot="1">
      <c r="A11" s="214" t="s">
        <v>9</v>
      </c>
      <c r="B11" s="215"/>
      <c r="C11" s="93"/>
      <c r="D11" s="96">
        <v>993</v>
      </c>
      <c r="E11" s="96">
        <v>771</v>
      </c>
      <c r="F11" s="95">
        <v>-7541</v>
      </c>
      <c r="G11" s="95">
        <v>-2247</v>
      </c>
      <c r="H11" s="214" t="s">
        <v>9</v>
      </c>
      <c r="I11" s="215"/>
      <c r="J11" s="93"/>
      <c r="K11" s="100">
        <v>3843</v>
      </c>
      <c r="L11" s="101">
        <v>541</v>
      </c>
      <c r="M11" s="100">
        <v>1055</v>
      </c>
      <c r="N11" s="100">
        <v>-1153</v>
      </c>
      <c r="P11" s="2" t="e">
        <f t="shared" si="4"/>
        <v>#VALUE!</v>
      </c>
      <c r="Q11" s="2" t="e">
        <f t="shared" si="0"/>
        <v>#VALUE!</v>
      </c>
      <c r="R11" s="2">
        <f t="shared" si="0"/>
        <v>41</v>
      </c>
      <c r="S11" s="2">
        <f t="shared" si="0"/>
        <v>47</v>
      </c>
      <c r="T11" s="2">
        <f t="shared" si="5"/>
        <v>3</v>
      </c>
      <c r="U11" s="2" t="e">
        <f t="shared" si="1"/>
        <v>#VALUE!</v>
      </c>
      <c r="V11" s="2">
        <f t="shared" si="1"/>
        <v>5</v>
      </c>
      <c r="W11" s="2">
        <f t="shared" si="1"/>
        <v>53</v>
      </c>
      <c r="Y11" s="3">
        <f t="shared" si="6"/>
        <v>3843</v>
      </c>
      <c r="Z11" s="3">
        <f t="shared" si="2"/>
        <v>541</v>
      </c>
      <c r="AA11" s="3">
        <f t="shared" si="2"/>
        <v>1055</v>
      </c>
      <c r="AB11" s="3">
        <f t="shared" si="2"/>
        <v>-1153</v>
      </c>
      <c r="AC11" s="3">
        <f t="shared" si="7"/>
        <v>993</v>
      </c>
      <c r="AD11" s="3">
        <f t="shared" si="3"/>
        <v>771</v>
      </c>
      <c r="AE11" s="3">
        <f t="shared" si="3"/>
        <v>-7541</v>
      </c>
      <c r="AF11" s="3">
        <f t="shared" si="3"/>
        <v>-2247</v>
      </c>
    </row>
    <row r="12" spans="1:32" ht="45" customHeight="1" thickBot="1">
      <c r="A12" s="214" t="s">
        <v>10</v>
      </c>
      <c r="B12" s="215"/>
      <c r="C12" s="93"/>
      <c r="D12" s="96"/>
      <c r="E12" s="96"/>
      <c r="F12" s="96"/>
      <c r="G12" s="96"/>
      <c r="H12" s="214" t="s">
        <v>10</v>
      </c>
      <c r="I12" s="215"/>
      <c r="J12" s="93"/>
      <c r="K12" s="101"/>
      <c r="L12" s="101"/>
      <c r="M12" s="101"/>
      <c r="N12" s="101"/>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33888</v>
      </c>
      <c r="E13" s="94">
        <v>54174</v>
      </c>
      <c r="F13" s="94">
        <v>33242</v>
      </c>
      <c r="G13" s="94">
        <v>25758</v>
      </c>
      <c r="H13" s="224" t="s">
        <v>11</v>
      </c>
      <c r="I13" s="225"/>
      <c r="J13" s="93"/>
      <c r="K13" s="99">
        <v>31391</v>
      </c>
      <c r="L13" s="99">
        <v>34516</v>
      </c>
      <c r="M13" s="99">
        <v>12555</v>
      </c>
      <c r="N13" s="99">
        <v>16223</v>
      </c>
      <c r="P13" s="2">
        <f t="shared" si="4"/>
        <v>88</v>
      </c>
      <c r="Q13" s="2">
        <f t="shared" si="0"/>
        <v>74</v>
      </c>
      <c r="R13" s="2">
        <f t="shared" si="0"/>
        <v>42</v>
      </c>
      <c r="S13" s="2">
        <f t="shared" si="0"/>
        <v>58</v>
      </c>
      <c r="T13" s="2">
        <f t="shared" si="5"/>
        <v>91</v>
      </c>
      <c r="U13" s="2">
        <f t="shared" si="1"/>
        <v>16</v>
      </c>
      <c r="V13" s="2">
        <f t="shared" si="1"/>
        <v>55</v>
      </c>
      <c r="W13" s="2">
        <f t="shared" si="1"/>
        <v>23</v>
      </c>
      <c r="Y13" s="3">
        <f t="shared" si="6"/>
        <v>31391</v>
      </c>
      <c r="Z13" s="3">
        <f t="shared" si="2"/>
        <v>34516</v>
      </c>
      <c r="AA13" s="3">
        <f t="shared" si="2"/>
        <v>12555</v>
      </c>
      <c r="AB13" s="3">
        <f t="shared" si="2"/>
        <v>16223</v>
      </c>
      <c r="AC13" s="3">
        <f t="shared" si="7"/>
        <v>33888</v>
      </c>
      <c r="AD13" s="3">
        <f t="shared" si="3"/>
        <v>54174</v>
      </c>
      <c r="AE13" s="3">
        <f t="shared" si="3"/>
        <v>33242</v>
      </c>
      <c r="AF13" s="3">
        <f t="shared" si="3"/>
        <v>25758</v>
      </c>
    </row>
    <row r="14" spans="1:32" ht="49.5" customHeight="1" thickBot="1">
      <c r="A14" s="224" t="s">
        <v>12</v>
      </c>
      <c r="B14" s="225"/>
      <c r="C14" s="93"/>
      <c r="D14" s="94">
        <v>27835</v>
      </c>
      <c r="E14" s="94">
        <v>45918</v>
      </c>
      <c r="F14" s="94">
        <v>27562</v>
      </c>
      <c r="G14" s="94">
        <v>21735</v>
      </c>
      <c r="H14" s="224" t="s">
        <v>12</v>
      </c>
      <c r="I14" s="225"/>
      <c r="J14" s="93"/>
      <c r="K14" s="99">
        <v>26554</v>
      </c>
      <c r="L14" s="99">
        <v>29451</v>
      </c>
      <c r="M14" s="99">
        <v>11465</v>
      </c>
      <c r="N14" s="99">
        <v>14516</v>
      </c>
      <c r="P14" s="2">
        <f t="shared" si="4"/>
        <v>35</v>
      </c>
      <c r="Q14" s="2">
        <f t="shared" si="0"/>
        <v>18</v>
      </c>
      <c r="R14" s="2">
        <f t="shared" si="0"/>
        <v>62</v>
      </c>
      <c r="S14" s="2">
        <f t="shared" si="0"/>
        <v>35</v>
      </c>
      <c r="T14" s="2">
        <f t="shared" si="5"/>
        <v>54</v>
      </c>
      <c r="U14" s="2">
        <f t="shared" si="1"/>
        <v>51</v>
      </c>
      <c r="V14" s="2">
        <f t="shared" si="1"/>
        <v>65</v>
      </c>
      <c r="W14" s="2">
        <f t="shared" si="1"/>
        <v>16</v>
      </c>
      <c r="Y14" s="3">
        <f t="shared" si="6"/>
        <v>26554</v>
      </c>
      <c r="Z14" s="3">
        <f t="shared" si="2"/>
        <v>29451</v>
      </c>
      <c r="AA14" s="3">
        <f t="shared" si="2"/>
        <v>11465</v>
      </c>
      <c r="AB14" s="3">
        <f t="shared" si="2"/>
        <v>14516</v>
      </c>
      <c r="AC14" s="3">
        <f t="shared" si="7"/>
        <v>27835</v>
      </c>
      <c r="AD14" s="3">
        <f t="shared" si="3"/>
        <v>45918</v>
      </c>
      <c r="AE14" s="3">
        <f t="shared" si="3"/>
        <v>27562</v>
      </c>
      <c r="AF14" s="3">
        <f t="shared" si="3"/>
        <v>21735</v>
      </c>
    </row>
    <row r="15" spans="1:32" ht="61.5" customHeight="1" thickBot="1">
      <c r="A15" s="224" t="s">
        <v>13</v>
      </c>
      <c r="B15" s="225"/>
      <c r="C15" s="93"/>
      <c r="D15" s="94">
        <v>27835</v>
      </c>
      <c r="E15" s="94">
        <v>45918</v>
      </c>
      <c r="F15" s="94">
        <v>27562</v>
      </c>
      <c r="G15" s="94">
        <v>21735</v>
      </c>
      <c r="H15" s="224" t="s">
        <v>13</v>
      </c>
      <c r="I15" s="225"/>
      <c r="J15" s="93"/>
      <c r="K15" s="99">
        <v>26554</v>
      </c>
      <c r="L15" s="99">
        <v>29451</v>
      </c>
      <c r="M15" s="99">
        <v>11465</v>
      </c>
      <c r="N15" s="99">
        <v>14516</v>
      </c>
      <c r="P15" s="2">
        <f t="shared" si="4"/>
        <v>35</v>
      </c>
      <c r="Q15" s="2">
        <f t="shared" si="0"/>
        <v>18</v>
      </c>
      <c r="R15" s="2">
        <f t="shared" si="0"/>
        <v>62</v>
      </c>
      <c r="S15" s="2">
        <f t="shared" si="0"/>
        <v>35</v>
      </c>
      <c r="T15" s="2">
        <f t="shared" si="5"/>
        <v>54</v>
      </c>
      <c r="U15" s="2">
        <f t="shared" si="1"/>
        <v>51</v>
      </c>
      <c r="V15" s="2">
        <f t="shared" si="1"/>
        <v>65</v>
      </c>
      <c r="W15" s="2">
        <f t="shared" si="1"/>
        <v>16</v>
      </c>
      <c r="Y15" s="3">
        <f t="shared" si="6"/>
        <v>26554</v>
      </c>
      <c r="Z15" s="3">
        <f t="shared" si="2"/>
        <v>29451</v>
      </c>
      <c r="AA15" s="3">
        <f t="shared" si="2"/>
        <v>11465</v>
      </c>
      <c r="AB15" s="3">
        <f t="shared" si="2"/>
        <v>14516</v>
      </c>
      <c r="AC15" s="3">
        <f t="shared" si="7"/>
        <v>27835</v>
      </c>
      <c r="AD15" s="3">
        <f t="shared" si="3"/>
        <v>45918</v>
      </c>
      <c r="AE15" s="3">
        <f t="shared" si="3"/>
        <v>27562</v>
      </c>
      <c r="AF15" s="3">
        <f t="shared" si="3"/>
        <v>21735</v>
      </c>
    </row>
    <row r="16" spans="1:32" ht="30" customHeight="1" thickBot="1">
      <c r="A16" s="214" t="s">
        <v>14</v>
      </c>
      <c r="B16" s="215"/>
      <c r="C16" s="93"/>
      <c r="D16" s="96">
        <v>844</v>
      </c>
      <c r="E16" s="95">
        <v>1340</v>
      </c>
      <c r="F16" s="96">
        <v>745</v>
      </c>
      <c r="G16" s="96">
        <v>529</v>
      </c>
      <c r="H16" s="214" t="s">
        <v>14</v>
      </c>
      <c r="I16" s="215"/>
      <c r="J16" s="93"/>
      <c r="K16" s="101">
        <v>896</v>
      </c>
      <c r="L16" s="101">
        <v>988</v>
      </c>
      <c r="M16" s="101">
        <v>348</v>
      </c>
      <c r="N16" s="101">
        <v>424</v>
      </c>
      <c r="P16" s="2" t="e">
        <f t="shared" si="4"/>
        <v>#VALUE!</v>
      </c>
      <c r="Q16" s="2">
        <f t="shared" si="0"/>
        <v>0</v>
      </c>
      <c r="R16" s="2" t="e">
        <f t="shared" si="0"/>
        <v>#VALUE!</v>
      </c>
      <c r="S16" s="2" t="e">
        <f t="shared" si="0"/>
        <v>#VALUE!</v>
      </c>
      <c r="T16" s="2" t="e">
        <f t="shared" si="5"/>
        <v>#VALUE!</v>
      </c>
      <c r="U16" s="2" t="e">
        <f t="shared" si="1"/>
        <v>#VALUE!</v>
      </c>
      <c r="V16" s="2" t="e">
        <f t="shared" si="1"/>
        <v>#VALUE!</v>
      </c>
      <c r="W16" s="2" t="e">
        <f t="shared" si="1"/>
        <v>#VALUE!</v>
      </c>
      <c r="Y16" s="3">
        <f t="shared" si="6"/>
        <v>896</v>
      </c>
      <c r="Z16" s="3">
        <f t="shared" si="2"/>
        <v>988</v>
      </c>
      <c r="AA16" s="3">
        <f t="shared" si="2"/>
        <v>348</v>
      </c>
      <c r="AB16" s="3">
        <f t="shared" si="2"/>
        <v>424</v>
      </c>
      <c r="AC16" s="3">
        <f t="shared" si="7"/>
        <v>844</v>
      </c>
      <c r="AD16" s="3">
        <f t="shared" si="3"/>
        <v>1340</v>
      </c>
      <c r="AE16" s="3">
        <f t="shared" si="3"/>
        <v>745</v>
      </c>
      <c r="AF16" s="3">
        <f t="shared" si="3"/>
        <v>529</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1754</v>
      </c>
      <c r="E18" s="97" t="s">
        <v>1755</v>
      </c>
      <c r="F18" s="97" t="s">
        <v>1756</v>
      </c>
      <c r="G18" s="97" t="s">
        <v>1757</v>
      </c>
      <c r="H18" s="233" t="s">
        <v>15</v>
      </c>
      <c r="I18" s="228"/>
      <c r="J18" s="229"/>
      <c r="K18" s="97" t="s">
        <v>1758</v>
      </c>
      <c r="L18" s="97" t="s">
        <v>1759</v>
      </c>
      <c r="M18" s="97" t="s">
        <v>1760</v>
      </c>
      <c r="N18" s="97" t="s">
        <v>1761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1177066</v>
      </c>
      <c r="E19" s="94">
        <v>1245639</v>
      </c>
      <c r="F19" s="94">
        <v>1111189</v>
      </c>
      <c r="G19" s="94">
        <v>1297588</v>
      </c>
      <c r="H19" s="222" t="s">
        <v>16</v>
      </c>
      <c r="I19" s="223"/>
      <c r="J19" s="93"/>
      <c r="K19" s="99">
        <v>877795</v>
      </c>
      <c r="L19" s="99">
        <v>789216</v>
      </c>
      <c r="M19" s="99">
        <v>771730</v>
      </c>
      <c r="N19" s="99">
        <v>897061</v>
      </c>
      <c r="P19" s="2">
        <f t="shared" ref="P19:S38" si="9">REPLACE(D19,1,3,"")/1</f>
        <v>7066</v>
      </c>
      <c r="Q19" s="2">
        <f t="shared" si="9"/>
        <v>5639</v>
      </c>
      <c r="R19" s="2">
        <f t="shared" si="9"/>
        <v>1189</v>
      </c>
      <c r="S19" s="2">
        <f t="shared" si="9"/>
        <v>7588</v>
      </c>
      <c r="T19" s="2">
        <f t="shared" ref="T19:W38" si="10">REPLACE(K19,1,3,"")/1</f>
        <v>795</v>
      </c>
      <c r="U19" s="2">
        <f t="shared" si="10"/>
        <v>216</v>
      </c>
      <c r="V19" s="2">
        <f t="shared" si="10"/>
        <v>730</v>
      </c>
      <c r="W19" s="2">
        <f t="shared" si="10"/>
        <v>61</v>
      </c>
      <c r="Y19" s="3">
        <f t="shared" si="6"/>
        <v>877795</v>
      </c>
      <c r="Z19" s="3">
        <f t="shared" si="6"/>
        <v>789216</v>
      </c>
      <c r="AA19" s="3">
        <f t="shared" si="6"/>
        <v>771730</v>
      </c>
      <c r="AB19" s="3">
        <f t="shared" si="6"/>
        <v>897061</v>
      </c>
      <c r="AC19" s="3">
        <f t="shared" si="7"/>
        <v>1177066</v>
      </c>
      <c r="AD19" s="3">
        <f t="shared" si="7"/>
        <v>1245639</v>
      </c>
      <c r="AE19" s="3">
        <f t="shared" si="7"/>
        <v>1111189</v>
      </c>
      <c r="AF19" s="3">
        <f t="shared" si="7"/>
        <v>1297588</v>
      </c>
    </row>
    <row r="20" spans="1:32" ht="61.5" customHeight="1" thickBot="1">
      <c r="A20" s="214" t="s">
        <v>17</v>
      </c>
      <c r="B20" s="215"/>
      <c r="C20" s="93"/>
      <c r="D20" s="95">
        <v>7809</v>
      </c>
      <c r="E20" s="95">
        <v>19006</v>
      </c>
      <c r="F20" s="95">
        <v>10283</v>
      </c>
      <c r="G20" s="95">
        <v>10603</v>
      </c>
      <c r="H20" s="214" t="s">
        <v>17</v>
      </c>
      <c r="I20" s="215"/>
      <c r="J20" s="93"/>
      <c r="K20" s="100">
        <v>8935</v>
      </c>
      <c r="L20" s="100">
        <v>13478</v>
      </c>
      <c r="M20" s="100">
        <v>11782</v>
      </c>
      <c r="N20" s="100">
        <v>6268</v>
      </c>
      <c r="P20" s="2">
        <f t="shared" si="9"/>
        <v>9</v>
      </c>
      <c r="Q20" s="2">
        <f t="shared" si="9"/>
        <v>6</v>
      </c>
      <c r="R20" s="2">
        <f t="shared" si="9"/>
        <v>83</v>
      </c>
      <c r="S20" s="2">
        <f t="shared" si="9"/>
        <v>3</v>
      </c>
      <c r="T20" s="2">
        <f t="shared" si="10"/>
        <v>5</v>
      </c>
      <c r="U20" s="2">
        <f t="shared" si="10"/>
        <v>78</v>
      </c>
      <c r="V20" s="2">
        <f t="shared" si="10"/>
        <v>82</v>
      </c>
      <c r="W20" s="2">
        <f t="shared" si="10"/>
        <v>8</v>
      </c>
      <c r="Y20" s="3">
        <f t="shared" si="6"/>
        <v>8935</v>
      </c>
      <c r="Z20" s="3">
        <f t="shared" si="6"/>
        <v>13478</v>
      </c>
      <c r="AA20" s="3">
        <f t="shared" si="6"/>
        <v>11782</v>
      </c>
      <c r="AB20" s="3">
        <f t="shared" si="6"/>
        <v>6268</v>
      </c>
      <c r="AC20" s="3">
        <f t="shared" si="7"/>
        <v>7809</v>
      </c>
      <c r="AD20" s="3">
        <f t="shared" si="7"/>
        <v>19006</v>
      </c>
      <c r="AE20" s="3">
        <f t="shared" si="7"/>
        <v>10283</v>
      </c>
      <c r="AF20" s="3">
        <f t="shared" si="7"/>
        <v>10603</v>
      </c>
    </row>
    <row r="21" spans="1:32" ht="30" customHeight="1" thickBot="1">
      <c r="A21" s="214" t="s">
        <v>18</v>
      </c>
      <c r="B21" s="215"/>
      <c r="C21" s="93"/>
      <c r="D21" s="96"/>
      <c r="E21" s="96"/>
      <c r="F21" s="96"/>
      <c r="G21" s="96"/>
      <c r="H21" s="214" t="s">
        <v>18</v>
      </c>
      <c r="I21" s="215"/>
      <c r="J21" s="93"/>
      <c r="K21" s="101"/>
      <c r="L21" s="101"/>
      <c r="M21" s="101"/>
      <c r="N21" s="101"/>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14" t="s">
        <v>19</v>
      </c>
      <c r="B22" s="215"/>
      <c r="C22" s="93"/>
      <c r="D22" s="95">
        <v>415597</v>
      </c>
      <c r="E22" s="95">
        <v>621609</v>
      </c>
      <c r="F22" s="95">
        <v>432811</v>
      </c>
      <c r="G22" s="95">
        <v>495500</v>
      </c>
      <c r="H22" s="214" t="s">
        <v>19</v>
      </c>
      <c r="I22" s="215"/>
      <c r="J22" s="93"/>
      <c r="K22" s="100">
        <v>350046</v>
      </c>
      <c r="L22" s="100">
        <v>345579</v>
      </c>
      <c r="M22" s="100">
        <v>265935</v>
      </c>
      <c r="N22" s="100">
        <v>276056</v>
      </c>
      <c r="P22" s="2">
        <f t="shared" si="9"/>
        <v>597</v>
      </c>
      <c r="Q22" s="2">
        <f t="shared" si="9"/>
        <v>609</v>
      </c>
      <c r="R22" s="2">
        <f t="shared" si="9"/>
        <v>811</v>
      </c>
      <c r="S22" s="2">
        <f t="shared" si="9"/>
        <v>500</v>
      </c>
      <c r="T22" s="2">
        <f t="shared" si="10"/>
        <v>46</v>
      </c>
      <c r="U22" s="2">
        <f t="shared" si="10"/>
        <v>579</v>
      </c>
      <c r="V22" s="2">
        <f t="shared" si="10"/>
        <v>935</v>
      </c>
      <c r="W22" s="2">
        <f t="shared" si="10"/>
        <v>56</v>
      </c>
      <c r="Y22" s="3">
        <f t="shared" si="6"/>
        <v>350046</v>
      </c>
      <c r="Z22" s="3">
        <f t="shared" si="6"/>
        <v>345579</v>
      </c>
      <c r="AA22" s="3">
        <f t="shared" si="6"/>
        <v>265935</v>
      </c>
      <c r="AB22" s="3">
        <f t="shared" si="6"/>
        <v>276056</v>
      </c>
      <c r="AC22" s="3">
        <f t="shared" si="7"/>
        <v>415597</v>
      </c>
      <c r="AD22" s="3">
        <f t="shared" si="7"/>
        <v>621609</v>
      </c>
      <c r="AE22" s="3">
        <f t="shared" si="7"/>
        <v>432811</v>
      </c>
      <c r="AF22" s="3">
        <f t="shared" si="7"/>
        <v>495500</v>
      </c>
    </row>
    <row r="23" spans="1:32" ht="15" customHeight="1" thickBot="1">
      <c r="A23" s="214" t="s">
        <v>20</v>
      </c>
      <c r="B23" s="215"/>
      <c r="C23" s="93"/>
      <c r="D23" s="95">
        <v>701449</v>
      </c>
      <c r="E23" s="95">
        <v>547207</v>
      </c>
      <c r="F23" s="95">
        <v>611178</v>
      </c>
      <c r="G23" s="95">
        <v>731661</v>
      </c>
      <c r="H23" s="214" t="s">
        <v>20</v>
      </c>
      <c r="I23" s="215"/>
      <c r="J23" s="93"/>
      <c r="K23" s="100">
        <v>487026</v>
      </c>
      <c r="L23" s="100">
        <v>391495</v>
      </c>
      <c r="M23" s="100">
        <v>445446</v>
      </c>
      <c r="N23" s="100">
        <v>565700</v>
      </c>
      <c r="P23" s="2">
        <f t="shared" si="9"/>
        <v>449</v>
      </c>
      <c r="Q23" s="2">
        <f t="shared" si="9"/>
        <v>207</v>
      </c>
      <c r="R23" s="2">
        <f t="shared" si="9"/>
        <v>178</v>
      </c>
      <c r="S23" s="2">
        <f t="shared" si="9"/>
        <v>661</v>
      </c>
      <c r="T23" s="2">
        <f t="shared" si="10"/>
        <v>26</v>
      </c>
      <c r="U23" s="2">
        <f t="shared" si="10"/>
        <v>495</v>
      </c>
      <c r="V23" s="2">
        <f t="shared" si="10"/>
        <v>446</v>
      </c>
      <c r="W23" s="2">
        <f t="shared" si="10"/>
        <v>700</v>
      </c>
      <c r="Y23" s="3">
        <f t="shared" si="6"/>
        <v>487026</v>
      </c>
      <c r="Z23" s="3">
        <f t="shared" si="6"/>
        <v>391495</v>
      </c>
      <c r="AA23" s="3">
        <f t="shared" si="6"/>
        <v>445446</v>
      </c>
      <c r="AB23" s="3">
        <f t="shared" si="6"/>
        <v>565700</v>
      </c>
      <c r="AC23" s="3">
        <f t="shared" si="7"/>
        <v>701449</v>
      </c>
      <c r="AD23" s="3">
        <f t="shared" si="7"/>
        <v>547207</v>
      </c>
      <c r="AE23" s="3">
        <f t="shared" si="7"/>
        <v>611178</v>
      </c>
      <c r="AF23" s="3">
        <f t="shared" si="7"/>
        <v>731661</v>
      </c>
    </row>
    <row r="24" spans="1:32" ht="30" customHeight="1" thickBot="1">
      <c r="A24" s="214" t="s">
        <v>21</v>
      </c>
      <c r="B24" s="215"/>
      <c r="C24" s="93"/>
      <c r="D24" s="95">
        <v>52211</v>
      </c>
      <c r="E24" s="95">
        <v>57817</v>
      </c>
      <c r="F24" s="95">
        <v>56916</v>
      </c>
      <c r="G24" s="95">
        <v>59824</v>
      </c>
      <c r="H24" s="214" t="s">
        <v>21</v>
      </c>
      <c r="I24" s="215"/>
      <c r="J24" s="93"/>
      <c r="K24" s="100">
        <v>31788</v>
      </c>
      <c r="L24" s="100">
        <v>38664</v>
      </c>
      <c r="M24" s="100">
        <v>48566</v>
      </c>
      <c r="N24" s="100">
        <v>49037</v>
      </c>
      <c r="P24" s="2">
        <f t="shared" si="9"/>
        <v>11</v>
      </c>
      <c r="Q24" s="2">
        <f t="shared" si="9"/>
        <v>17</v>
      </c>
      <c r="R24" s="2">
        <f t="shared" si="9"/>
        <v>16</v>
      </c>
      <c r="S24" s="2">
        <f t="shared" si="9"/>
        <v>24</v>
      </c>
      <c r="T24" s="2">
        <f t="shared" si="10"/>
        <v>88</v>
      </c>
      <c r="U24" s="2">
        <f t="shared" si="10"/>
        <v>64</v>
      </c>
      <c r="V24" s="2">
        <f t="shared" si="10"/>
        <v>66</v>
      </c>
      <c r="W24" s="2">
        <f t="shared" si="10"/>
        <v>37</v>
      </c>
      <c r="Y24" s="3">
        <f t="shared" si="6"/>
        <v>31788</v>
      </c>
      <c r="Z24" s="3">
        <f t="shared" si="6"/>
        <v>38664</v>
      </c>
      <c r="AA24" s="3">
        <f t="shared" si="6"/>
        <v>48566</v>
      </c>
      <c r="AB24" s="3">
        <f t="shared" si="6"/>
        <v>49037</v>
      </c>
      <c r="AC24" s="3">
        <f t="shared" si="7"/>
        <v>52211</v>
      </c>
      <c r="AD24" s="3">
        <f t="shared" si="7"/>
        <v>57817</v>
      </c>
      <c r="AE24" s="3">
        <f t="shared" si="7"/>
        <v>56916</v>
      </c>
      <c r="AF24" s="3">
        <f t="shared" si="7"/>
        <v>59824</v>
      </c>
    </row>
    <row r="25" spans="1:32" ht="15" customHeight="1" thickBot="1">
      <c r="A25" s="224" t="s">
        <v>22</v>
      </c>
      <c r="B25" s="225"/>
      <c r="C25" s="93"/>
      <c r="D25" s="94">
        <v>1074303</v>
      </c>
      <c r="E25" s="94">
        <v>1099894</v>
      </c>
      <c r="F25" s="94">
        <v>1115557</v>
      </c>
      <c r="G25" s="94">
        <v>1133803</v>
      </c>
      <c r="H25" s="224" t="s">
        <v>22</v>
      </c>
      <c r="I25" s="225"/>
      <c r="J25" s="93"/>
      <c r="K25" s="99">
        <v>1024647</v>
      </c>
      <c r="L25" s="99">
        <v>1038825</v>
      </c>
      <c r="M25" s="99">
        <v>1073769</v>
      </c>
      <c r="N25" s="99">
        <v>1068504</v>
      </c>
      <c r="P25" s="2">
        <f t="shared" si="9"/>
        <v>4303</v>
      </c>
      <c r="Q25" s="2">
        <f t="shared" si="9"/>
        <v>9894</v>
      </c>
      <c r="R25" s="2">
        <f t="shared" si="9"/>
        <v>5557</v>
      </c>
      <c r="S25" s="2">
        <f t="shared" si="9"/>
        <v>3803</v>
      </c>
      <c r="T25" s="2">
        <f t="shared" si="10"/>
        <v>4647</v>
      </c>
      <c r="U25" s="2">
        <f t="shared" si="10"/>
        <v>8825</v>
      </c>
      <c r="V25" s="2">
        <f t="shared" si="10"/>
        <v>3769</v>
      </c>
      <c r="W25" s="2">
        <f t="shared" si="10"/>
        <v>8504</v>
      </c>
      <c r="Y25" s="3">
        <f t="shared" si="6"/>
        <v>1024647</v>
      </c>
      <c r="Z25" s="3">
        <f t="shared" si="6"/>
        <v>1038825</v>
      </c>
      <c r="AA25" s="3">
        <f t="shared" si="6"/>
        <v>1073769</v>
      </c>
      <c r="AB25" s="3">
        <f t="shared" si="6"/>
        <v>1068504</v>
      </c>
      <c r="AC25" s="3">
        <f t="shared" si="7"/>
        <v>1074303</v>
      </c>
      <c r="AD25" s="3">
        <f t="shared" si="7"/>
        <v>1099894</v>
      </c>
      <c r="AE25" s="3">
        <f t="shared" si="7"/>
        <v>1115557</v>
      </c>
      <c r="AF25" s="3">
        <f t="shared" si="7"/>
        <v>1133803</v>
      </c>
    </row>
    <row r="26" spans="1:32" ht="15" customHeight="1" thickBot="1">
      <c r="A26" s="214" t="s">
        <v>23</v>
      </c>
      <c r="B26" s="215"/>
      <c r="C26" s="93"/>
      <c r="D26" s="95">
        <v>894832</v>
      </c>
      <c r="E26" s="95">
        <v>881753</v>
      </c>
      <c r="F26" s="95">
        <v>909349</v>
      </c>
      <c r="G26" s="95">
        <v>899118</v>
      </c>
      <c r="H26" s="214" t="s">
        <v>23</v>
      </c>
      <c r="I26" s="215"/>
      <c r="J26" s="93"/>
      <c r="K26" s="100">
        <v>896527</v>
      </c>
      <c r="L26" s="100">
        <v>877772</v>
      </c>
      <c r="M26" s="100">
        <v>898123</v>
      </c>
      <c r="N26" s="100">
        <v>909018</v>
      </c>
      <c r="P26" s="2">
        <f t="shared" si="9"/>
        <v>832</v>
      </c>
      <c r="Q26" s="2">
        <f t="shared" si="9"/>
        <v>753</v>
      </c>
      <c r="R26" s="2">
        <f t="shared" si="9"/>
        <v>349</v>
      </c>
      <c r="S26" s="2">
        <f t="shared" si="9"/>
        <v>118</v>
      </c>
      <c r="T26" s="2">
        <f t="shared" si="10"/>
        <v>527</v>
      </c>
      <c r="U26" s="2">
        <f t="shared" si="10"/>
        <v>772</v>
      </c>
      <c r="V26" s="2">
        <f t="shared" si="10"/>
        <v>123</v>
      </c>
      <c r="W26" s="2">
        <f t="shared" si="10"/>
        <v>18</v>
      </c>
      <c r="Y26" s="3">
        <f t="shared" si="6"/>
        <v>896527</v>
      </c>
      <c r="Z26" s="3">
        <f t="shared" si="6"/>
        <v>877772</v>
      </c>
      <c r="AA26" s="3">
        <f t="shared" si="6"/>
        <v>898123</v>
      </c>
      <c r="AB26" s="3">
        <f t="shared" si="6"/>
        <v>909018</v>
      </c>
      <c r="AC26" s="3">
        <f t="shared" si="7"/>
        <v>894832</v>
      </c>
      <c r="AD26" s="3">
        <f t="shared" si="7"/>
        <v>881753</v>
      </c>
      <c r="AE26" s="3">
        <f t="shared" si="7"/>
        <v>909349</v>
      </c>
      <c r="AF26" s="3">
        <f t="shared" si="7"/>
        <v>899118</v>
      </c>
    </row>
    <row r="27" spans="1:32" ht="15.75" customHeight="1" thickBot="1">
      <c r="A27" s="214" t="s">
        <v>24</v>
      </c>
      <c r="B27" s="215"/>
      <c r="C27" s="93"/>
      <c r="D27" s="96"/>
      <c r="E27" s="96"/>
      <c r="F27" s="96"/>
      <c r="G27" s="96"/>
      <c r="H27" s="214" t="s">
        <v>24</v>
      </c>
      <c r="I27" s="215"/>
      <c r="J27" s="93"/>
      <c r="K27" s="101"/>
      <c r="L27" s="101"/>
      <c r="M27" s="101"/>
      <c r="N27" s="101"/>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4" t="s">
        <v>25</v>
      </c>
      <c r="B28" s="215"/>
      <c r="C28" s="93"/>
      <c r="D28" s="96"/>
      <c r="E28" s="96"/>
      <c r="F28" s="96"/>
      <c r="G28" s="96"/>
      <c r="H28" s="214" t="s">
        <v>25</v>
      </c>
      <c r="I28" s="215"/>
      <c r="J28" s="93"/>
      <c r="K28" s="101"/>
      <c r="L28" s="101"/>
      <c r="M28" s="101"/>
      <c r="N28" s="101"/>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24" t="s">
        <v>26</v>
      </c>
      <c r="B29" s="225"/>
      <c r="C29" s="93"/>
      <c r="D29" s="94">
        <v>2251368</v>
      </c>
      <c r="E29" s="94">
        <v>2345532</v>
      </c>
      <c r="F29" s="94">
        <v>2226746</v>
      </c>
      <c r="G29" s="94">
        <v>2431391</v>
      </c>
      <c r="H29" s="224" t="s">
        <v>26</v>
      </c>
      <c r="I29" s="225"/>
      <c r="J29" s="93"/>
      <c r="K29" s="99">
        <v>1902443</v>
      </c>
      <c r="L29" s="99">
        <v>1828041</v>
      </c>
      <c r="M29" s="99">
        <v>1845499</v>
      </c>
      <c r="N29" s="99">
        <v>1965565</v>
      </c>
      <c r="P29" s="2">
        <f t="shared" si="9"/>
        <v>1368</v>
      </c>
      <c r="Q29" s="2">
        <f t="shared" si="9"/>
        <v>5532</v>
      </c>
      <c r="R29" s="2">
        <f t="shared" si="9"/>
        <v>6746</v>
      </c>
      <c r="S29" s="2">
        <f t="shared" si="9"/>
        <v>1391</v>
      </c>
      <c r="T29" s="2">
        <f t="shared" si="10"/>
        <v>2443</v>
      </c>
      <c r="U29" s="2">
        <f t="shared" si="10"/>
        <v>8041</v>
      </c>
      <c r="V29" s="2">
        <f t="shared" si="10"/>
        <v>5499</v>
      </c>
      <c r="W29" s="2">
        <f t="shared" si="10"/>
        <v>5565</v>
      </c>
      <c r="Y29" s="3">
        <f t="shared" si="6"/>
        <v>1902443</v>
      </c>
      <c r="Z29" s="3">
        <f t="shared" si="6"/>
        <v>1828041</v>
      </c>
      <c r="AA29" s="3">
        <f t="shared" si="6"/>
        <v>1845499</v>
      </c>
      <c r="AB29" s="3">
        <f t="shared" si="6"/>
        <v>1965565</v>
      </c>
      <c r="AC29" s="3">
        <f t="shared" si="7"/>
        <v>2251368</v>
      </c>
      <c r="AD29" s="3">
        <f t="shared" si="7"/>
        <v>2345532</v>
      </c>
      <c r="AE29" s="3">
        <f t="shared" si="7"/>
        <v>2226746</v>
      </c>
      <c r="AF29" s="3">
        <f t="shared" si="7"/>
        <v>2431391</v>
      </c>
    </row>
    <row r="30" spans="1:32" ht="15" customHeight="1" thickBot="1">
      <c r="A30" s="224" t="s">
        <v>27</v>
      </c>
      <c r="B30" s="225"/>
      <c r="C30" s="93"/>
      <c r="D30" s="94">
        <v>1694702</v>
      </c>
      <c r="E30" s="94">
        <v>1749595</v>
      </c>
      <c r="F30" s="94">
        <v>1597339</v>
      </c>
      <c r="G30" s="94">
        <v>1780390</v>
      </c>
      <c r="H30" s="224" t="s">
        <v>27</v>
      </c>
      <c r="I30" s="225"/>
      <c r="J30" s="93"/>
      <c r="K30" s="99">
        <v>1469261</v>
      </c>
      <c r="L30" s="99">
        <v>1333949</v>
      </c>
      <c r="M30" s="99">
        <v>1325136</v>
      </c>
      <c r="N30" s="99">
        <v>1429955</v>
      </c>
      <c r="P30" s="2">
        <f t="shared" si="9"/>
        <v>4702</v>
      </c>
      <c r="Q30" s="2">
        <f t="shared" si="9"/>
        <v>9595</v>
      </c>
      <c r="R30" s="2">
        <f t="shared" si="9"/>
        <v>7339</v>
      </c>
      <c r="S30" s="2">
        <f t="shared" si="9"/>
        <v>390</v>
      </c>
      <c r="T30" s="2">
        <f t="shared" si="10"/>
        <v>9261</v>
      </c>
      <c r="U30" s="2">
        <f t="shared" si="10"/>
        <v>3949</v>
      </c>
      <c r="V30" s="2">
        <f t="shared" si="10"/>
        <v>5136</v>
      </c>
      <c r="W30" s="2">
        <f t="shared" si="10"/>
        <v>9955</v>
      </c>
      <c r="Y30" s="3">
        <f t="shared" si="6"/>
        <v>1469261</v>
      </c>
      <c r="Z30" s="3">
        <f t="shared" si="6"/>
        <v>1333949</v>
      </c>
      <c r="AA30" s="3">
        <f t="shared" si="6"/>
        <v>1325136</v>
      </c>
      <c r="AB30" s="3">
        <f t="shared" si="6"/>
        <v>1429955</v>
      </c>
      <c r="AC30" s="3">
        <f t="shared" si="7"/>
        <v>1694702</v>
      </c>
      <c r="AD30" s="3">
        <f t="shared" si="7"/>
        <v>1749595</v>
      </c>
      <c r="AE30" s="3">
        <f t="shared" si="7"/>
        <v>1597339</v>
      </c>
      <c r="AF30" s="3">
        <f t="shared" si="7"/>
        <v>1780390</v>
      </c>
    </row>
    <row r="31" spans="1:32" ht="15" customHeight="1" thickBot="1">
      <c r="A31" s="214" t="s">
        <v>28</v>
      </c>
      <c r="B31" s="215"/>
      <c r="C31" s="93"/>
      <c r="D31" s="95">
        <v>1403837</v>
      </c>
      <c r="E31" s="95">
        <v>1443503</v>
      </c>
      <c r="F31" s="95">
        <v>1321869</v>
      </c>
      <c r="G31" s="95">
        <v>1467682</v>
      </c>
      <c r="H31" s="214" t="s">
        <v>28</v>
      </c>
      <c r="I31" s="215"/>
      <c r="J31" s="93"/>
      <c r="K31" s="100">
        <v>1147872</v>
      </c>
      <c r="L31" s="100">
        <v>980427</v>
      </c>
      <c r="M31" s="100">
        <v>1011037</v>
      </c>
      <c r="N31" s="100">
        <v>1106689</v>
      </c>
      <c r="P31" s="2">
        <f t="shared" si="9"/>
        <v>3837</v>
      </c>
      <c r="Q31" s="2">
        <f t="shared" si="9"/>
        <v>3503</v>
      </c>
      <c r="R31" s="2">
        <f t="shared" si="9"/>
        <v>1869</v>
      </c>
      <c r="S31" s="2">
        <f t="shared" si="9"/>
        <v>7682</v>
      </c>
      <c r="T31" s="2">
        <f t="shared" si="10"/>
        <v>7872</v>
      </c>
      <c r="U31" s="2">
        <f t="shared" si="10"/>
        <v>427</v>
      </c>
      <c r="V31" s="2">
        <f t="shared" si="10"/>
        <v>1037</v>
      </c>
      <c r="W31" s="2">
        <f t="shared" si="10"/>
        <v>6689</v>
      </c>
      <c r="Y31" s="3">
        <f t="shared" si="6"/>
        <v>1147872</v>
      </c>
      <c r="Z31" s="3">
        <f t="shared" si="6"/>
        <v>980427</v>
      </c>
      <c r="AA31" s="3">
        <f t="shared" si="6"/>
        <v>1011037</v>
      </c>
      <c r="AB31" s="3">
        <f t="shared" si="6"/>
        <v>1106689</v>
      </c>
      <c r="AC31" s="3">
        <f t="shared" si="7"/>
        <v>1403837</v>
      </c>
      <c r="AD31" s="3">
        <f t="shared" si="7"/>
        <v>1443503</v>
      </c>
      <c r="AE31" s="3">
        <f t="shared" si="7"/>
        <v>1321869</v>
      </c>
      <c r="AF31" s="3">
        <f t="shared" si="7"/>
        <v>1467682</v>
      </c>
    </row>
    <row r="32" spans="1:32" ht="15" customHeight="1" thickBot="1">
      <c r="A32" s="214" t="s">
        <v>29</v>
      </c>
      <c r="B32" s="215"/>
      <c r="C32" s="93"/>
      <c r="D32" s="95">
        <v>290865</v>
      </c>
      <c r="E32" s="95">
        <v>306091</v>
      </c>
      <c r="F32" s="95">
        <v>275471</v>
      </c>
      <c r="G32" s="95">
        <v>312708</v>
      </c>
      <c r="H32" s="214" t="s">
        <v>29</v>
      </c>
      <c r="I32" s="215"/>
      <c r="J32" s="93"/>
      <c r="K32" s="100">
        <v>321389</v>
      </c>
      <c r="L32" s="100">
        <v>353521</v>
      </c>
      <c r="M32" s="100">
        <v>314099</v>
      </c>
      <c r="N32" s="100">
        <v>323266</v>
      </c>
      <c r="P32" s="2">
        <f t="shared" si="9"/>
        <v>865</v>
      </c>
      <c r="Q32" s="2">
        <f t="shared" si="9"/>
        <v>91</v>
      </c>
      <c r="R32" s="2">
        <f t="shared" si="9"/>
        <v>471</v>
      </c>
      <c r="S32" s="2">
        <f t="shared" si="9"/>
        <v>708</v>
      </c>
      <c r="T32" s="2">
        <f t="shared" si="10"/>
        <v>389</v>
      </c>
      <c r="U32" s="2">
        <f t="shared" si="10"/>
        <v>521</v>
      </c>
      <c r="V32" s="2">
        <f t="shared" si="10"/>
        <v>99</v>
      </c>
      <c r="W32" s="2">
        <f t="shared" si="10"/>
        <v>266</v>
      </c>
      <c r="Y32" s="3">
        <f t="shared" si="6"/>
        <v>321389</v>
      </c>
      <c r="Z32" s="3">
        <f t="shared" si="6"/>
        <v>353521</v>
      </c>
      <c r="AA32" s="3">
        <f t="shared" si="6"/>
        <v>314099</v>
      </c>
      <c r="AB32" s="3">
        <f t="shared" si="6"/>
        <v>323266</v>
      </c>
      <c r="AC32" s="3">
        <f t="shared" si="7"/>
        <v>290865</v>
      </c>
      <c r="AD32" s="3">
        <f t="shared" si="7"/>
        <v>306091</v>
      </c>
      <c r="AE32" s="3">
        <f t="shared" si="7"/>
        <v>275471</v>
      </c>
      <c r="AF32" s="3">
        <f t="shared" si="7"/>
        <v>312708</v>
      </c>
    </row>
    <row r="33" spans="1:32" ht="15" customHeight="1" thickBot="1">
      <c r="A33" s="224" t="s">
        <v>30</v>
      </c>
      <c r="B33" s="225"/>
      <c r="C33" s="93"/>
      <c r="D33" s="94">
        <v>556667</v>
      </c>
      <c r="E33" s="94">
        <v>601880</v>
      </c>
      <c r="F33" s="94">
        <v>629406</v>
      </c>
      <c r="G33" s="94">
        <v>651002</v>
      </c>
      <c r="H33" s="224" t="s">
        <v>30</v>
      </c>
      <c r="I33" s="225"/>
      <c r="J33" s="93"/>
      <c r="K33" s="99">
        <v>433182</v>
      </c>
      <c r="L33" s="99">
        <v>494092</v>
      </c>
      <c r="M33" s="99">
        <v>520363</v>
      </c>
      <c r="N33" s="99">
        <v>535610</v>
      </c>
      <c r="P33" s="2">
        <f t="shared" si="9"/>
        <v>667</v>
      </c>
      <c r="Q33" s="2">
        <f t="shared" si="9"/>
        <v>880</v>
      </c>
      <c r="R33" s="2">
        <f t="shared" si="9"/>
        <v>406</v>
      </c>
      <c r="S33" s="2">
        <f t="shared" si="9"/>
        <v>2</v>
      </c>
      <c r="T33" s="2">
        <f t="shared" si="10"/>
        <v>182</v>
      </c>
      <c r="U33" s="2">
        <f t="shared" si="10"/>
        <v>92</v>
      </c>
      <c r="V33" s="2">
        <f t="shared" si="10"/>
        <v>363</v>
      </c>
      <c r="W33" s="2">
        <f t="shared" si="10"/>
        <v>610</v>
      </c>
      <c r="Y33" s="3">
        <f t="shared" si="6"/>
        <v>433182</v>
      </c>
      <c r="Z33" s="3">
        <f t="shared" si="6"/>
        <v>494092</v>
      </c>
      <c r="AA33" s="3">
        <f t="shared" si="6"/>
        <v>520363</v>
      </c>
      <c r="AB33" s="3">
        <f t="shared" si="6"/>
        <v>535610</v>
      </c>
      <c r="AC33" s="3">
        <f t="shared" si="7"/>
        <v>556667</v>
      </c>
      <c r="AD33" s="3">
        <f t="shared" si="7"/>
        <v>601880</v>
      </c>
      <c r="AE33" s="3">
        <f t="shared" si="7"/>
        <v>629406</v>
      </c>
      <c r="AF33" s="3">
        <f t="shared" si="7"/>
        <v>651002</v>
      </c>
    </row>
    <row r="34" spans="1:32" ht="30" customHeight="1" thickBot="1">
      <c r="A34" s="214" t="s">
        <v>31</v>
      </c>
      <c r="B34" s="215"/>
      <c r="C34" s="93"/>
      <c r="D34" s="95">
        <v>342650</v>
      </c>
      <c r="E34" s="95">
        <v>411173</v>
      </c>
      <c r="F34" s="95">
        <v>411173</v>
      </c>
      <c r="G34" s="95">
        <v>411173</v>
      </c>
      <c r="H34" s="214" t="s">
        <v>31</v>
      </c>
      <c r="I34" s="215"/>
      <c r="J34" s="93"/>
      <c r="K34" s="100">
        <v>296221</v>
      </c>
      <c r="L34" s="100">
        <v>298221</v>
      </c>
      <c r="M34" s="100">
        <v>342650</v>
      </c>
      <c r="N34" s="100">
        <v>342650</v>
      </c>
      <c r="P34" s="2">
        <f t="shared" si="9"/>
        <v>650</v>
      </c>
      <c r="Q34" s="2">
        <f t="shared" si="9"/>
        <v>173</v>
      </c>
      <c r="R34" s="2">
        <f t="shared" si="9"/>
        <v>173</v>
      </c>
      <c r="S34" s="2">
        <f t="shared" si="9"/>
        <v>173</v>
      </c>
      <c r="T34" s="2">
        <f t="shared" si="10"/>
        <v>221</v>
      </c>
      <c r="U34" s="2">
        <f t="shared" si="10"/>
        <v>221</v>
      </c>
      <c r="V34" s="2">
        <f t="shared" si="10"/>
        <v>650</v>
      </c>
      <c r="W34" s="2">
        <f t="shared" si="10"/>
        <v>650</v>
      </c>
      <c r="Y34" s="3">
        <f t="shared" si="6"/>
        <v>296221</v>
      </c>
      <c r="Z34" s="3">
        <f t="shared" si="6"/>
        <v>298221</v>
      </c>
      <c r="AA34" s="3">
        <f t="shared" si="6"/>
        <v>342650</v>
      </c>
      <c r="AB34" s="3">
        <f t="shared" si="6"/>
        <v>342650</v>
      </c>
      <c r="AC34" s="3">
        <f t="shared" si="7"/>
        <v>342650</v>
      </c>
      <c r="AD34" s="3">
        <f t="shared" si="7"/>
        <v>411173</v>
      </c>
      <c r="AE34" s="3">
        <f t="shared" si="7"/>
        <v>411173</v>
      </c>
      <c r="AF34" s="3">
        <f t="shared" si="7"/>
        <v>411173</v>
      </c>
    </row>
    <row r="35" spans="1:32" ht="30" customHeight="1" thickBot="1">
      <c r="A35" s="214" t="s">
        <v>32</v>
      </c>
      <c r="B35" s="215"/>
      <c r="C35" s="93"/>
      <c r="D35" s="95">
        <v>30639</v>
      </c>
      <c r="E35" s="95">
        <v>30610</v>
      </c>
      <c r="F35" s="95">
        <v>30575</v>
      </c>
      <c r="G35" s="95">
        <v>30575</v>
      </c>
      <c r="H35" s="214" t="s">
        <v>32</v>
      </c>
      <c r="I35" s="215"/>
      <c r="J35" s="93"/>
      <c r="K35" s="100">
        <v>29746</v>
      </c>
      <c r="L35" s="100">
        <v>29566</v>
      </c>
      <c r="M35" s="100">
        <v>29561</v>
      </c>
      <c r="N35" s="100">
        <v>30659</v>
      </c>
      <c r="P35" s="2">
        <f t="shared" si="9"/>
        <v>39</v>
      </c>
      <c r="Q35" s="2">
        <f t="shared" si="9"/>
        <v>10</v>
      </c>
      <c r="R35" s="2">
        <f t="shared" si="9"/>
        <v>75</v>
      </c>
      <c r="S35" s="2">
        <f t="shared" si="9"/>
        <v>75</v>
      </c>
      <c r="T35" s="2">
        <f t="shared" si="10"/>
        <v>46</v>
      </c>
      <c r="U35" s="2">
        <f t="shared" si="10"/>
        <v>66</v>
      </c>
      <c r="V35" s="2">
        <f t="shared" si="10"/>
        <v>61</v>
      </c>
      <c r="W35" s="2">
        <f t="shared" si="10"/>
        <v>59</v>
      </c>
      <c r="Y35" s="3">
        <f t="shared" si="6"/>
        <v>29746</v>
      </c>
      <c r="Z35" s="3">
        <f t="shared" si="6"/>
        <v>29566</v>
      </c>
      <c r="AA35" s="3">
        <f t="shared" si="6"/>
        <v>29561</v>
      </c>
      <c r="AB35" s="3">
        <f t="shared" si="6"/>
        <v>30659</v>
      </c>
      <c r="AC35" s="3">
        <f t="shared" si="7"/>
        <v>30639</v>
      </c>
      <c r="AD35" s="3">
        <f t="shared" si="7"/>
        <v>30610</v>
      </c>
      <c r="AE35" s="3">
        <f t="shared" si="7"/>
        <v>30575</v>
      </c>
      <c r="AF35" s="3">
        <f t="shared" si="7"/>
        <v>30575</v>
      </c>
    </row>
    <row r="36" spans="1:32" ht="30" customHeight="1" thickBot="1">
      <c r="A36" s="214" t="s">
        <v>33</v>
      </c>
      <c r="B36" s="215"/>
      <c r="C36" s="93"/>
      <c r="D36" s="95">
        <v>110881</v>
      </c>
      <c r="E36" s="95">
        <v>87599</v>
      </c>
      <c r="F36" s="95">
        <v>115161</v>
      </c>
      <c r="G36" s="95">
        <v>136756</v>
      </c>
      <c r="H36" s="214" t="s">
        <v>33</v>
      </c>
      <c r="I36" s="215"/>
      <c r="J36" s="93"/>
      <c r="K36" s="100">
        <v>40613</v>
      </c>
      <c r="L36" s="100">
        <v>99686</v>
      </c>
      <c r="M36" s="100">
        <v>81533</v>
      </c>
      <c r="N36" s="100">
        <v>95699</v>
      </c>
      <c r="P36" s="2">
        <f t="shared" si="9"/>
        <v>881</v>
      </c>
      <c r="Q36" s="2">
        <f t="shared" si="9"/>
        <v>99</v>
      </c>
      <c r="R36" s="2">
        <f t="shared" si="9"/>
        <v>161</v>
      </c>
      <c r="S36" s="2">
        <f t="shared" si="9"/>
        <v>756</v>
      </c>
      <c r="T36" s="2">
        <f t="shared" si="10"/>
        <v>13</v>
      </c>
      <c r="U36" s="2">
        <f t="shared" si="10"/>
        <v>86</v>
      </c>
      <c r="V36" s="2">
        <f t="shared" si="10"/>
        <v>33</v>
      </c>
      <c r="W36" s="2">
        <f t="shared" si="10"/>
        <v>99</v>
      </c>
      <c r="Y36" s="3">
        <f t="shared" si="6"/>
        <v>40613</v>
      </c>
      <c r="Z36" s="3">
        <f t="shared" si="6"/>
        <v>99686</v>
      </c>
      <c r="AA36" s="3">
        <f t="shared" si="6"/>
        <v>81533</v>
      </c>
      <c r="AB36" s="3">
        <f t="shared" si="6"/>
        <v>95699</v>
      </c>
      <c r="AC36" s="3">
        <f t="shared" si="7"/>
        <v>110881</v>
      </c>
      <c r="AD36" s="3">
        <f t="shared" si="7"/>
        <v>87599</v>
      </c>
      <c r="AE36" s="3">
        <f t="shared" si="7"/>
        <v>115161</v>
      </c>
      <c r="AF36" s="3">
        <f t="shared" si="7"/>
        <v>136756</v>
      </c>
    </row>
    <row r="37" spans="1:32" ht="30" customHeight="1" thickBot="1">
      <c r="A37" s="224" t="s">
        <v>34</v>
      </c>
      <c r="B37" s="225"/>
      <c r="C37" s="93"/>
      <c r="D37" s="98"/>
      <c r="E37" s="98"/>
      <c r="F37" s="98"/>
      <c r="G37" s="98"/>
      <c r="H37" s="224" t="s">
        <v>34</v>
      </c>
      <c r="I37" s="225"/>
      <c r="J37" s="93"/>
      <c r="K37" s="102"/>
      <c r="L37" s="102"/>
      <c r="M37" s="102"/>
      <c r="N37" s="102"/>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2251368</v>
      </c>
      <c r="E38" s="94">
        <v>2351475</v>
      </c>
      <c r="F38" s="94">
        <v>2226746</v>
      </c>
      <c r="G38" s="94">
        <v>2431391</v>
      </c>
      <c r="H38" s="224" t="s">
        <v>35</v>
      </c>
      <c r="I38" s="225"/>
      <c r="J38" s="93"/>
      <c r="K38" s="99">
        <v>1902443</v>
      </c>
      <c r="L38" s="99">
        <v>1828041</v>
      </c>
      <c r="M38" s="99">
        <v>1845499</v>
      </c>
      <c r="N38" s="99">
        <v>1965565</v>
      </c>
      <c r="P38" s="2">
        <f t="shared" si="9"/>
        <v>1368</v>
      </c>
      <c r="Q38" s="2">
        <f t="shared" si="9"/>
        <v>1475</v>
      </c>
      <c r="R38" s="2">
        <f t="shared" si="9"/>
        <v>6746</v>
      </c>
      <c r="S38" s="2">
        <f t="shared" si="9"/>
        <v>1391</v>
      </c>
      <c r="T38" s="2">
        <f t="shared" si="10"/>
        <v>2443</v>
      </c>
      <c r="U38" s="2">
        <f t="shared" si="10"/>
        <v>8041</v>
      </c>
      <c r="V38" s="2">
        <f t="shared" si="10"/>
        <v>5499</v>
      </c>
      <c r="W38" s="2">
        <f t="shared" si="10"/>
        <v>5565</v>
      </c>
      <c r="Y38" s="3">
        <f t="shared" si="6"/>
        <v>1902443</v>
      </c>
      <c r="Z38" s="3">
        <f t="shared" si="6"/>
        <v>1828041</v>
      </c>
      <c r="AA38" s="3">
        <f t="shared" si="6"/>
        <v>1845499</v>
      </c>
      <c r="AB38" s="3">
        <f t="shared" si="6"/>
        <v>1965565</v>
      </c>
      <c r="AC38" s="3">
        <f t="shared" si="7"/>
        <v>2251368</v>
      </c>
      <c r="AD38" s="3">
        <f t="shared" si="7"/>
        <v>2351475</v>
      </c>
      <c r="AE38" s="3">
        <f t="shared" si="7"/>
        <v>2226746</v>
      </c>
      <c r="AF38" s="3">
        <f t="shared" si="7"/>
        <v>2431391</v>
      </c>
    </row>
    <row r="39" spans="1:32">
      <c r="A39" s="21" t="s">
        <v>1762</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646</v>
      </c>
      <c r="D1" s="155" t="s">
        <v>1887</v>
      </c>
    </row>
    <row r="2" spans="1:11">
      <c r="A2" s="7"/>
      <c r="B2" s="159" t="s">
        <v>540</v>
      </c>
      <c r="C2" s="160" t="s">
        <v>37</v>
      </c>
      <c r="D2" s="160" t="str">
        <f>'Input yearly TDC'!N18</f>
        <v>Năm 2014</v>
      </c>
      <c r="E2" s="160" t="str">
        <f>'Input yearly TDC'!O18</f>
        <v>Năm 2015</v>
      </c>
      <c r="F2" s="160" t="str">
        <f>'Input yearly TDC'!P18</f>
        <v>Năm 2016</v>
      </c>
      <c r="G2" s="160" t="str">
        <f>'Input yearly TDC'!Q18</f>
        <v>Năm 2017</v>
      </c>
      <c r="H2" s="161"/>
      <c r="I2" s="234" t="s">
        <v>1186</v>
      </c>
      <c r="J2" s="234"/>
      <c r="K2" s="234"/>
    </row>
    <row r="3" spans="1:11">
      <c r="A3" s="7"/>
      <c r="B3" s="128"/>
      <c r="C3" s="129"/>
      <c r="D3" s="129"/>
      <c r="E3" s="129"/>
      <c r="F3" s="129"/>
      <c r="G3" s="129"/>
      <c r="H3" s="129"/>
      <c r="I3" s="213"/>
      <c r="J3" s="213"/>
      <c r="K3" s="213"/>
    </row>
    <row r="4" spans="1:11">
      <c r="A4" s="7"/>
      <c r="B4" s="128" t="s">
        <v>541</v>
      </c>
      <c r="C4" s="129" t="s">
        <v>38</v>
      </c>
      <c r="D4" s="130">
        <f>'Input yearly TDC'!N3</f>
        <v>1746020</v>
      </c>
      <c r="E4" s="130">
        <f>'Input yearly TDC'!O3</f>
        <v>1561589</v>
      </c>
      <c r="F4" s="130">
        <f>'Input yearly TDC'!P3</f>
        <v>1449678</v>
      </c>
      <c r="G4" s="130">
        <f>'Input yearly TDC'!Q3</f>
        <v>1354300</v>
      </c>
      <c r="H4" s="129"/>
      <c r="I4" s="213"/>
      <c r="J4" s="213"/>
      <c r="K4" s="213"/>
    </row>
    <row r="5" spans="1:11">
      <c r="A5" s="7"/>
      <c r="B5" s="128" t="s">
        <v>542</v>
      </c>
      <c r="C5" s="128" t="s">
        <v>38</v>
      </c>
      <c r="D5" s="131">
        <f>'Input yearly TDC'!N5</f>
        <v>337637</v>
      </c>
      <c r="E5" s="131">
        <f>'Input yearly TDC'!O5</f>
        <v>411196</v>
      </c>
      <c r="F5" s="131">
        <f>'Input yearly TDC'!P5</f>
        <v>407511</v>
      </c>
      <c r="G5" s="131">
        <f>'Input yearly TDC'!Q5</f>
        <v>425358</v>
      </c>
      <c r="H5" s="129"/>
      <c r="I5" s="213"/>
      <c r="J5" s="213"/>
      <c r="K5" s="213"/>
    </row>
    <row r="6" spans="1:11">
      <c r="A6" s="7"/>
      <c r="B6" s="128" t="s">
        <v>543</v>
      </c>
      <c r="C6" s="128" t="s">
        <v>38</v>
      </c>
      <c r="D6" s="131">
        <f>'Input yearly TDC'!N15</f>
        <v>116643</v>
      </c>
      <c r="E6" s="131">
        <f>'Input yearly TDC'!O15</f>
        <v>107292</v>
      </c>
      <c r="F6" s="131">
        <f>'Input yearly TDC'!P15</f>
        <v>121993</v>
      </c>
      <c r="G6" s="131">
        <f>'Input yearly TDC'!Q15</f>
        <v>130735</v>
      </c>
      <c r="H6" s="129"/>
      <c r="I6" s="213"/>
      <c r="J6" s="213"/>
      <c r="K6" s="213"/>
    </row>
    <row r="7" spans="1:11">
      <c r="A7" s="7"/>
      <c r="B7" s="128" t="s">
        <v>544</v>
      </c>
      <c r="C7" s="128" t="s">
        <v>38</v>
      </c>
      <c r="D7" s="131">
        <f>'Input yearly TDC'!N33</f>
        <v>1171695</v>
      </c>
      <c r="E7" s="131">
        <f>'Input yearly TDC'!O33</f>
        <v>1195821</v>
      </c>
      <c r="F7" s="131">
        <f>'Input yearly TDC'!P33</f>
        <v>1221552</v>
      </c>
      <c r="G7" s="131">
        <f>'Input yearly TDC'!Q33</f>
        <v>1235363</v>
      </c>
      <c r="H7" s="129"/>
      <c r="I7" s="213"/>
      <c r="J7" s="213"/>
      <c r="K7" s="213"/>
    </row>
    <row r="8" spans="1:11">
      <c r="A8" s="7"/>
      <c r="B8" s="128" t="s">
        <v>545</v>
      </c>
      <c r="C8" s="129" t="s">
        <v>38</v>
      </c>
      <c r="D8" s="130">
        <f>'Input yearly TDC'!N29</f>
        <v>6252701</v>
      </c>
      <c r="E8" s="130">
        <f>'Input yearly TDC'!O29</f>
        <v>7354233</v>
      </c>
      <c r="F8" s="130">
        <f>'Input yearly TDC'!P29</f>
        <v>7278283</v>
      </c>
      <c r="G8" s="130">
        <f>'Input yearly TDC'!Q29</f>
        <v>7866805</v>
      </c>
      <c r="H8" s="129"/>
      <c r="I8" s="213"/>
      <c r="J8" s="213"/>
      <c r="K8" s="213"/>
    </row>
    <row r="9" spans="1:11">
      <c r="A9" s="7"/>
      <c r="B9" s="128" t="s">
        <v>546</v>
      </c>
      <c r="C9" s="129" t="s">
        <v>39</v>
      </c>
      <c r="D9" s="130">
        <f>'Input yearly TDC'!N34*1000000/10000</f>
        <v>100000000</v>
      </c>
      <c r="E9" s="130">
        <f>'Input yearly TDC'!O34*1000000/10000</f>
        <v>100000000</v>
      </c>
      <c r="F9" s="130">
        <f>'Input yearly TDC'!P34*1000000/10000</f>
        <v>100000000</v>
      </c>
      <c r="G9" s="130">
        <f>'Input yearly TDC'!Q34*1000000/10000</f>
        <v>100000000</v>
      </c>
      <c r="H9" s="129"/>
      <c r="I9" s="213"/>
      <c r="J9" s="213"/>
      <c r="K9" s="213"/>
    </row>
    <row r="10" spans="1:11">
      <c r="A10" s="7"/>
      <c r="B10" s="128"/>
      <c r="C10" s="129"/>
      <c r="D10" s="130"/>
      <c r="E10" s="130"/>
      <c r="F10" s="130"/>
      <c r="G10" s="130"/>
      <c r="H10" s="129"/>
      <c r="I10" s="213"/>
      <c r="J10" s="213"/>
      <c r="K10" s="213"/>
    </row>
    <row r="11" spans="1:11">
      <c r="A11" s="7"/>
      <c r="B11" s="128" t="s">
        <v>547</v>
      </c>
      <c r="C11" s="128" t="s">
        <v>36</v>
      </c>
      <c r="D11" s="132">
        <f>D5/D4</f>
        <v>0.19337521906965555</v>
      </c>
      <c r="E11" s="132">
        <f>E5/E4</f>
        <v>0.26331896548963907</v>
      </c>
      <c r="F11" s="132">
        <f>F5/F4</f>
        <v>0.28110449354960204</v>
      </c>
      <c r="G11" s="132">
        <f>G5/G4</f>
        <v>0.31407959831647347</v>
      </c>
      <c r="H11" s="129"/>
      <c r="I11" s="213"/>
      <c r="J11" s="213"/>
      <c r="K11" s="213"/>
    </row>
    <row r="12" spans="1:11">
      <c r="A12" s="7"/>
      <c r="B12" s="128" t="s">
        <v>570</v>
      </c>
      <c r="C12" s="129" t="s">
        <v>36</v>
      </c>
      <c r="D12" s="133">
        <f>D6/D4</f>
        <v>6.6805076688697729E-2</v>
      </c>
      <c r="E12" s="132">
        <f>E6/E4</f>
        <v>6.870693889365255E-2</v>
      </c>
      <c r="F12" s="132">
        <f>F6/F4</f>
        <v>8.4151790949438421E-2</v>
      </c>
      <c r="G12" s="132">
        <f>G6/G4</f>
        <v>9.653326441704202E-2</v>
      </c>
      <c r="H12" s="129"/>
      <c r="I12" s="213"/>
      <c r="J12" s="213"/>
      <c r="K12" s="213"/>
    </row>
    <row r="13" spans="1:11">
      <c r="A13" s="7"/>
      <c r="B13" s="128" t="s">
        <v>41</v>
      </c>
      <c r="C13" s="129" t="s">
        <v>40</v>
      </c>
      <c r="D13" s="130">
        <f>D6*1000000/D9</f>
        <v>1166.43</v>
      </c>
      <c r="E13" s="131">
        <f>E6*1000000/E9</f>
        <v>1072.92</v>
      </c>
      <c r="F13" s="131">
        <f>F6*1000000/F9</f>
        <v>1219.93</v>
      </c>
      <c r="G13" s="131">
        <f>G6*1000000/G9</f>
        <v>1307.3499999999999</v>
      </c>
      <c r="H13" s="129"/>
      <c r="I13" s="213"/>
      <c r="J13" s="213"/>
      <c r="K13" s="213"/>
    </row>
    <row r="14" spans="1:11">
      <c r="A14" s="7"/>
      <c r="B14" s="128" t="s">
        <v>548</v>
      </c>
      <c r="C14" s="129"/>
      <c r="D14" s="130">
        <f>D7*1000000/D9</f>
        <v>11716.95</v>
      </c>
      <c r="E14" s="131">
        <f>E7*1000000/E9</f>
        <v>11958.21</v>
      </c>
      <c r="F14" s="131">
        <f>F7*1000000/F9</f>
        <v>12215.52</v>
      </c>
      <c r="G14" s="131">
        <f>G7*1000000/G9</f>
        <v>12353.63</v>
      </c>
      <c r="H14" s="129"/>
      <c r="I14" s="213"/>
      <c r="J14" s="213"/>
      <c r="K14" s="213"/>
    </row>
    <row r="15" spans="1:11">
      <c r="A15" s="7"/>
      <c r="B15" s="134" t="s">
        <v>549</v>
      </c>
      <c r="C15" s="129"/>
      <c r="D15" s="130"/>
      <c r="E15" s="131"/>
      <c r="F15" s="131"/>
      <c r="G15" s="131"/>
      <c r="H15" s="129"/>
      <c r="I15" s="213"/>
      <c r="J15" s="213"/>
      <c r="K15" s="213"/>
    </row>
    <row r="16" spans="1:11">
      <c r="A16" s="7"/>
      <c r="B16" s="128" t="s">
        <v>541</v>
      </c>
      <c r="C16" s="136" t="s">
        <v>36</v>
      </c>
      <c r="D16" s="137"/>
      <c r="E16" s="138">
        <f>(E4-D4)/ABS(D4)</f>
        <v>-0.10562937423397212</v>
      </c>
      <c r="F16" s="138">
        <f>(F4-E4)/ABS(E4)</f>
        <v>-7.1664823458669341E-2</v>
      </c>
      <c r="G16" s="138">
        <f>(G4-F4)/ABS(F4)</f>
        <v>-6.5792541516115993E-2</v>
      </c>
      <c r="H16" s="129"/>
      <c r="I16" s="213"/>
      <c r="J16" s="213"/>
      <c r="K16" s="213"/>
    </row>
    <row r="17" spans="1:12">
      <c r="A17" s="7"/>
      <c r="B17" s="128" t="s">
        <v>543</v>
      </c>
      <c r="C17" s="139" t="s">
        <v>36</v>
      </c>
      <c r="D17" s="128"/>
      <c r="E17" s="138">
        <f>(E6-D6)/ABS(D6)</f>
        <v>-8.0167691160206792E-2</v>
      </c>
      <c r="F17" s="138">
        <f>(F6-E6)/ABS(E6)</f>
        <v>0.13701860343734854</v>
      </c>
      <c r="G17" s="138">
        <f>(G6-F6)/ABS(F6)</f>
        <v>7.1659849335617615E-2</v>
      </c>
      <c r="H17" s="129"/>
      <c r="I17" s="213"/>
      <c r="J17" s="213"/>
      <c r="K17" s="213"/>
    </row>
    <row r="18" spans="1:12">
      <c r="A18" s="7"/>
      <c r="B18" s="128" t="s">
        <v>41</v>
      </c>
      <c r="C18" s="136" t="s">
        <v>36</v>
      </c>
      <c r="D18" s="137"/>
      <c r="E18" s="138">
        <f>(E13-D13)/ABS(D13)</f>
        <v>-8.0167691160206778E-2</v>
      </c>
      <c r="F18" s="138">
        <f>(F13-E13)/ABS(E13)</f>
        <v>0.13701860343734854</v>
      </c>
      <c r="G18" s="138">
        <f>(G13-F13)/ABS(F13)</f>
        <v>7.165984933561749E-2</v>
      </c>
      <c r="H18" s="129"/>
      <c r="I18" s="213"/>
      <c r="J18" s="213"/>
      <c r="K18" s="213"/>
    </row>
    <row r="19" spans="1:12">
      <c r="A19" s="7"/>
      <c r="B19" s="140" t="s">
        <v>550</v>
      </c>
      <c r="C19" s="139"/>
      <c r="D19" s="128"/>
      <c r="E19" s="133"/>
      <c r="F19" s="133"/>
      <c r="G19" s="133"/>
      <c r="H19" s="129"/>
      <c r="I19" s="213"/>
      <c r="J19" s="213"/>
      <c r="K19" s="213"/>
    </row>
    <row r="20" spans="1:12">
      <c r="A20" s="7"/>
      <c r="B20" s="128" t="s">
        <v>42</v>
      </c>
      <c r="C20" s="141" t="s">
        <v>36</v>
      </c>
      <c r="D20" s="129"/>
      <c r="E20" s="133">
        <f>E6/AVERAGE(D7:E7)</f>
        <v>9.0636768663865414E-2</v>
      </c>
      <c r="F20" s="133">
        <f>F6/AVERAGE(E7:F7)</f>
        <v>0.10093022466950693</v>
      </c>
      <c r="G20" s="133">
        <f>G6/AVERAGE(F7:G7)</f>
        <v>0.10642207809386975</v>
      </c>
      <c r="H20" s="129"/>
      <c r="I20" s="212" t="s">
        <v>1187</v>
      </c>
      <c r="J20" s="212"/>
      <c r="K20" s="212"/>
    </row>
    <row r="21" spans="1:12">
      <c r="A21" s="7"/>
      <c r="B21" s="128" t="s">
        <v>43</v>
      </c>
      <c r="C21" s="141" t="s">
        <v>36</v>
      </c>
      <c r="D21" s="129"/>
      <c r="E21" s="133">
        <f>E6/AVERAGE(D8:E8)</f>
        <v>1.5770194813908851E-2</v>
      </c>
      <c r="F21" s="133">
        <f>F6/AVERAGE(E8:F8)</f>
        <v>1.6674234287527859E-2</v>
      </c>
      <c r="G21" s="133">
        <f>G6/AVERAGE(F8:G8)</f>
        <v>1.7264343396353986E-2</v>
      </c>
      <c r="H21" s="129"/>
      <c r="I21" s="142" t="s">
        <v>1188</v>
      </c>
      <c r="J21" s="142">
        <v>2018</v>
      </c>
      <c r="K21" s="142" t="s">
        <v>1190</v>
      </c>
    </row>
    <row r="22" spans="1:12">
      <c r="A22" s="7"/>
      <c r="B22" s="134" t="s">
        <v>551</v>
      </c>
      <c r="C22" s="141"/>
      <c r="D22" s="129"/>
      <c r="E22" s="133"/>
      <c r="F22" s="133"/>
      <c r="G22" s="133"/>
      <c r="H22" s="129"/>
      <c r="I22" s="129" t="s">
        <v>1189</v>
      </c>
      <c r="J22" s="163">
        <v>1505909</v>
      </c>
      <c r="K22" s="143">
        <f>K30/J22</f>
        <v>0.22845603552405888</v>
      </c>
    </row>
    <row r="23" spans="1:12">
      <c r="A23" s="7"/>
      <c r="B23" s="128" t="s">
        <v>552</v>
      </c>
      <c r="C23" s="141" t="s">
        <v>36</v>
      </c>
      <c r="D23" s="133">
        <f>1-D7/D8</f>
        <v>0.81260978255637051</v>
      </c>
      <c r="E23" s="133">
        <f>1-E7/E8</f>
        <v>0.83739691141142791</v>
      </c>
      <c r="F23" s="133">
        <f>1-F7/F8</f>
        <v>0.83216481139851251</v>
      </c>
      <c r="G23" s="133">
        <f>1-G7/G8</f>
        <v>0.84296509192740887</v>
      </c>
      <c r="H23" s="129"/>
      <c r="I23" s="129" t="s">
        <v>1191</v>
      </c>
      <c r="J23" s="163">
        <v>146450</v>
      </c>
      <c r="K23" s="143">
        <f>K32/J23</f>
        <v>4.9320587231136907E-2</v>
      </c>
    </row>
    <row r="24" spans="1:12">
      <c r="A24" s="7"/>
      <c r="B24" s="128" t="s">
        <v>553</v>
      </c>
      <c r="C24" s="141" t="s">
        <v>36</v>
      </c>
      <c r="D24" s="133">
        <f>D8/D7-1</f>
        <v>4.3364578665949756</v>
      </c>
      <c r="E24" s="133">
        <f>E8/E7-1</f>
        <v>5.1499446823563062</v>
      </c>
      <c r="F24" s="133">
        <f>F8/F7-1</f>
        <v>4.9582260927082924</v>
      </c>
      <c r="G24" s="133">
        <f>G8/G7-1</f>
        <v>5.3680108599658558</v>
      </c>
      <c r="H24" s="129"/>
      <c r="I24" s="129" t="s">
        <v>1376</v>
      </c>
      <c r="J24" s="130"/>
      <c r="K24" s="129"/>
    </row>
    <row r="25" spans="1:12">
      <c r="A25" s="7"/>
      <c r="B25" s="128" t="s">
        <v>554</v>
      </c>
      <c r="C25" s="141" t="s">
        <v>40</v>
      </c>
      <c r="D25" s="144">
        <f>'Input yearly TDC'!N19/'Input yearly TDC'!N31</f>
        <v>1.1360011929657501</v>
      </c>
      <c r="E25" s="144">
        <f>'Input yearly TDC'!O19/'Input yearly TDC'!O31</f>
        <v>1.4184536809882251</v>
      </c>
      <c r="F25" s="144">
        <f>'Input yearly TDC'!P19/'Input yearly TDC'!P31</f>
        <v>1.5023054100878672</v>
      </c>
      <c r="G25" s="144">
        <f>'Input yearly TDC'!Q19/'Input yearly TDC'!Q31</f>
        <v>1.2799990503523284</v>
      </c>
      <c r="H25" s="129"/>
      <c r="I25" s="129" t="s">
        <v>576</v>
      </c>
      <c r="J25" s="145" t="s">
        <v>1794</v>
      </c>
      <c r="K25" s="129"/>
    </row>
    <row r="26" spans="1:12">
      <c r="A26" s="7"/>
      <c r="B26" s="128" t="s">
        <v>555</v>
      </c>
      <c r="C26" s="141" t="s">
        <v>40</v>
      </c>
      <c r="D26" s="144">
        <f>('Input yearly TDC'!N19-'Input yearly TDC'!N23)/'Input yearly TDC'!N31</f>
        <v>0.18715557317667841</v>
      </c>
      <c r="E26" s="144">
        <f>('Input yearly TDC'!O19-'Input yearly TDC'!O23)/'Input yearly TDC'!O31</f>
        <v>0.38711078900577517</v>
      </c>
      <c r="F26" s="144">
        <f>('Input yearly TDC'!P19-'Input yearly TDC'!P23)/'Input yearly TDC'!P31</f>
        <v>0.27232434153620144</v>
      </c>
      <c r="G26" s="144">
        <f>('Input yearly TDC'!Q19-'Input yearly TDC'!Q23)/'Input yearly TDC'!Q31</f>
        <v>0.18000434646434302</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TDC'!Y1</f>
        <v>Quý 2/2015</v>
      </c>
      <c r="E28" s="160" t="str">
        <f>'Input quaterly TDC'!Z1</f>
        <v>Quý 3/2015</v>
      </c>
      <c r="F28" s="160" t="str">
        <f>'Input quaterly TDC'!AA1</f>
        <v>Quý 4/2015</v>
      </c>
      <c r="G28" s="160" t="str">
        <f>'Input quaterly TDC'!AB1</f>
        <v>Quý 1/2016</v>
      </c>
      <c r="H28" s="160" t="str">
        <f>'Input quaterly TDC'!AC1</f>
        <v>Quý 2/2017</v>
      </c>
      <c r="I28" s="160" t="str">
        <f>'Input quaterly TDC'!AD1</f>
        <v>Quý 3/2017</v>
      </c>
      <c r="J28" s="160" t="str">
        <f>'Input quaterly TDC'!AE1</f>
        <v>Quý 4/2017</v>
      </c>
      <c r="K28" s="160" t="str">
        <f>'Input quaterly TDC'!AF1</f>
        <v>Quý 1/2018</v>
      </c>
    </row>
    <row r="29" spans="1:12">
      <c r="A29" s="7"/>
      <c r="B29" s="128"/>
      <c r="C29" s="129"/>
      <c r="D29" s="129"/>
      <c r="E29" s="129"/>
      <c r="F29" s="129"/>
      <c r="G29" s="129"/>
      <c r="H29" s="129"/>
      <c r="I29" s="129"/>
      <c r="J29" s="129"/>
      <c r="K29" s="129"/>
    </row>
    <row r="30" spans="1:12">
      <c r="A30" s="7"/>
      <c r="B30" s="128" t="s">
        <v>541</v>
      </c>
      <c r="C30" s="129" t="s">
        <v>38</v>
      </c>
      <c r="D30" s="147">
        <f>'Input quaterly TDC'!Y3</f>
        <v>207672</v>
      </c>
      <c r="E30" s="147">
        <f>'Input quaterly TDC'!Z3</f>
        <v>191894</v>
      </c>
      <c r="F30" s="147">
        <f>'Input quaterly TDC'!AA3</f>
        <v>922199</v>
      </c>
      <c r="G30" s="147">
        <f>'Input quaterly TDC'!AB3</f>
        <v>201669</v>
      </c>
      <c r="H30" s="147">
        <f>'Input quaterly TDC'!AC3</f>
        <v>183722</v>
      </c>
      <c r="I30" s="147">
        <f>'Input quaterly TDC'!AD3</f>
        <v>520302</v>
      </c>
      <c r="J30" s="147">
        <f>'Input quaterly TDC'!AE3</f>
        <v>472770</v>
      </c>
      <c r="K30" s="147">
        <f>'Input quaterly TDC'!AF3</f>
        <v>344034</v>
      </c>
    </row>
    <row r="31" spans="1:12">
      <c r="A31" s="7"/>
      <c r="B31" s="128" t="s">
        <v>542</v>
      </c>
      <c r="C31" s="129" t="s">
        <v>38</v>
      </c>
      <c r="D31" s="147">
        <f>'Input quaterly TDC'!Y5</f>
        <v>32846</v>
      </c>
      <c r="E31" s="147">
        <f>'Input quaterly TDC'!Z5</f>
        <v>35016</v>
      </c>
      <c r="F31" s="147">
        <f>'Input quaterly TDC'!AA5</f>
        <v>326823</v>
      </c>
      <c r="G31" s="147">
        <f>'Input quaterly TDC'!AB5</f>
        <v>39289</v>
      </c>
      <c r="H31" s="147">
        <f>'Input quaterly TDC'!AC5</f>
        <v>34355</v>
      </c>
      <c r="I31" s="147">
        <f>'Input quaterly TDC'!AD5</f>
        <v>122677</v>
      </c>
      <c r="J31" s="147">
        <f>'Input quaterly TDC'!AE5</f>
        <v>232740</v>
      </c>
      <c r="K31" s="147">
        <f>'Input quaterly TDC'!AF5</f>
        <v>57584</v>
      </c>
    </row>
    <row r="32" spans="1:12">
      <c r="A32" s="7"/>
      <c r="B32" s="128" t="s">
        <v>543</v>
      </c>
      <c r="C32" s="128" t="s">
        <v>38</v>
      </c>
      <c r="D32" s="148">
        <f>'Input quaterly TDC'!Y15</f>
        <v>-47928</v>
      </c>
      <c r="E32" s="148">
        <f>'Input quaterly TDC'!Z15</f>
        <v>3052</v>
      </c>
      <c r="F32" s="148">
        <f>'Input quaterly TDC'!AA15</f>
        <v>183036</v>
      </c>
      <c r="G32" s="148">
        <f>'Input quaterly TDC'!AB15</f>
        <v>-23669</v>
      </c>
      <c r="H32" s="148">
        <f>'Input quaterly TDC'!AC15</f>
        <v>-62462</v>
      </c>
      <c r="I32" s="148">
        <f>'Input quaterly TDC'!AD15</f>
        <v>94755</v>
      </c>
      <c r="J32" s="148">
        <f>'Input quaterly TDC'!AE15</f>
        <v>112587</v>
      </c>
      <c r="K32" s="148">
        <f>'Input quaterly TDC'!AF15</f>
        <v>7223</v>
      </c>
      <c r="L32" s="10"/>
    </row>
    <row r="33" spans="1:12">
      <c r="A33" s="7"/>
      <c r="B33" s="128" t="s">
        <v>544</v>
      </c>
      <c r="C33" s="129" t="s">
        <v>38</v>
      </c>
      <c r="D33" s="147">
        <f>'Input quaterly TDC'!Y33</f>
        <v>1001504</v>
      </c>
      <c r="E33" s="147">
        <f>'Input quaterly TDC'!Z33</f>
        <v>1032713</v>
      </c>
      <c r="F33" s="147">
        <f>'Input quaterly TDC'!AA33</f>
        <v>1199927</v>
      </c>
      <c r="G33" s="147">
        <f>'Input quaterly TDC'!AB33</f>
        <v>1182926</v>
      </c>
      <c r="H33" s="147">
        <f>'Input quaterly TDC'!AC33</f>
        <v>1026763</v>
      </c>
      <c r="I33" s="147">
        <f>'Input quaterly TDC'!AD33</f>
        <v>1118942</v>
      </c>
      <c r="J33" s="147">
        <f>'Input quaterly TDC'!AE33</f>
        <v>1233144</v>
      </c>
      <c r="K33" s="147">
        <f>'Input quaterly TDC'!AF33</f>
        <v>1243552</v>
      </c>
    </row>
    <row r="34" spans="1:12">
      <c r="A34" s="7"/>
      <c r="B34" s="128" t="s">
        <v>545</v>
      </c>
      <c r="C34" s="129" t="s">
        <v>38</v>
      </c>
      <c r="D34" s="147">
        <f>'Input quaterly TDC'!Y38</f>
        <v>7048728</v>
      </c>
      <c r="E34" s="147">
        <f>'Input quaterly TDC'!Z38</f>
        <v>7467427</v>
      </c>
      <c r="F34" s="147">
        <f>'Input quaterly TDC'!AA38</f>
        <v>7267332</v>
      </c>
      <c r="G34" s="147">
        <f>'Input quaterly TDC'!AB38</f>
        <v>7095222</v>
      </c>
      <c r="H34" s="147">
        <f>'Input quaterly TDC'!AC38</f>
        <v>7240639</v>
      </c>
      <c r="I34" s="147">
        <f>'Input quaterly TDC'!AD38</f>
        <v>7795416</v>
      </c>
      <c r="J34" s="147">
        <f>'Input quaterly TDC'!AE38</f>
        <v>7866875</v>
      </c>
      <c r="K34" s="147">
        <f>'Input quaterly TDC'!AF38</f>
        <v>7727172</v>
      </c>
    </row>
    <row r="35" spans="1:12">
      <c r="A35" s="7"/>
      <c r="B35" s="128" t="s">
        <v>546</v>
      </c>
      <c r="C35" s="129" t="s">
        <v>39</v>
      </c>
      <c r="D35" s="147">
        <f>'Input quaterly TDC'!Y34*1000000/10000</f>
        <v>100000000</v>
      </c>
      <c r="E35" s="147">
        <f>'Input quaterly TDC'!Z34*1000000/10000</f>
        <v>100000000</v>
      </c>
      <c r="F35" s="147">
        <f>'Input quaterly TDC'!AA34*1000000/10000</f>
        <v>100000000</v>
      </c>
      <c r="G35" s="147">
        <f>'Input quaterly TDC'!AB34*1000000/10000</f>
        <v>100000000</v>
      </c>
      <c r="H35" s="147">
        <f>'Input quaterly TDC'!AC34*1000000/10000</f>
        <v>100000000</v>
      </c>
      <c r="I35" s="147">
        <f>'Input quaterly TDC'!AD34*1000000/10000</f>
        <v>100000000</v>
      </c>
      <c r="J35" s="147">
        <f>'Input quaterly TDC'!AE34*1000000/10000</f>
        <v>100000000</v>
      </c>
      <c r="K35" s="147">
        <f>'Input quaterly TDC'!AF34*1000000/10000</f>
        <v>100000000</v>
      </c>
    </row>
    <row r="36" spans="1:12">
      <c r="A36" s="7"/>
      <c r="B36" s="128"/>
      <c r="C36" s="129"/>
      <c r="D36" s="147"/>
      <c r="E36" s="147"/>
      <c r="F36" s="147"/>
      <c r="G36" s="147"/>
      <c r="H36" s="147"/>
      <c r="I36" s="147"/>
      <c r="J36" s="147"/>
      <c r="K36" s="147"/>
    </row>
    <row r="37" spans="1:12">
      <c r="A37" s="7"/>
      <c r="B37" s="128" t="s">
        <v>547</v>
      </c>
      <c r="C37" s="129" t="s">
        <v>36</v>
      </c>
      <c r="D37" s="149">
        <f>D31/D30</f>
        <v>0.15816287222158018</v>
      </c>
      <c r="E37" s="149">
        <f t="shared" ref="E37:J37" si="0">E31/E30</f>
        <v>0.18247574181579412</v>
      </c>
      <c r="F37" s="149">
        <f t="shared" si="0"/>
        <v>0.35439530947225056</v>
      </c>
      <c r="G37" s="149">
        <f t="shared" si="0"/>
        <v>0.19481923349647196</v>
      </c>
      <c r="H37" s="149">
        <f t="shared" si="0"/>
        <v>0.18699448079163083</v>
      </c>
      <c r="I37" s="149">
        <f t="shared" si="0"/>
        <v>0.23578037370603996</v>
      </c>
      <c r="J37" s="149">
        <f t="shared" si="0"/>
        <v>0.49229011993146771</v>
      </c>
      <c r="K37" s="149">
        <f>K31/K30</f>
        <v>0.16737880558316912</v>
      </c>
      <c r="L37" s="11"/>
    </row>
    <row r="38" spans="1:12">
      <c r="A38" s="7"/>
      <c r="B38" s="128" t="s">
        <v>571</v>
      </c>
      <c r="C38" s="129" t="s">
        <v>36</v>
      </c>
      <c r="D38" s="149">
        <f>D32/D30</f>
        <v>-0.23078701028545012</v>
      </c>
      <c r="E38" s="149">
        <f t="shared" ref="E38:K38" si="1">E32/E30</f>
        <v>1.5904614005648951E-2</v>
      </c>
      <c r="F38" s="149">
        <f t="shared" si="1"/>
        <v>0.19847776889803612</v>
      </c>
      <c r="G38" s="149">
        <f t="shared" si="1"/>
        <v>-0.11736558419985223</v>
      </c>
      <c r="H38" s="149">
        <f t="shared" si="1"/>
        <v>-0.3399810583381413</v>
      </c>
      <c r="I38" s="149">
        <f t="shared" si="1"/>
        <v>0.18211538683303158</v>
      </c>
      <c r="J38" s="149">
        <f t="shared" si="1"/>
        <v>0.23814328320324893</v>
      </c>
      <c r="K38" s="149">
        <f t="shared" si="1"/>
        <v>2.0995017934273937E-2</v>
      </c>
      <c r="L38" s="11"/>
    </row>
    <row r="39" spans="1:12">
      <c r="A39" s="7"/>
      <c r="B39" s="128" t="s">
        <v>41</v>
      </c>
      <c r="C39" s="129" t="s">
        <v>40</v>
      </c>
      <c r="D39" s="130">
        <f>D32*1000000/D35</f>
        <v>-479.28</v>
      </c>
      <c r="E39" s="130">
        <f t="shared" ref="E39:K39" si="2">E32*1000000/E35</f>
        <v>30.52</v>
      </c>
      <c r="F39" s="130">
        <f t="shared" si="2"/>
        <v>1830.36</v>
      </c>
      <c r="G39" s="130">
        <f t="shared" si="2"/>
        <v>-236.69</v>
      </c>
      <c r="H39" s="130">
        <f t="shared" si="2"/>
        <v>-624.62</v>
      </c>
      <c r="I39" s="130">
        <f t="shared" si="2"/>
        <v>947.55</v>
      </c>
      <c r="J39" s="130">
        <f t="shared" si="2"/>
        <v>1125.8699999999999</v>
      </c>
      <c r="K39" s="130">
        <f t="shared" si="2"/>
        <v>72.23</v>
      </c>
    </row>
    <row r="40" spans="1:12">
      <c r="A40" s="7"/>
      <c r="B40" s="128" t="s">
        <v>548</v>
      </c>
      <c r="C40" s="129"/>
      <c r="D40" s="130">
        <f>D33*1000000/D35</f>
        <v>10015.040000000001</v>
      </c>
      <c r="E40" s="130">
        <f t="shared" ref="E40:K40" si="3">E33*1000000/E35</f>
        <v>10327.129999999999</v>
      </c>
      <c r="F40" s="130">
        <f t="shared" si="3"/>
        <v>11999.27</v>
      </c>
      <c r="G40" s="130">
        <f t="shared" si="3"/>
        <v>11829.26</v>
      </c>
      <c r="H40" s="130">
        <f t="shared" si="3"/>
        <v>10267.629999999999</v>
      </c>
      <c r="I40" s="130">
        <f t="shared" si="3"/>
        <v>11189.42</v>
      </c>
      <c r="J40" s="130">
        <f t="shared" si="3"/>
        <v>12331.44</v>
      </c>
      <c r="K40" s="130">
        <f t="shared" si="3"/>
        <v>12435.52</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-0.11532609114372665</v>
      </c>
      <c r="I42" s="138">
        <f>(I30-E30)/ABS(E30)</f>
        <v>1.7114031705003805</v>
      </c>
      <c r="J42" s="138">
        <f>(J30-F30)/ABS(F30)</f>
        <v>-0.48734492229985066</v>
      </c>
      <c r="K42" s="138">
        <f>(K30-G30)/ABS(G30)</f>
        <v>0.70593398092914628</v>
      </c>
      <c r="L42" s="12"/>
    </row>
    <row r="43" spans="1:12">
      <c r="A43" s="7"/>
      <c r="B43" s="128" t="s">
        <v>564</v>
      </c>
      <c r="C43" s="139" t="s">
        <v>36</v>
      </c>
      <c r="D43" s="128"/>
      <c r="E43" s="132">
        <f>E30/D30-1</f>
        <v>-7.597557687122003E-2</v>
      </c>
      <c r="F43" s="132">
        <f t="shared" ref="F43:K43" si="4">F30/E30-1</f>
        <v>3.8057729788320636</v>
      </c>
      <c r="G43" s="132">
        <f t="shared" si="4"/>
        <v>-0.78131726449497341</v>
      </c>
      <c r="H43" s="132">
        <f t="shared" si="4"/>
        <v>-8.8992358766096902E-2</v>
      </c>
      <c r="I43" s="132">
        <f>I30/H30-1</f>
        <v>1.8320070541361404</v>
      </c>
      <c r="J43" s="132">
        <f t="shared" si="4"/>
        <v>-9.1354636345814533E-2</v>
      </c>
      <c r="K43" s="132">
        <f t="shared" si="4"/>
        <v>-0.27230154197601375</v>
      </c>
      <c r="L43" s="12"/>
    </row>
    <row r="44" spans="1:12" s="8" customFormat="1">
      <c r="A44" s="13"/>
      <c r="B44" s="128" t="s">
        <v>562</v>
      </c>
      <c r="C44" s="136" t="s">
        <v>36</v>
      </c>
      <c r="D44" s="137"/>
      <c r="E44" s="150"/>
      <c r="F44" s="150"/>
      <c r="G44" s="150"/>
      <c r="H44" s="138">
        <f>(H32-D32)/ABS(D32)</f>
        <v>-0.30324653647137373</v>
      </c>
      <c r="I44" s="138">
        <f>(I32-E32)/ABS(E32)</f>
        <v>30.046854521625164</v>
      </c>
      <c r="J44" s="138">
        <f>(J32-F32)/ABS(F32)</f>
        <v>-0.38489149675473677</v>
      </c>
      <c r="K44" s="138">
        <f>(K32-G32)/ABS(G32)</f>
        <v>1.305167096201783</v>
      </c>
      <c r="L44" s="14"/>
    </row>
    <row r="45" spans="1:12">
      <c r="A45" s="7"/>
      <c r="B45" s="128" t="s">
        <v>567</v>
      </c>
      <c r="C45" s="139" t="s">
        <v>36</v>
      </c>
      <c r="D45" s="128"/>
      <c r="E45" s="132">
        <f>E32/D32-1</f>
        <v>-1.0636788516107494</v>
      </c>
      <c r="F45" s="132">
        <f t="shared" ref="F45:K45" si="5">F32/E32-1</f>
        <v>58.972477064220186</v>
      </c>
      <c r="G45" s="132">
        <f t="shared" si="5"/>
        <v>-1.1293133591206101</v>
      </c>
      <c r="H45" s="132">
        <f>(H32-G32)/ABS(G32)</f>
        <v>-1.6389792555663527</v>
      </c>
      <c r="I45" s="132">
        <f>I32/H32-1</f>
        <v>-2.5170023374211521</v>
      </c>
      <c r="J45" s="132">
        <f t="shared" si="5"/>
        <v>0.18819059680227945</v>
      </c>
      <c r="K45" s="132">
        <f t="shared" si="5"/>
        <v>-0.9358451686251521</v>
      </c>
      <c r="L45" s="12"/>
    </row>
    <row r="46" spans="1:12" s="8" customFormat="1">
      <c r="A46" s="13"/>
      <c r="B46" s="128" t="s">
        <v>565</v>
      </c>
      <c r="C46" s="136" t="s">
        <v>36</v>
      </c>
      <c r="D46" s="137"/>
      <c r="E46" s="150"/>
      <c r="F46" s="150"/>
      <c r="G46" s="150"/>
      <c r="H46" s="138">
        <f>(H39-D39)/ABS(D39)</f>
        <v>-0.30324653647137378</v>
      </c>
      <c r="I46" s="138">
        <f>(I39-E39)/ABS(E39)</f>
        <v>30.046854521625164</v>
      </c>
      <c r="J46" s="138">
        <f>(J39-F39)/ABS(F39)</f>
        <v>-0.38489149675473677</v>
      </c>
      <c r="K46" s="138">
        <f>(K39-G39)/ABS(G39)</f>
        <v>1.305167096201783</v>
      </c>
      <c r="L46" s="14"/>
    </row>
    <row r="47" spans="1:12">
      <c r="A47" s="7"/>
      <c r="B47" s="128" t="s">
        <v>566</v>
      </c>
      <c r="C47" s="139" t="s">
        <v>36</v>
      </c>
      <c r="D47" s="128"/>
      <c r="E47" s="132">
        <f>E39/D39-1</f>
        <v>-1.0636788516107494</v>
      </c>
      <c r="F47" s="132">
        <f t="shared" ref="F47:K47" si="6">F39/E39-1</f>
        <v>58.972477064220179</v>
      </c>
      <c r="G47" s="132">
        <f t="shared" si="6"/>
        <v>-1.1293133591206101</v>
      </c>
      <c r="H47" s="132">
        <f t="shared" si="6"/>
        <v>1.6389792555663525</v>
      </c>
      <c r="I47" s="132">
        <f>I39/H39-1</f>
        <v>-2.5170023374211521</v>
      </c>
      <c r="J47" s="132">
        <f t="shared" si="6"/>
        <v>0.18819059680227945</v>
      </c>
      <c r="K47" s="132">
        <f t="shared" si="6"/>
        <v>-0.9358451686251521</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3.0006631544225617E-3</v>
      </c>
      <c r="F49" s="132">
        <f t="shared" ref="F49:K49" si="7">F32/AVERAGE(E33:F33)</f>
        <v>0.16396373799627348</v>
      </c>
      <c r="G49" s="132">
        <f t="shared" si="7"/>
        <v>-1.9866101685668398E-2</v>
      </c>
      <c r="H49" s="132">
        <f t="shared" si="7"/>
        <v>-5.6534652614010389E-2</v>
      </c>
      <c r="I49" s="132">
        <f>I32/AVERAGE(H33:I33)</f>
        <v>8.8320621893503537E-2</v>
      </c>
      <c r="J49" s="132">
        <f t="shared" si="7"/>
        <v>9.5733744429412876E-2</v>
      </c>
      <c r="K49" s="132">
        <f t="shared" si="7"/>
        <v>5.8327707558779923E-3</v>
      </c>
      <c r="L49" s="12"/>
    </row>
    <row r="50" spans="1:12">
      <c r="A50" s="7"/>
      <c r="B50" s="128" t="s">
        <v>43</v>
      </c>
      <c r="C50" s="141" t="s">
        <v>36</v>
      </c>
      <c r="D50" s="129"/>
      <c r="E50" s="133">
        <f>E32/AVERAGE(D34:E34)</f>
        <v>4.2049702555532097E-4</v>
      </c>
      <c r="F50" s="133">
        <f t="shared" ref="F50:K50" si="8">F32/AVERAGE(E34:F34)</f>
        <v>2.4844111803932457E-2</v>
      </c>
      <c r="G50" s="133">
        <f t="shared" si="8"/>
        <v>-3.2959319073752481E-3</v>
      </c>
      <c r="H50" s="133">
        <f t="shared" si="8"/>
        <v>-8.7140911871285576E-3</v>
      </c>
      <c r="I50" s="132">
        <f>I32/AVERAGE(H34:I34)</f>
        <v>1.2603704894668182E-2</v>
      </c>
      <c r="J50" s="132">
        <f t="shared" si="8"/>
        <v>1.4376823926972114E-2</v>
      </c>
      <c r="K50" s="132">
        <f t="shared" si="8"/>
        <v>9.2637914968449176E-4</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0.85791705964537146</v>
      </c>
      <c r="E52" s="133">
        <f t="shared" si="9"/>
        <v>0.86170430591420577</v>
      </c>
      <c r="F52" s="133">
        <f t="shared" si="9"/>
        <v>0.83488754882809812</v>
      </c>
      <c r="G52" s="133">
        <f t="shared" si="9"/>
        <v>0.83327850770560807</v>
      </c>
      <c r="H52" s="133">
        <f t="shared" si="9"/>
        <v>0.8581944217906734</v>
      </c>
      <c r="I52" s="133">
        <f t="shared" si="9"/>
        <v>0.85646154098767791</v>
      </c>
      <c r="J52" s="133">
        <f t="shared" si="9"/>
        <v>0.84324855803606891</v>
      </c>
      <c r="K52" s="133">
        <f t="shared" si="9"/>
        <v>0.83906764337586892</v>
      </c>
    </row>
    <row r="53" spans="1:12">
      <c r="A53" s="7"/>
      <c r="B53" s="128" t="s">
        <v>553</v>
      </c>
      <c r="C53" s="141" t="s">
        <v>36</v>
      </c>
      <c r="D53" s="133">
        <f t="shared" ref="D53:K53" si="10">D34/D33-1</f>
        <v>6.0381426334792474</v>
      </c>
      <c r="E53" s="133">
        <f t="shared" si="10"/>
        <v>6.2308831204797457</v>
      </c>
      <c r="F53" s="133">
        <f t="shared" si="10"/>
        <v>5.0564784357715098</v>
      </c>
      <c r="G53" s="133">
        <f t="shared" si="10"/>
        <v>4.9980269264518657</v>
      </c>
      <c r="H53" s="133">
        <f t="shared" si="10"/>
        <v>6.0519087657034776</v>
      </c>
      <c r="I53" s="133">
        <f t="shared" si="10"/>
        <v>5.9667739704113352</v>
      </c>
      <c r="J53" s="133">
        <f t="shared" si="10"/>
        <v>5.3795266408464864</v>
      </c>
      <c r="K53" s="133">
        <f t="shared" si="10"/>
        <v>5.2137908185584516</v>
      </c>
    </row>
    <row r="54" spans="1:12">
      <c r="A54" s="7"/>
      <c r="B54" s="128" t="s">
        <v>554</v>
      </c>
      <c r="C54" s="141" t="s">
        <v>40</v>
      </c>
      <c r="D54" s="144">
        <f>'Input quaterly TDC'!Y19/'Input quaterly TDC'!Y31</f>
        <v>0.82708760043033391</v>
      </c>
      <c r="E54" s="144">
        <f>'Input quaterly TDC'!Z19/'Input quaterly TDC'!Z31</f>
        <v>1.2962494347059867</v>
      </c>
      <c r="F54" s="144">
        <f>'Input quaterly TDC'!AA19/'Input quaterly TDC'!AA31</f>
        <v>1.4701655841720018</v>
      </c>
      <c r="G54" s="144">
        <f>'Input quaterly TDC'!AB19/'Input quaterly TDC'!AB31</f>
        <v>1.4496158911454655</v>
      </c>
      <c r="H54" s="144">
        <f>'Input quaterly TDC'!AD19/'Input quaterly TDC'!AC31</f>
        <v>1.6027027482582814</v>
      </c>
      <c r="I54" s="144">
        <f>'Input quaterly TDC'!AD19/'Input quaterly TDC'!AD31</f>
        <v>1.3828239232677073</v>
      </c>
      <c r="J54" s="144">
        <f>'Input quaterly TDC'!AE19/'Input quaterly TDC'!AE31</f>
        <v>1.3471825988594233</v>
      </c>
      <c r="K54" s="144">
        <f>'Input quaterly TDC'!AF19/'Input quaterly TDC'!AF31</f>
        <v>1.300642207626248</v>
      </c>
    </row>
    <row r="55" spans="1:12">
      <c r="A55" s="7"/>
      <c r="B55" s="128" t="s">
        <v>555</v>
      </c>
      <c r="C55" s="141" t="s">
        <v>40</v>
      </c>
      <c r="D55" s="151">
        <f>('Input quaterly TDC'!Y19-'Input quaterly TDC'!Y23)/'Input quaterly TDC'!Y31</f>
        <v>0.18725625472108406</v>
      </c>
      <c r="E55" s="151">
        <f>('Input quaterly TDC'!Z19-'Input quaterly TDC'!Z23)/'Input quaterly TDC'!Z31</f>
        <v>0.39020116868478155</v>
      </c>
      <c r="F55" s="151">
        <f>('Input quaterly TDC'!AA19-'Input quaterly TDC'!AA23)/'Input quaterly TDC'!AA31</f>
        <v>0.39005773368512264</v>
      </c>
      <c r="G55" s="151">
        <f>('Input quaterly TDC'!AB19-'Input quaterly TDC'!AB23)/'Input quaterly TDC'!AB31</f>
        <v>0.34318501957844949</v>
      </c>
      <c r="H55" s="151">
        <f>('Input quaterly TDC'!AD19-'Input quaterly TDC'!AC23)/'Input quaterly TDC'!AC31</f>
        <v>0.38686973660832341</v>
      </c>
      <c r="I55" s="151">
        <f>('Input quaterly TDC'!AD19-'Input quaterly TDC'!AD23)/'Input quaterly TDC'!AD31</f>
        <v>0.22955173614894239</v>
      </c>
      <c r="J55" s="151">
        <f>('Input quaterly TDC'!AE19-'Input quaterly TDC'!AE23)/'Input quaterly TDC'!AE31</f>
        <v>0.18954381733104284</v>
      </c>
      <c r="K55" s="151">
        <f>('Input quaterly TDC'!AF19-'Input quaterly TDC'!AF23)/'Input quaterly TDC'!AF31</f>
        <v>0.18221976442851134</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hợp'!D29</f>
        <v>8740</v>
      </c>
    </row>
    <row r="58" spans="1:12">
      <c r="A58" s="7"/>
      <c r="B58" s="128" t="s">
        <v>558</v>
      </c>
      <c r="C58" s="129" t="s">
        <v>38</v>
      </c>
      <c r="D58" s="130"/>
      <c r="E58" s="130"/>
      <c r="F58" s="130"/>
      <c r="G58" s="130"/>
      <c r="H58" s="130"/>
      <c r="I58" s="130"/>
      <c r="J58" s="130"/>
      <c r="K58" s="130">
        <f>K57*K35/1000000</f>
        <v>874000</v>
      </c>
    </row>
    <row r="59" spans="1:12">
      <c r="A59" s="7"/>
      <c r="B59" s="128" t="s">
        <v>559</v>
      </c>
      <c r="C59" s="129" t="s">
        <v>40</v>
      </c>
      <c r="D59" s="130"/>
      <c r="E59" s="130"/>
      <c r="F59" s="130"/>
      <c r="G59" s="130"/>
      <c r="H59" s="130"/>
      <c r="I59" s="130"/>
      <c r="J59" s="130"/>
      <c r="K59" s="153">
        <f>K57/(SUM(H32:K32)*1000000/K35)</f>
        <v>5.7461062569443078</v>
      </c>
    </row>
    <row r="60" spans="1:12">
      <c r="A60" s="7"/>
      <c r="B60" s="128" t="s">
        <v>560</v>
      </c>
      <c r="C60" s="129" t="s">
        <v>40</v>
      </c>
      <c r="D60" s="130"/>
      <c r="E60" s="130"/>
      <c r="F60" s="130"/>
      <c r="G60" s="130"/>
      <c r="H60" s="130"/>
      <c r="I60" s="130"/>
      <c r="J60" s="130"/>
      <c r="K60" s="154">
        <f>K57/K40</f>
        <v>0.70282545482617531</v>
      </c>
    </row>
  </sheetData>
  <mergeCells count="3">
    <mergeCell ref="I2:K2"/>
    <mergeCell ref="I20:K20"/>
    <mergeCell ref="I3:K19"/>
  </mergeCells>
  <conditionalFormatting sqref="E16:G18">
    <cfRule type="cellIs" dxfId="161" priority="3" operator="lessThan">
      <formula>0</formula>
    </cfRule>
    <cfRule type="cellIs" dxfId="160" priority="4" operator="greaterThan">
      <formula>0</formula>
    </cfRule>
  </conditionalFormatting>
  <conditionalFormatting sqref="H42:K42 H44:K44 H46:K46">
    <cfRule type="cellIs" dxfId="159" priority="1" operator="lessThan">
      <formula>0</formula>
    </cfRule>
    <cfRule type="cellIs" dxfId="158"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103" t="s">
        <v>0</v>
      </c>
      <c r="B1" s="104"/>
      <c r="C1" s="105"/>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106"/>
      <c r="B2" s="107"/>
      <c r="C2" s="108"/>
      <c r="D2" s="92" t="s">
        <v>1795</v>
      </c>
      <c r="E2" s="92" t="s">
        <v>1795</v>
      </c>
      <c r="F2" s="92" t="s">
        <v>1795</v>
      </c>
      <c r="G2" s="92" t="s">
        <v>1795</v>
      </c>
    </row>
    <row r="3" spans="1:17" ht="45" customHeight="1" thickBot="1">
      <c r="A3" s="109" t="s">
        <v>1</v>
      </c>
      <c r="B3" s="110"/>
      <c r="C3" s="93"/>
      <c r="D3" s="94">
        <v>1746020</v>
      </c>
      <c r="E3" s="94">
        <v>1561589</v>
      </c>
      <c r="F3" s="94">
        <v>1449678</v>
      </c>
      <c r="G3" s="94">
        <v>1354300</v>
      </c>
      <c r="I3" s="22">
        <f>REPLACE(D3,1,3,"")/1</f>
        <v>6020</v>
      </c>
      <c r="J3" s="22">
        <f t="shared" ref="J3:L16" si="0">REPLACE(E3,1,3,"")/1</f>
        <v>1589</v>
      </c>
      <c r="K3" s="22">
        <f t="shared" si="0"/>
        <v>9678</v>
      </c>
      <c r="L3" s="22">
        <f t="shared" si="0"/>
        <v>4300</v>
      </c>
      <c r="N3" s="2">
        <f>D3</f>
        <v>1746020</v>
      </c>
      <c r="O3" s="2">
        <f t="shared" ref="O3:Q17" si="1">E3</f>
        <v>1561589</v>
      </c>
      <c r="P3" s="2">
        <f t="shared" si="1"/>
        <v>1449678</v>
      </c>
      <c r="Q3" s="2">
        <f t="shared" si="1"/>
        <v>1354300</v>
      </c>
    </row>
    <row r="4" spans="1:17" ht="61.5" customHeight="1" thickBot="1">
      <c r="A4" s="111" t="s">
        <v>2</v>
      </c>
      <c r="B4" s="112"/>
      <c r="C4" s="93"/>
      <c r="D4" s="95">
        <v>1408384</v>
      </c>
      <c r="E4" s="95">
        <v>1150393</v>
      </c>
      <c r="F4" s="95">
        <v>1042167</v>
      </c>
      <c r="G4" s="95">
        <v>928942</v>
      </c>
      <c r="I4" s="22">
        <f t="shared" ref="I4:I16" si="2">REPLACE(D4,1,3,"")/1</f>
        <v>8384</v>
      </c>
      <c r="J4" s="22">
        <f t="shared" si="0"/>
        <v>393</v>
      </c>
      <c r="K4" s="22">
        <f t="shared" si="0"/>
        <v>2167</v>
      </c>
      <c r="L4" s="22">
        <f t="shared" si="0"/>
        <v>942</v>
      </c>
      <c r="N4" s="2">
        <f t="shared" ref="N4:Q38" si="3">D4</f>
        <v>1408384</v>
      </c>
      <c r="O4" s="2">
        <f t="shared" si="1"/>
        <v>1150393</v>
      </c>
      <c r="P4" s="2">
        <f t="shared" si="1"/>
        <v>1042167</v>
      </c>
      <c r="Q4" s="2">
        <f t="shared" si="1"/>
        <v>928942</v>
      </c>
    </row>
    <row r="5" spans="1:17" ht="61.5" customHeight="1" thickBot="1">
      <c r="A5" s="113" t="s">
        <v>3</v>
      </c>
      <c r="B5" s="114"/>
      <c r="C5" s="93"/>
      <c r="D5" s="94">
        <v>337637</v>
      </c>
      <c r="E5" s="94">
        <v>411196</v>
      </c>
      <c r="F5" s="94">
        <v>407511</v>
      </c>
      <c r="G5" s="94">
        <v>425358</v>
      </c>
      <c r="I5" s="22">
        <f t="shared" si="2"/>
        <v>637</v>
      </c>
      <c r="J5" s="22">
        <f t="shared" si="0"/>
        <v>196</v>
      </c>
      <c r="K5" s="22">
        <f t="shared" si="0"/>
        <v>511</v>
      </c>
      <c r="L5" s="22">
        <f t="shared" si="0"/>
        <v>358</v>
      </c>
      <c r="N5" s="2">
        <f t="shared" si="3"/>
        <v>337637</v>
      </c>
      <c r="O5" s="2">
        <f t="shared" si="1"/>
        <v>411196</v>
      </c>
      <c r="P5" s="2">
        <f t="shared" si="1"/>
        <v>407511</v>
      </c>
      <c r="Q5" s="2">
        <f t="shared" si="1"/>
        <v>425358</v>
      </c>
    </row>
    <row r="6" spans="1:17" ht="30" customHeight="1" thickBot="1">
      <c r="A6" s="111" t="s">
        <v>4</v>
      </c>
      <c r="B6" s="112"/>
      <c r="C6" s="93"/>
      <c r="D6" s="95">
        <v>5425</v>
      </c>
      <c r="E6" s="95">
        <v>9632</v>
      </c>
      <c r="F6" s="95">
        <v>3274</v>
      </c>
      <c r="G6" s="95">
        <v>8466</v>
      </c>
      <c r="I6" s="22">
        <f t="shared" si="2"/>
        <v>5</v>
      </c>
      <c r="J6" s="22">
        <f t="shared" si="0"/>
        <v>2</v>
      </c>
      <c r="K6" s="22">
        <f t="shared" si="0"/>
        <v>4</v>
      </c>
      <c r="L6" s="22">
        <f t="shared" si="0"/>
        <v>6</v>
      </c>
      <c r="N6" s="2">
        <f t="shared" si="3"/>
        <v>5425</v>
      </c>
      <c r="O6" s="2">
        <f t="shared" si="1"/>
        <v>9632</v>
      </c>
      <c r="P6" s="2">
        <f t="shared" si="1"/>
        <v>3274</v>
      </c>
      <c r="Q6" s="2">
        <f t="shared" si="1"/>
        <v>8466</v>
      </c>
    </row>
    <row r="7" spans="1:17" ht="15" customHeight="1" thickBot="1">
      <c r="A7" s="111" t="s">
        <v>5</v>
      </c>
      <c r="B7" s="112"/>
      <c r="C7" s="93"/>
      <c r="D7" s="95">
        <v>62181</v>
      </c>
      <c r="E7" s="95">
        <v>141879</v>
      </c>
      <c r="F7" s="95">
        <v>129127</v>
      </c>
      <c r="G7" s="95">
        <v>142629</v>
      </c>
      <c r="I7" s="22">
        <f t="shared" si="2"/>
        <v>81</v>
      </c>
      <c r="J7" s="22">
        <f t="shared" si="0"/>
        <v>879</v>
      </c>
      <c r="K7" s="22">
        <f t="shared" si="0"/>
        <v>127</v>
      </c>
      <c r="L7" s="22">
        <f t="shared" si="0"/>
        <v>629</v>
      </c>
      <c r="N7" s="2">
        <f t="shared" si="3"/>
        <v>62181</v>
      </c>
      <c r="O7" s="2">
        <f t="shared" si="1"/>
        <v>141879</v>
      </c>
      <c r="P7" s="2">
        <f t="shared" si="1"/>
        <v>129127</v>
      </c>
      <c r="Q7" s="2">
        <f t="shared" si="1"/>
        <v>142629</v>
      </c>
    </row>
    <row r="8" spans="1:17" ht="15.75" customHeight="1" thickBot="1">
      <c r="A8" s="111" t="s">
        <v>6</v>
      </c>
      <c r="B8" s="112"/>
      <c r="C8" s="93"/>
      <c r="D8" s="95">
        <v>87924</v>
      </c>
      <c r="E8" s="95">
        <v>81570</v>
      </c>
      <c r="F8" s="95">
        <v>70053</v>
      </c>
      <c r="G8" s="95">
        <v>76177</v>
      </c>
      <c r="I8" s="22">
        <f t="shared" si="2"/>
        <v>24</v>
      </c>
      <c r="J8" s="22">
        <f t="shared" si="0"/>
        <v>70</v>
      </c>
      <c r="K8" s="22">
        <f t="shared" si="0"/>
        <v>53</v>
      </c>
      <c r="L8" s="22">
        <f t="shared" si="0"/>
        <v>77</v>
      </c>
      <c r="N8" s="2">
        <f t="shared" si="3"/>
        <v>87924</v>
      </c>
      <c r="O8" s="2">
        <f t="shared" si="1"/>
        <v>81570</v>
      </c>
      <c r="P8" s="2">
        <f t="shared" si="1"/>
        <v>70053</v>
      </c>
      <c r="Q8" s="2">
        <f t="shared" si="1"/>
        <v>76177</v>
      </c>
    </row>
    <row r="9" spans="1:17" ht="37.5" customHeight="1" thickBot="1">
      <c r="A9" s="111" t="s">
        <v>7</v>
      </c>
      <c r="B9" s="112"/>
      <c r="C9" s="93"/>
      <c r="D9" s="95">
        <v>56232</v>
      </c>
      <c r="E9" s="95">
        <v>53189</v>
      </c>
      <c r="F9" s="95">
        <v>52518</v>
      </c>
      <c r="G9" s="95">
        <v>47332</v>
      </c>
      <c r="I9" s="22">
        <f t="shared" si="2"/>
        <v>32</v>
      </c>
      <c r="J9" s="22">
        <f t="shared" si="0"/>
        <v>89</v>
      </c>
      <c r="K9" s="22">
        <f t="shared" si="0"/>
        <v>18</v>
      </c>
      <c r="L9" s="22">
        <f t="shared" si="0"/>
        <v>32</v>
      </c>
      <c r="N9" s="2">
        <f t="shared" si="3"/>
        <v>56232</v>
      </c>
      <c r="O9" s="2">
        <f t="shared" si="1"/>
        <v>53189</v>
      </c>
      <c r="P9" s="2">
        <f t="shared" si="1"/>
        <v>52518</v>
      </c>
      <c r="Q9" s="2">
        <f t="shared" si="1"/>
        <v>47332</v>
      </c>
    </row>
    <row r="10" spans="1:17" ht="61.5" customHeight="1" thickBot="1">
      <c r="A10" s="113" t="s">
        <v>8</v>
      </c>
      <c r="B10" s="114"/>
      <c r="C10" s="93"/>
      <c r="D10" s="94">
        <v>136725</v>
      </c>
      <c r="E10" s="94">
        <v>144771</v>
      </c>
      <c r="F10" s="94">
        <v>159682</v>
      </c>
      <c r="G10" s="94">
        <v>168281</v>
      </c>
      <c r="I10" s="22">
        <f t="shared" si="2"/>
        <v>725</v>
      </c>
      <c r="J10" s="22">
        <f t="shared" si="0"/>
        <v>771</v>
      </c>
      <c r="K10" s="22">
        <f t="shared" si="0"/>
        <v>682</v>
      </c>
      <c r="L10" s="22">
        <f t="shared" si="0"/>
        <v>281</v>
      </c>
      <c r="N10" s="2">
        <f t="shared" si="3"/>
        <v>136725</v>
      </c>
      <c r="O10" s="2">
        <f t="shared" si="1"/>
        <v>144771</v>
      </c>
      <c r="P10" s="2">
        <f t="shared" si="1"/>
        <v>159682</v>
      </c>
      <c r="Q10" s="2">
        <f t="shared" si="1"/>
        <v>168281</v>
      </c>
    </row>
    <row r="11" spans="1:17" ht="15" customHeight="1" thickBot="1">
      <c r="A11" s="111" t="s">
        <v>9</v>
      </c>
      <c r="B11" s="112"/>
      <c r="C11" s="93"/>
      <c r="D11" s="95">
        <v>13116</v>
      </c>
      <c r="E11" s="95">
        <v>4718</v>
      </c>
      <c r="F11" s="95">
        <v>7070</v>
      </c>
      <c r="G11" s="95">
        <v>4793</v>
      </c>
      <c r="I11" s="22">
        <f t="shared" si="2"/>
        <v>16</v>
      </c>
      <c r="J11" s="22">
        <f t="shared" si="0"/>
        <v>8</v>
      </c>
      <c r="K11" s="22">
        <f t="shared" si="0"/>
        <v>0</v>
      </c>
      <c r="L11" s="22">
        <f t="shared" si="0"/>
        <v>3</v>
      </c>
      <c r="N11" s="2">
        <f t="shared" si="3"/>
        <v>13116</v>
      </c>
      <c r="O11" s="2">
        <f t="shared" si="1"/>
        <v>4718</v>
      </c>
      <c r="P11" s="2">
        <f t="shared" si="1"/>
        <v>7070</v>
      </c>
      <c r="Q11" s="2">
        <f t="shared" si="1"/>
        <v>4793</v>
      </c>
    </row>
    <row r="12" spans="1:17" ht="45" customHeight="1" thickBot="1">
      <c r="A12" s="111" t="s">
        <v>10</v>
      </c>
      <c r="B12" s="112"/>
      <c r="C12" s="93"/>
      <c r="D12" s="95">
        <v>103</v>
      </c>
      <c r="E12" s="96"/>
      <c r="F12" s="96"/>
      <c r="G12" s="96"/>
      <c r="I12" s="22" t="e">
        <f t="shared" si="2"/>
        <v>#VALUE!</v>
      </c>
      <c r="J12" s="22" t="e">
        <f t="shared" si="0"/>
        <v>#VALUE!</v>
      </c>
      <c r="K12" s="22" t="e">
        <f t="shared" si="0"/>
        <v>#VALUE!</v>
      </c>
      <c r="L12" s="22" t="e">
        <f t="shared" si="0"/>
        <v>#VALUE!</v>
      </c>
      <c r="N12" s="2">
        <f t="shared" si="3"/>
        <v>103</v>
      </c>
      <c r="O12" s="2">
        <f t="shared" si="1"/>
        <v>0</v>
      </c>
      <c r="P12" s="2">
        <f t="shared" si="1"/>
        <v>0</v>
      </c>
      <c r="Q12" s="2">
        <f t="shared" si="1"/>
        <v>0</v>
      </c>
    </row>
    <row r="13" spans="1:17" ht="37.5" customHeight="1" thickBot="1">
      <c r="A13" s="113" t="s">
        <v>11</v>
      </c>
      <c r="B13" s="114"/>
      <c r="C13" s="93"/>
      <c r="D13" s="94">
        <v>149944</v>
      </c>
      <c r="E13" s="94">
        <v>149489</v>
      </c>
      <c r="F13" s="94">
        <v>166753</v>
      </c>
      <c r="G13" s="94">
        <v>173074</v>
      </c>
      <c r="I13" s="22">
        <f t="shared" si="2"/>
        <v>944</v>
      </c>
      <c r="J13" s="22">
        <f t="shared" si="0"/>
        <v>489</v>
      </c>
      <c r="K13" s="22">
        <f t="shared" si="0"/>
        <v>753</v>
      </c>
      <c r="L13" s="22">
        <f t="shared" si="0"/>
        <v>74</v>
      </c>
      <c r="N13" s="2">
        <f t="shared" si="3"/>
        <v>149944</v>
      </c>
      <c r="O13" s="2">
        <f t="shared" si="1"/>
        <v>149489</v>
      </c>
      <c r="P13" s="2">
        <f t="shared" si="1"/>
        <v>166753</v>
      </c>
      <c r="Q13" s="2">
        <f t="shared" si="1"/>
        <v>173074</v>
      </c>
    </row>
    <row r="14" spans="1:17" ht="61.5" customHeight="1" thickBot="1">
      <c r="A14" s="113" t="s">
        <v>12</v>
      </c>
      <c r="B14" s="114"/>
      <c r="C14" s="93"/>
      <c r="D14" s="94">
        <v>112718</v>
      </c>
      <c r="E14" s="94">
        <v>109035</v>
      </c>
      <c r="F14" s="94">
        <v>128282</v>
      </c>
      <c r="G14" s="94">
        <v>136696</v>
      </c>
      <c r="I14" s="22">
        <f t="shared" si="2"/>
        <v>718</v>
      </c>
      <c r="J14" s="22">
        <f t="shared" si="0"/>
        <v>35</v>
      </c>
      <c r="K14" s="22">
        <f t="shared" si="0"/>
        <v>282</v>
      </c>
      <c r="L14" s="22">
        <f t="shared" si="0"/>
        <v>696</v>
      </c>
      <c r="N14" s="2">
        <f t="shared" si="3"/>
        <v>112718</v>
      </c>
      <c r="O14" s="2">
        <f t="shared" si="1"/>
        <v>109035</v>
      </c>
      <c r="P14" s="2">
        <f t="shared" si="1"/>
        <v>128282</v>
      </c>
      <c r="Q14" s="2">
        <f t="shared" si="1"/>
        <v>136696</v>
      </c>
    </row>
    <row r="15" spans="1:17" ht="61.5" customHeight="1" thickBot="1">
      <c r="A15" s="113" t="s">
        <v>13</v>
      </c>
      <c r="B15" s="114"/>
      <c r="C15" s="93"/>
      <c r="D15" s="94">
        <v>116643</v>
      </c>
      <c r="E15" s="94">
        <v>107292</v>
      </c>
      <c r="F15" s="94">
        <v>121993</v>
      </c>
      <c r="G15" s="94">
        <v>130735</v>
      </c>
      <c r="I15" s="22">
        <f t="shared" si="2"/>
        <v>643</v>
      </c>
      <c r="J15" s="22">
        <f t="shared" si="0"/>
        <v>292</v>
      </c>
      <c r="K15" s="22">
        <f t="shared" si="0"/>
        <v>993</v>
      </c>
      <c r="L15" s="22">
        <f t="shared" si="0"/>
        <v>735</v>
      </c>
      <c r="N15" s="2">
        <f t="shared" si="3"/>
        <v>116643</v>
      </c>
      <c r="O15" s="2">
        <f t="shared" si="1"/>
        <v>107292</v>
      </c>
      <c r="P15" s="2">
        <f t="shared" si="1"/>
        <v>121993</v>
      </c>
      <c r="Q15" s="2">
        <f t="shared" si="1"/>
        <v>130735</v>
      </c>
    </row>
    <row r="16" spans="1:17" ht="37.5" customHeight="1" thickBot="1">
      <c r="A16" s="111" t="s">
        <v>14</v>
      </c>
      <c r="B16" s="112"/>
      <c r="C16" s="93"/>
      <c r="D16" s="95">
        <v>1166</v>
      </c>
      <c r="E16" s="95">
        <v>998</v>
      </c>
      <c r="F16" s="95">
        <v>1119</v>
      </c>
      <c r="G16" s="95">
        <v>1189</v>
      </c>
      <c r="I16" s="22">
        <f t="shared" si="2"/>
        <v>6</v>
      </c>
      <c r="J16" s="22" t="e">
        <f t="shared" si="0"/>
        <v>#VALUE!</v>
      </c>
      <c r="K16" s="22">
        <f t="shared" si="0"/>
        <v>9</v>
      </c>
      <c r="L16" s="22">
        <f t="shared" si="0"/>
        <v>9</v>
      </c>
      <c r="N16" s="2">
        <f t="shared" si="3"/>
        <v>1166</v>
      </c>
      <c r="O16" s="2">
        <f t="shared" si="1"/>
        <v>998</v>
      </c>
      <c r="P16" s="2">
        <f t="shared" si="1"/>
        <v>1119</v>
      </c>
      <c r="Q16" s="2">
        <f t="shared" si="1"/>
        <v>1189</v>
      </c>
    </row>
    <row r="17" spans="1:17" ht="15" customHeight="1" thickBot="1">
      <c r="A17" s="115"/>
      <c r="B17" s="115"/>
      <c r="C17" s="115"/>
      <c r="D17" s="115"/>
      <c r="E17" s="115"/>
      <c r="F17" s="115"/>
      <c r="G17" s="115"/>
      <c r="N17" s="2">
        <f t="shared" si="3"/>
        <v>0</v>
      </c>
      <c r="O17" s="2">
        <f t="shared" si="1"/>
        <v>0</v>
      </c>
      <c r="P17" s="2">
        <f t="shared" si="1"/>
        <v>0</v>
      </c>
      <c r="Q17" s="2">
        <f t="shared" si="1"/>
        <v>0</v>
      </c>
    </row>
    <row r="18" spans="1:17" ht="15" customHeight="1" thickBot="1">
      <c r="A18" s="116" t="s">
        <v>15</v>
      </c>
      <c r="B18" s="117"/>
      <c r="C18" s="118"/>
      <c r="D18" s="97" t="s">
        <v>1796</v>
      </c>
      <c r="E18" s="97" t="s">
        <v>1797</v>
      </c>
      <c r="F18" s="97" t="s">
        <v>1798</v>
      </c>
      <c r="G18" s="97" t="s">
        <v>1799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109" t="s">
        <v>16</v>
      </c>
      <c r="B19" s="110"/>
      <c r="C19" s="93"/>
      <c r="D19" s="94">
        <v>5134530</v>
      </c>
      <c r="E19" s="94">
        <v>5184617</v>
      </c>
      <c r="F19" s="94">
        <v>5274728</v>
      </c>
      <c r="G19" s="94">
        <v>5607128</v>
      </c>
      <c r="I19" s="22">
        <f t="shared" ref="I19:L38" si="4">REPLACE(D19,1,3,"")/1</f>
        <v>4530</v>
      </c>
      <c r="J19" s="22">
        <f t="shared" si="4"/>
        <v>4617</v>
      </c>
      <c r="K19" s="22">
        <f t="shared" si="4"/>
        <v>4728</v>
      </c>
      <c r="L19" s="22">
        <f t="shared" si="4"/>
        <v>7128</v>
      </c>
      <c r="N19" s="2">
        <f t="shared" si="3"/>
        <v>5134530</v>
      </c>
      <c r="O19" s="2">
        <f t="shared" si="3"/>
        <v>5184617</v>
      </c>
      <c r="P19" s="2">
        <f t="shared" si="3"/>
        <v>5274728</v>
      </c>
      <c r="Q19" s="2">
        <f t="shared" si="3"/>
        <v>5607128</v>
      </c>
    </row>
    <row r="20" spans="1:17" ht="61.5" customHeight="1" thickBot="1">
      <c r="A20" s="111" t="s">
        <v>17</v>
      </c>
      <c r="B20" s="112"/>
      <c r="C20" s="93"/>
      <c r="D20" s="95">
        <v>32262</v>
      </c>
      <c r="E20" s="95">
        <v>29687</v>
      </c>
      <c r="F20" s="95">
        <v>26785</v>
      </c>
      <c r="G20" s="95">
        <v>30751</v>
      </c>
      <c r="I20" s="22">
        <f t="shared" si="4"/>
        <v>62</v>
      </c>
      <c r="J20" s="22">
        <f t="shared" si="4"/>
        <v>87</v>
      </c>
      <c r="K20" s="22">
        <f t="shared" si="4"/>
        <v>85</v>
      </c>
      <c r="L20" s="22">
        <f t="shared" si="4"/>
        <v>51</v>
      </c>
      <c r="N20" s="2">
        <f t="shared" si="3"/>
        <v>32262</v>
      </c>
      <c r="O20" s="2">
        <f t="shared" si="3"/>
        <v>29687</v>
      </c>
      <c r="P20" s="2">
        <f t="shared" si="3"/>
        <v>26785</v>
      </c>
      <c r="Q20" s="2">
        <f t="shared" si="3"/>
        <v>30751</v>
      </c>
    </row>
    <row r="21" spans="1:17" ht="30" customHeight="1" thickBot="1">
      <c r="A21" s="111" t="s">
        <v>18</v>
      </c>
      <c r="B21" s="112"/>
      <c r="C21" s="93"/>
      <c r="D21" s="95">
        <v>2732</v>
      </c>
      <c r="E21" s="95">
        <v>3903</v>
      </c>
      <c r="F21" s="95">
        <v>4893</v>
      </c>
      <c r="G21" s="95">
        <v>4380</v>
      </c>
      <c r="I21" s="22">
        <f t="shared" si="4"/>
        <v>2</v>
      </c>
      <c r="J21" s="22">
        <f t="shared" si="4"/>
        <v>3</v>
      </c>
      <c r="K21" s="22">
        <f t="shared" si="4"/>
        <v>3</v>
      </c>
      <c r="L21" s="22">
        <f t="shared" si="4"/>
        <v>0</v>
      </c>
      <c r="N21" s="2">
        <f t="shared" si="3"/>
        <v>2732</v>
      </c>
      <c r="O21" s="2">
        <f t="shared" si="3"/>
        <v>3903</v>
      </c>
      <c r="P21" s="2">
        <f t="shared" si="3"/>
        <v>4893</v>
      </c>
      <c r="Q21" s="2">
        <f t="shared" si="3"/>
        <v>4380</v>
      </c>
    </row>
    <row r="22" spans="1:17" ht="30" customHeight="1" thickBot="1">
      <c r="A22" s="111" t="s">
        <v>19</v>
      </c>
      <c r="B22" s="112"/>
      <c r="C22" s="93"/>
      <c r="D22" s="95">
        <v>617281</v>
      </c>
      <c r="E22" s="95">
        <v>1102676</v>
      </c>
      <c r="F22" s="95">
        <v>882316</v>
      </c>
      <c r="G22" s="95">
        <v>715371</v>
      </c>
      <c r="I22" s="22">
        <f t="shared" si="4"/>
        <v>281</v>
      </c>
      <c r="J22" s="22">
        <f t="shared" si="4"/>
        <v>2676</v>
      </c>
      <c r="K22" s="22">
        <f t="shared" si="4"/>
        <v>316</v>
      </c>
      <c r="L22" s="22">
        <f t="shared" si="4"/>
        <v>371</v>
      </c>
      <c r="N22" s="2">
        <f t="shared" si="3"/>
        <v>617281</v>
      </c>
      <c r="O22" s="2">
        <f t="shared" si="3"/>
        <v>1102676</v>
      </c>
      <c r="P22" s="2">
        <f t="shared" si="3"/>
        <v>882316</v>
      </c>
      <c r="Q22" s="2">
        <f t="shared" si="3"/>
        <v>715371</v>
      </c>
    </row>
    <row r="23" spans="1:17" ht="15" customHeight="1" thickBot="1">
      <c r="A23" s="111" t="s">
        <v>20</v>
      </c>
      <c r="B23" s="112"/>
      <c r="C23" s="93"/>
      <c r="D23" s="95">
        <v>4288619</v>
      </c>
      <c r="E23" s="95">
        <v>3769681</v>
      </c>
      <c r="F23" s="95">
        <v>4318573</v>
      </c>
      <c r="G23" s="95">
        <v>4818606</v>
      </c>
      <c r="I23" s="22">
        <f t="shared" si="4"/>
        <v>8619</v>
      </c>
      <c r="J23" s="22">
        <f t="shared" si="4"/>
        <v>9681</v>
      </c>
      <c r="K23" s="22">
        <f t="shared" si="4"/>
        <v>8573</v>
      </c>
      <c r="L23" s="22">
        <f t="shared" si="4"/>
        <v>8606</v>
      </c>
      <c r="N23" s="2">
        <f t="shared" si="3"/>
        <v>4288619</v>
      </c>
      <c r="O23" s="2">
        <f t="shared" si="3"/>
        <v>3769681</v>
      </c>
      <c r="P23" s="2">
        <f t="shared" si="3"/>
        <v>4318573</v>
      </c>
      <c r="Q23" s="2">
        <f t="shared" si="3"/>
        <v>4818606</v>
      </c>
    </row>
    <row r="24" spans="1:17" ht="30" customHeight="1" thickBot="1">
      <c r="A24" s="111" t="s">
        <v>21</v>
      </c>
      <c r="B24" s="112"/>
      <c r="C24" s="93"/>
      <c r="D24" s="95">
        <v>193635</v>
      </c>
      <c r="E24" s="95">
        <v>278669</v>
      </c>
      <c r="F24" s="95">
        <v>42160</v>
      </c>
      <c r="G24" s="95">
        <v>38020</v>
      </c>
      <c r="I24" s="22">
        <f t="shared" si="4"/>
        <v>635</v>
      </c>
      <c r="J24" s="22">
        <f t="shared" si="4"/>
        <v>669</v>
      </c>
      <c r="K24" s="22">
        <f t="shared" si="4"/>
        <v>60</v>
      </c>
      <c r="L24" s="22">
        <f t="shared" si="4"/>
        <v>20</v>
      </c>
      <c r="N24" s="2">
        <f t="shared" si="3"/>
        <v>193635</v>
      </c>
      <c r="O24" s="2">
        <f t="shared" si="3"/>
        <v>278669</v>
      </c>
      <c r="P24" s="2">
        <f t="shared" si="3"/>
        <v>42160</v>
      </c>
      <c r="Q24" s="2">
        <f t="shared" si="3"/>
        <v>38020</v>
      </c>
    </row>
    <row r="25" spans="1:17" ht="15" customHeight="1" thickBot="1">
      <c r="A25" s="113" t="s">
        <v>22</v>
      </c>
      <c r="B25" s="114"/>
      <c r="C25" s="93"/>
      <c r="D25" s="94">
        <v>1118171</v>
      </c>
      <c r="E25" s="94">
        <v>2169615</v>
      </c>
      <c r="F25" s="94">
        <v>2003555</v>
      </c>
      <c r="G25" s="94">
        <v>2259677</v>
      </c>
      <c r="I25" s="22">
        <f t="shared" si="4"/>
        <v>8171</v>
      </c>
      <c r="J25" s="22">
        <f t="shared" si="4"/>
        <v>9615</v>
      </c>
      <c r="K25" s="22">
        <f t="shared" si="4"/>
        <v>3555</v>
      </c>
      <c r="L25" s="22">
        <f t="shared" si="4"/>
        <v>9677</v>
      </c>
      <c r="N25" s="2">
        <f t="shared" si="3"/>
        <v>1118171</v>
      </c>
      <c r="O25" s="2">
        <f t="shared" si="3"/>
        <v>2169615</v>
      </c>
      <c r="P25" s="2">
        <f t="shared" si="3"/>
        <v>2003555</v>
      </c>
      <c r="Q25" s="2">
        <f t="shared" si="3"/>
        <v>2259677</v>
      </c>
    </row>
    <row r="26" spans="1:17" ht="25.5" customHeight="1" thickBot="1">
      <c r="A26" s="111" t="s">
        <v>23</v>
      </c>
      <c r="B26" s="112"/>
      <c r="C26" s="93"/>
      <c r="D26" s="95">
        <v>341496</v>
      </c>
      <c r="E26" s="95">
        <v>265354</v>
      </c>
      <c r="F26" s="95">
        <v>244140</v>
      </c>
      <c r="G26" s="95">
        <v>208993</v>
      </c>
      <c r="I26" s="22">
        <f t="shared" si="4"/>
        <v>496</v>
      </c>
      <c r="J26" s="22">
        <f t="shared" si="4"/>
        <v>354</v>
      </c>
      <c r="K26" s="22">
        <f t="shared" si="4"/>
        <v>140</v>
      </c>
      <c r="L26" s="22">
        <f t="shared" si="4"/>
        <v>993</v>
      </c>
      <c r="N26" s="2">
        <f t="shared" si="3"/>
        <v>341496</v>
      </c>
      <c r="O26" s="2">
        <f t="shared" si="3"/>
        <v>265354</v>
      </c>
      <c r="P26" s="2">
        <f t="shared" si="3"/>
        <v>244140</v>
      </c>
      <c r="Q26" s="2">
        <f t="shared" si="3"/>
        <v>208993</v>
      </c>
    </row>
    <row r="27" spans="1:17" ht="15.75" customHeight="1" thickBot="1">
      <c r="A27" s="111" t="s">
        <v>24</v>
      </c>
      <c r="B27" s="112"/>
      <c r="C27" s="93"/>
      <c r="D27" s="95">
        <v>1375</v>
      </c>
      <c r="E27" s="95"/>
      <c r="F27" s="95"/>
      <c r="G27" s="95"/>
      <c r="I27" s="22">
        <f t="shared" si="4"/>
        <v>5</v>
      </c>
      <c r="J27" s="22" t="e">
        <f t="shared" si="4"/>
        <v>#VALUE!</v>
      </c>
      <c r="K27" s="22" t="e">
        <f t="shared" si="4"/>
        <v>#VALUE!</v>
      </c>
      <c r="L27" s="22" t="e">
        <f t="shared" si="4"/>
        <v>#VALUE!</v>
      </c>
      <c r="N27" s="2">
        <f t="shared" si="3"/>
        <v>1375</v>
      </c>
      <c r="O27" s="2">
        <f t="shared" si="3"/>
        <v>0</v>
      </c>
      <c r="P27" s="2">
        <f t="shared" si="3"/>
        <v>0</v>
      </c>
      <c r="Q27" s="2">
        <f t="shared" si="3"/>
        <v>0</v>
      </c>
    </row>
    <row r="28" spans="1:17" ht="30" customHeight="1" thickBot="1">
      <c r="A28" s="111" t="s">
        <v>25</v>
      </c>
      <c r="B28" s="112"/>
      <c r="C28" s="93"/>
      <c r="D28" s="95">
        <v>71349</v>
      </c>
      <c r="E28" s="95">
        <v>71916</v>
      </c>
      <c r="F28" s="95">
        <v>68734</v>
      </c>
      <c r="G28" s="95">
        <v>51208</v>
      </c>
      <c r="I28" s="22">
        <f t="shared" si="4"/>
        <v>49</v>
      </c>
      <c r="J28" s="22">
        <f t="shared" si="4"/>
        <v>16</v>
      </c>
      <c r="K28" s="22">
        <f t="shared" si="4"/>
        <v>34</v>
      </c>
      <c r="L28" s="22">
        <f t="shared" si="4"/>
        <v>8</v>
      </c>
      <c r="N28" s="2">
        <f t="shared" si="3"/>
        <v>71349</v>
      </c>
      <c r="O28" s="2">
        <f t="shared" si="3"/>
        <v>71916</v>
      </c>
      <c r="P28" s="2">
        <f t="shared" si="3"/>
        <v>68734</v>
      </c>
      <c r="Q28" s="2">
        <f t="shared" si="3"/>
        <v>51208</v>
      </c>
    </row>
    <row r="29" spans="1:17" ht="15" customHeight="1" thickBot="1">
      <c r="A29" s="113" t="s">
        <v>26</v>
      </c>
      <c r="B29" s="114"/>
      <c r="C29" s="93"/>
      <c r="D29" s="94">
        <v>6252701</v>
      </c>
      <c r="E29" s="94">
        <v>7354233</v>
      </c>
      <c r="F29" s="94">
        <v>7278283</v>
      </c>
      <c r="G29" s="94">
        <v>7866805</v>
      </c>
      <c r="I29" s="22">
        <f t="shared" si="4"/>
        <v>2701</v>
      </c>
      <c r="J29" s="22">
        <f t="shared" si="4"/>
        <v>4233</v>
      </c>
      <c r="K29" s="22">
        <f t="shared" si="4"/>
        <v>8283</v>
      </c>
      <c r="L29" s="22">
        <f t="shared" si="4"/>
        <v>6805</v>
      </c>
      <c r="N29" s="2">
        <f t="shared" si="3"/>
        <v>6252701</v>
      </c>
      <c r="O29" s="2">
        <f t="shared" si="3"/>
        <v>7354233</v>
      </c>
      <c r="P29" s="2">
        <f t="shared" si="3"/>
        <v>7278283</v>
      </c>
      <c r="Q29" s="2">
        <f t="shared" si="3"/>
        <v>7866805</v>
      </c>
    </row>
    <row r="30" spans="1:17" ht="15" customHeight="1" thickBot="1">
      <c r="A30" s="113" t="s">
        <v>27</v>
      </c>
      <c r="B30" s="114"/>
      <c r="C30" s="93"/>
      <c r="D30" s="94">
        <v>5042702</v>
      </c>
      <c r="E30" s="94">
        <v>6158412</v>
      </c>
      <c r="F30" s="94">
        <v>6056731</v>
      </c>
      <c r="G30" s="94">
        <v>6631442</v>
      </c>
      <c r="I30" s="22">
        <f t="shared" si="4"/>
        <v>2702</v>
      </c>
      <c r="J30" s="22">
        <f t="shared" si="4"/>
        <v>8412</v>
      </c>
      <c r="K30" s="22">
        <f t="shared" si="4"/>
        <v>6731</v>
      </c>
      <c r="L30" s="22">
        <f t="shared" si="4"/>
        <v>1442</v>
      </c>
      <c r="N30" s="2">
        <f t="shared" si="3"/>
        <v>5042702</v>
      </c>
      <c r="O30" s="2">
        <f t="shared" si="3"/>
        <v>6158412</v>
      </c>
      <c r="P30" s="2">
        <f t="shared" si="3"/>
        <v>6056731</v>
      </c>
      <c r="Q30" s="2">
        <f t="shared" si="3"/>
        <v>6631442</v>
      </c>
    </row>
    <row r="31" spans="1:17" ht="15" customHeight="1" thickBot="1">
      <c r="A31" s="111" t="s">
        <v>28</v>
      </c>
      <c r="B31" s="112"/>
      <c r="C31" s="93"/>
      <c r="D31" s="95">
        <v>4519828</v>
      </c>
      <c r="E31" s="95">
        <v>3655119</v>
      </c>
      <c r="F31" s="95">
        <v>3511089</v>
      </c>
      <c r="G31" s="95">
        <v>4380572</v>
      </c>
      <c r="I31" s="22">
        <f t="shared" si="4"/>
        <v>9828</v>
      </c>
      <c r="J31" s="22">
        <f t="shared" si="4"/>
        <v>5119</v>
      </c>
      <c r="K31" s="22">
        <f t="shared" si="4"/>
        <v>1089</v>
      </c>
      <c r="L31" s="22">
        <f t="shared" si="4"/>
        <v>572</v>
      </c>
      <c r="N31" s="2">
        <f t="shared" si="3"/>
        <v>4519828</v>
      </c>
      <c r="O31" s="2">
        <f t="shared" si="3"/>
        <v>3655119</v>
      </c>
      <c r="P31" s="2">
        <f t="shared" si="3"/>
        <v>3511089</v>
      </c>
      <c r="Q31" s="2">
        <f t="shared" si="3"/>
        <v>4380572</v>
      </c>
    </row>
    <row r="32" spans="1:17" ht="15.75" customHeight="1" thickBot="1">
      <c r="A32" s="111" t="s">
        <v>29</v>
      </c>
      <c r="B32" s="112"/>
      <c r="C32" s="93"/>
      <c r="D32" s="95">
        <v>522874</v>
      </c>
      <c r="E32" s="95">
        <v>2503293</v>
      </c>
      <c r="F32" s="95">
        <v>2545641</v>
      </c>
      <c r="G32" s="95">
        <v>2250869</v>
      </c>
      <c r="I32" s="22">
        <f t="shared" si="4"/>
        <v>874</v>
      </c>
      <c r="J32" s="22">
        <f t="shared" si="4"/>
        <v>3293</v>
      </c>
      <c r="K32" s="22">
        <f t="shared" si="4"/>
        <v>5641</v>
      </c>
      <c r="L32" s="22">
        <f t="shared" si="4"/>
        <v>869</v>
      </c>
      <c r="N32" s="2">
        <f t="shared" si="3"/>
        <v>522874</v>
      </c>
      <c r="O32" s="2">
        <f t="shared" si="3"/>
        <v>2503293</v>
      </c>
      <c r="P32" s="2">
        <f t="shared" si="3"/>
        <v>2545641</v>
      </c>
      <c r="Q32" s="2">
        <f t="shared" si="3"/>
        <v>2250869</v>
      </c>
    </row>
    <row r="33" spans="1:18" ht="15" customHeight="1" thickBot="1">
      <c r="A33" s="113" t="s">
        <v>30</v>
      </c>
      <c r="B33" s="114"/>
      <c r="C33" s="93"/>
      <c r="D33" s="94">
        <v>1171695</v>
      </c>
      <c r="E33" s="94">
        <v>1195821</v>
      </c>
      <c r="F33" s="94">
        <v>1221552</v>
      </c>
      <c r="G33" s="94">
        <v>1235363</v>
      </c>
      <c r="I33" s="22">
        <f t="shared" si="4"/>
        <v>1695</v>
      </c>
      <c r="J33" s="22">
        <f t="shared" si="4"/>
        <v>5821</v>
      </c>
      <c r="K33" s="22">
        <f t="shared" si="4"/>
        <v>1552</v>
      </c>
      <c r="L33" s="22">
        <f t="shared" si="4"/>
        <v>5363</v>
      </c>
      <c r="N33" s="2">
        <f t="shared" si="3"/>
        <v>1171695</v>
      </c>
      <c r="O33" s="2">
        <f t="shared" si="3"/>
        <v>1195821</v>
      </c>
      <c r="P33" s="2">
        <f t="shared" si="3"/>
        <v>1221552</v>
      </c>
      <c r="Q33" s="2">
        <f t="shared" si="3"/>
        <v>1235363</v>
      </c>
      <c r="R33" s="22"/>
    </row>
    <row r="34" spans="1:18" ht="30" customHeight="1" thickBot="1">
      <c r="A34" s="111" t="s">
        <v>31</v>
      </c>
      <c r="B34" s="112"/>
      <c r="C34" s="93"/>
      <c r="D34" s="95">
        <v>1000000</v>
      </c>
      <c r="E34" s="95">
        <v>1000000</v>
      </c>
      <c r="F34" s="95">
        <v>1000000</v>
      </c>
      <c r="G34" s="95">
        <v>1000000</v>
      </c>
      <c r="I34" s="22">
        <f t="shared" si="4"/>
        <v>0</v>
      </c>
      <c r="J34" s="22">
        <f t="shared" si="4"/>
        <v>0</v>
      </c>
      <c r="K34" s="22">
        <f t="shared" si="4"/>
        <v>0</v>
      </c>
      <c r="L34" s="22">
        <f t="shared" si="4"/>
        <v>0</v>
      </c>
      <c r="N34" s="2">
        <f t="shared" si="3"/>
        <v>1000000</v>
      </c>
      <c r="O34" s="2">
        <f t="shared" si="3"/>
        <v>1000000</v>
      </c>
      <c r="P34" s="2">
        <f t="shared" si="3"/>
        <v>1000000</v>
      </c>
      <c r="Q34" s="2">
        <f t="shared" si="3"/>
        <v>1000000</v>
      </c>
    </row>
    <row r="35" spans="1:18" ht="30" customHeight="1" thickBot="1">
      <c r="A35" s="111" t="s">
        <v>32</v>
      </c>
      <c r="B35" s="112"/>
      <c r="C35" s="93"/>
      <c r="D35" s="95">
        <v>1841</v>
      </c>
      <c r="E35" s="95">
        <v>1841</v>
      </c>
      <c r="F35" s="95">
        <v>1841</v>
      </c>
      <c r="G35" s="95">
        <v>1841</v>
      </c>
      <c r="I35" s="22">
        <f t="shared" si="4"/>
        <v>1</v>
      </c>
      <c r="J35" s="22">
        <f t="shared" si="4"/>
        <v>1</v>
      </c>
      <c r="K35" s="22">
        <f t="shared" si="4"/>
        <v>1</v>
      </c>
      <c r="L35" s="22">
        <f t="shared" si="4"/>
        <v>1</v>
      </c>
      <c r="N35" s="2">
        <f t="shared" si="3"/>
        <v>1841</v>
      </c>
      <c r="O35" s="2">
        <f t="shared" si="3"/>
        <v>1841</v>
      </c>
      <c r="P35" s="2">
        <f t="shared" si="3"/>
        <v>1841</v>
      </c>
      <c r="Q35" s="2">
        <f t="shared" si="3"/>
        <v>1841</v>
      </c>
    </row>
    <row r="36" spans="1:18" ht="37.5" customHeight="1" thickBot="1">
      <c r="A36" s="111" t="s">
        <v>33</v>
      </c>
      <c r="B36" s="112"/>
      <c r="C36" s="93"/>
      <c r="D36" s="95">
        <v>119077</v>
      </c>
      <c r="E36" s="95">
        <v>117619</v>
      </c>
      <c r="F36" s="95">
        <v>140379</v>
      </c>
      <c r="G36" s="95">
        <v>153242</v>
      </c>
      <c r="I36" s="22">
        <f t="shared" si="4"/>
        <v>77</v>
      </c>
      <c r="J36" s="22">
        <f t="shared" si="4"/>
        <v>619</v>
      </c>
      <c r="K36" s="22">
        <f t="shared" si="4"/>
        <v>379</v>
      </c>
      <c r="L36" s="22">
        <f t="shared" si="4"/>
        <v>242</v>
      </c>
      <c r="N36" s="2">
        <f t="shared" si="3"/>
        <v>119077</v>
      </c>
      <c r="O36" s="2">
        <f t="shared" si="3"/>
        <v>117619</v>
      </c>
      <c r="P36" s="2">
        <f t="shared" si="3"/>
        <v>140379</v>
      </c>
      <c r="Q36" s="2">
        <f t="shared" si="3"/>
        <v>153242</v>
      </c>
    </row>
    <row r="37" spans="1:18" ht="30" customHeight="1" thickBot="1">
      <c r="A37" s="113" t="s">
        <v>34</v>
      </c>
      <c r="B37" s="114"/>
      <c r="C37" s="93"/>
      <c r="D37" s="94">
        <v>38304</v>
      </c>
      <c r="E37" s="98"/>
      <c r="F37" s="98"/>
      <c r="G37" s="98"/>
      <c r="I37" s="22">
        <f t="shared" si="4"/>
        <v>4</v>
      </c>
      <c r="J37" s="22" t="e">
        <f t="shared" si="4"/>
        <v>#VALUE!</v>
      </c>
      <c r="K37" s="22" t="e">
        <f t="shared" si="4"/>
        <v>#VALUE!</v>
      </c>
      <c r="L37" s="22" t="e">
        <f t="shared" si="4"/>
        <v>#VALUE!</v>
      </c>
      <c r="N37" s="2">
        <f t="shared" si="3"/>
        <v>38304</v>
      </c>
      <c r="O37" s="2">
        <f t="shared" si="3"/>
        <v>0</v>
      </c>
      <c r="P37" s="2">
        <f t="shared" si="3"/>
        <v>0</v>
      </c>
      <c r="Q37" s="2">
        <f t="shared" si="3"/>
        <v>0</v>
      </c>
    </row>
    <row r="38" spans="1:18" ht="30" customHeight="1" thickBot="1">
      <c r="A38" s="113" t="s">
        <v>35</v>
      </c>
      <c r="B38" s="114"/>
      <c r="C38" s="93"/>
      <c r="D38" s="94">
        <v>6252701</v>
      </c>
      <c r="E38" s="94">
        <v>7354233</v>
      </c>
      <c r="F38" s="94">
        <v>7278283</v>
      </c>
      <c r="G38" s="94">
        <v>7866805</v>
      </c>
      <c r="I38" s="22">
        <f t="shared" si="4"/>
        <v>2701</v>
      </c>
      <c r="J38" s="22">
        <f t="shared" si="4"/>
        <v>4233</v>
      </c>
      <c r="K38" s="22">
        <f t="shared" si="4"/>
        <v>8283</v>
      </c>
      <c r="L38" s="22">
        <f t="shared" si="4"/>
        <v>6805</v>
      </c>
      <c r="N38" s="2">
        <f t="shared" si="3"/>
        <v>6252701</v>
      </c>
      <c r="O38" s="2">
        <f t="shared" si="3"/>
        <v>7354233</v>
      </c>
      <c r="P38" s="2">
        <f t="shared" si="3"/>
        <v>7278283</v>
      </c>
      <c r="Q38" s="2">
        <f t="shared" si="3"/>
        <v>7866805</v>
      </c>
    </row>
    <row r="39" spans="1:18">
      <c r="A39" s="21" t="s">
        <v>1749</v>
      </c>
    </row>
  </sheetData>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103" t="s">
        <v>0</v>
      </c>
      <c r="B1" s="104"/>
      <c r="C1" s="105"/>
      <c r="D1" s="91" t="s">
        <v>1441</v>
      </c>
      <c r="E1" s="91" t="s">
        <v>1443</v>
      </c>
      <c r="F1" s="91" t="s">
        <v>1605</v>
      </c>
      <c r="G1" s="91" t="s">
        <v>1647</v>
      </c>
      <c r="H1" s="121" t="s">
        <v>0</v>
      </c>
      <c r="I1" s="104"/>
      <c r="J1" s="105"/>
      <c r="K1" s="91" t="s">
        <v>1800</v>
      </c>
      <c r="L1" s="91" t="s">
        <v>1801</v>
      </c>
      <c r="M1" s="91" t="s">
        <v>1802</v>
      </c>
      <c r="N1" s="91" t="s">
        <v>1803</v>
      </c>
      <c r="P1" s="1" t="str">
        <f>REPLACE(D1,11,27,"")</f>
        <v>Quý 2/2017</v>
      </c>
      <c r="Q1" s="1" t="str">
        <f>REPLACE(E1,11,27,"")</f>
        <v>Quý 3/2017</v>
      </c>
      <c r="R1" s="1" t="str">
        <f>REPLACE(F1,11,27,"")</f>
        <v>Quý 4/2017</v>
      </c>
      <c r="S1" s="1" t="str">
        <f>REPLACE(G1,11,27,"")</f>
        <v>Quý 1/2018</v>
      </c>
      <c r="T1" s="1" t="str">
        <f>REPLACE(K1,11,27,"")</f>
        <v>Quý 2/2015</v>
      </c>
      <c r="U1" s="1" t="str">
        <f>REPLACE(L1,11,27,"")</f>
        <v>Quý 3/2015</v>
      </c>
      <c r="V1" s="1" t="str">
        <f>REPLACE(M1,11,27,"")</f>
        <v>Quý 4/2015</v>
      </c>
      <c r="W1" s="1" t="str">
        <f>REPLACE(N1,11,27,"")</f>
        <v>Quý 1/2016</v>
      </c>
      <c r="Y1" s="3" t="str">
        <f>T1</f>
        <v>Quý 2/2015</v>
      </c>
      <c r="Z1" s="3" t="str">
        <f>U1</f>
        <v>Quý 3/2015</v>
      </c>
      <c r="AA1" s="3" t="str">
        <f>V1</f>
        <v>Quý 4/2015</v>
      </c>
      <c r="AB1" s="3" t="str">
        <f>W1</f>
        <v>Quý 1/2016</v>
      </c>
      <c r="AC1" s="3" t="str">
        <f>P1</f>
        <v>Quý 2/2017</v>
      </c>
      <c r="AD1" s="3" t="str">
        <f>Q1</f>
        <v>Quý 3/2017</v>
      </c>
      <c r="AE1" s="3" t="str">
        <f>R1</f>
        <v>Quý 4/2017</v>
      </c>
      <c r="AF1" s="3" t="str">
        <f>S1</f>
        <v>Quý 1/2018</v>
      </c>
    </row>
    <row r="2" spans="1:32" ht="49.5" customHeight="1" thickBot="1">
      <c r="A2" s="106"/>
      <c r="B2" s="107"/>
      <c r="C2" s="108"/>
      <c r="D2" s="92" t="s">
        <v>1784</v>
      </c>
      <c r="E2" s="92" t="s">
        <v>1785</v>
      </c>
      <c r="F2" s="92" t="s">
        <v>1786</v>
      </c>
      <c r="G2" s="92" t="s">
        <v>1787</v>
      </c>
      <c r="H2" s="122"/>
      <c r="I2" s="107"/>
      <c r="J2" s="108"/>
      <c r="K2" s="92" t="s">
        <v>1784</v>
      </c>
      <c r="L2" s="92" t="s">
        <v>1785</v>
      </c>
      <c r="M2" s="92" t="s">
        <v>1786</v>
      </c>
      <c r="N2" s="92" t="s">
        <v>1787</v>
      </c>
      <c r="Y2" s="3"/>
      <c r="Z2" s="3"/>
      <c r="AA2" s="3"/>
      <c r="AB2" s="3"/>
      <c r="AC2" s="3"/>
      <c r="AD2" s="3"/>
      <c r="AE2" s="3"/>
      <c r="AF2" s="3"/>
    </row>
    <row r="3" spans="1:32" ht="61.5" customHeight="1" thickBot="1">
      <c r="A3" s="109" t="s">
        <v>1</v>
      </c>
      <c r="B3" s="110"/>
      <c r="C3" s="93"/>
      <c r="D3" s="94">
        <v>183722</v>
      </c>
      <c r="E3" s="94">
        <v>520302</v>
      </c>
      <c r="F3" s="94">
        <v>472770</v>
      </c>
      <c r="G3" s="94">
        <v>344034</v>
      </c>
      <c r="H3" s="109" t="s">
        <v>1</v>
      </c>
      <c r="I3" s="110"/>
      <c r="J3" s="93"/>
      <c r="K3" s="94">
        <v>207672</v>
      </c>
      <c r="L3" s="94">
        <v>191894</v>
      </c>
      <c r="M3" s="94">
        <v>922199</v>
      </c>
      <c r="N3" s="94">
        <v>201669</v>
      </c>
      <c r="P3" s="2">
        <f>REPLACE(D3,1,3,"")/1</f>
        <v>722</v>
      </c>
      <c r="Q3" s="2">
        <f t="shared" ref="Q3:S16" si="0">REPLACE(E3,1,3,"")/1</f>
        <v>302</v>
      </c>
      <c r="R3" s="2">
        <f t="shared" si="0"/>
        <v>770</v>
      </c>
      <c r="S3" s="2">
        <f t="shared" si="0"/>
        <v>34</v>
      </c>
      <c r="T3" s="2">
        <f>REPLACE(K3,1,3,"")/1</f>
        <v>672</v>
      </c>
      <c r="U3" s="2">
        <f t="shared" ref="U3:W16" si="1">REPLACE(L3,1,3,"")/1</f>
        <v>894</v>
      </c>
      <c r="V3" s="2">
        <f t="shared" si="1"/>
        <v>199</v>
      </c>
      <c r="W3" s="2">
        <f t="shared" si="1"/>
        <v>669</v>
      </c>
      <c r="Y3" s="3">
        <f>K3</f>
        <v>207672</v>
      </c>
      <c r="Z3" s="3">
        <f t="shared" ref="Z3:AB17" si="2">L3</f>
        <v>191894</v>
      </c>
      <c r="AA3" s="3">
        <f t="shared" si="2"/>
        <v>922199</v>
      </c>
      <c r="AB3" s="3">
        <f t="shared" si="2"/>
        <v>201669</v>
      </c>
      <c r="AC3" s="3">
        <f>D3</f>
        <v>183722</v>
      </c>
      <c r="AD3" s="3">
        <f t="shared" ref="AD3:AF17" si="3">E3</f>
        <v>520302</v>
      </c>
      <c r="AE3" s="3">
        <f t="shared" si="3"/>
        <v>472770</v>
      </c>
      <c r="AF3" s="3">
        <f t="shared" si="3"/>
        <v>344034</v>
      </c>
    </row>
    <row r="4" spans="1:32" ht="15" customHeight="1" thickBot="1">
      <c r="A4" s="111" t="s">
        <v>2</v>
      </c>
      <c r="B4" s="112"/>
      <c r="C4" s="93"/>
      <c r="D4" s="95">
        <v>149367</v>
      </c>
      <c r="E4" s="95">
        <v>397625</v>
      </c>
      <c r="F4" s="95">
        <v>240030</v>
      </c>
      <c r="G4" s="95">
        <v>286450</v>
      </c>
      <c r="H4" s="111" t="s">
        <v>2</v>
      </c>
      <c r="I4" s="112"/>
      <c r="J4" s="93"/>
      <c r="K4" s="95">
        <v>174826</v>
      </c>
      <c r="L4" s="95">
        <v>156878</v>
      </c>
      <c r="M4" s="95">
        <v>595375</v>
      </c>
      <c r="N4" s="95">
        <v>162380</v>
      </c>
      <c r="P4" s="2">
        <f t="shared" ref="P4:P16" si="4">REPLACE(D4,1,3,"")/1</f>
        <v>367</v>
      </c>
      <c r="Q4" s="2">
        <f t="shared" si="0"/>
        <v>625</v>
      </c>
      <c r="R4" s="2">
        <f t="shared" si="0"/>
        <v>30</v>
      </c>
      <c r="S4" s="2">
        <f t="shared" si="0"/>
        <v>450</v>
      </c>
      <c r="T4" s="2">
        <f t="shared" ref="T4:U16" si="5">REPLACE(K4,1,3,"")/1</f>
        <v>826</v>
      </c>
      <c r="U4" s="2">
        <f t="shared" si="5"/>
        <v>878</v>
      </c>
      <c r="V4" s="2">
        <f t="shared" si="1"/>
        <v>375</v>
      </c>
      <c r="W4" s="2">
        <f t="shared" si="1"/>
        <v>380</v>
      </c>
      <c r="Y4" s="3">
        <f t="shared" ref="Y4:AB38" si="6">K4</f>
        <v>174826</v>
      </c>
      <c r="Z4" s="3">
        <f t="shared" si="2"/>
        <v>156878</v>
      </c>
      <c r="AA4" s="3">
        <f t="shared" si="2"/>
        <v>595375</v>
      </c>
      <c r="AB4" s="3">
        <f t="shared" si="2"/>
        <v>162380</v>
      </c>
      <c r="AC4" s="3">
        <f t="shared" ref="AC4:AF38" si="7">D4</f>
        <v>149367</v>
      </c>
      <c r="AD4" s="3">
        <f t="shared" si="3"/>
        <v>397625</v>
      </c>
      <c r="AE4" s="3">
        <f t="shared" si="3"/>
        <v>240030</v>
      </c>
      <c r="AF4" s="3">
        <f t="shared" si="3"/>
        <v>286450</v>
      </c>
    </row>
    <row r="5" spans="1:32" ht="61.5" customHeight="1" thickBot="1">
      <c r="A5" s="113" t="s">
        <v>3</v>
      </c>
      <c r="B5" s="114"/>
      <c r="C5" s="93"/>
      <c r="D5" s="94">
        <v>34355</v>
      </c>
      <c r="E5" s="94">
        <v>122677</v>
      </c>
      <c r="F5" s="94">
        <v>232740</v>
      </c>
      <c r="G5" s="94">
        <v>57584</v>
      </c>
      <c r="H5" s="113" t="s">
        <v>3</v>
      </c>
      <c r="I5" s="114"/>
      <c r="J5" s="93"/>
      <c r="K5" s="94">
        <v>32846</v>
      </c>
      <c r="L5" s="94">
        <v>35016</v>
      </c>
      <c r="M5" s="94">
        <v>326823</v>
      </c>
      <c r="N5" s="94">
        <v>39289</v>
      </c>
      <c r="P5" s="2">
        <f t="shared" si="4"/>
        <v>55</v>
      </c>
      <c r="Q5" s="2">
        <f t="shared" si="0"/>
        <v>677</v>
      </c>
      <c r="R5" s="2">
        <f t="shared" si="0"/>
        <v>740</v>
      </c>
      <c r="S5" s="2">
        <f t="shared" si="0"/>
        <v>84</v>
      </c>
      <c r="T5" s="2">
        <f t="shared" si="5"/>
        <v>46</v>
      </c>
      <c r="U5" s="2">
        <f t="shared" si="1"/>
        <v>16</v>
      </c>
      <c r="V5" s="2">
        <f t="shared" si="1"/>
        <v>823</v>
      </c>
      <c r="W5" s="2">
        <f t="shared" si="1"/>
        <v>89</v>
      </c>
      <c r="Y5" s="3">
        <f t="shared" si="6"/>
        <v>32846</v>
      </c>
      <c r="Z5" s="3">
        <f t="shared" si="2"/>
        <v>35016</v>
      </c>
      <c r="AA5" s="3">
        <f t="shared" si="2"/>
        <v>326823</v>
      </c>
      <c r="AB5" s="3">
        <f t="shared" si="2"/>
        <v>39289</v>
      </c>
      <c r="AC5" s="3">
        <f t="shared" si="7"/>
        <v>34355</v>
      </c>
      <c r="AD5" s="3">
        <f t="shared" si="3"/>
        <v>122677</v>
      </c>
      <c r="AE5" s="3">
        <f t="shared" si="3"/>
        <v>232740</v>
      </c>
      <c r="AF5" s="3">
        <f t="shared" si="3"/>
        <v>57584</v>
      </c>
    </row>
    <row r="6" spans="1:32" ht="37.5" customHeight="1" thickBot="1">
      <c r="A6" s="111" t="s">
        <v>4</v>
      </c>
      <c r="B6" s="112"/>
      <c r="C6" s="93"/>
      <c r="D6" s="95">
        <v>3870</v>
      </c>
      <c r="E6" s="95">
        <v>1296</v>
      </c>
      <c r="F6" s="95">
        <v>1145</v>
      </c>
      <c r="G6" s="95">
        <v>172</v>
      </c>
      <c r="H6" s="111" t="s">
        <v>4</v>
      </c>
      <c r="I6" s="112"/>
      <c r="J6" s="93"/>
      <c r="K6" s="95">
        <v>580</v>
      </c>
      <c r="L6" s="96">
        <v>628</v>
      </c>
      <c r="M6" s="95">
        <v>6311</v>
      </c>
      <c r="N6" s="95">
        <v>66</v>
      </c>
      <c r="P6" s="2">
        <f t="shared" si="4"/>
        <v>0</v>
      </c>
      <c r="Q6" s="2">
        <f t="shared" si="0"/>
        <v>6</v>
      </c>
      <c r="R6" s="2">
        <f t="shared" si="0"/>
        <v>5</v>
      </c>
      <c r="S6" s="2" t="e">
        <f t="shared" si="0"/>
        <v>#VALUE!</v>
      </c>
      <c r="T6" s="2" t="e">
        <f t="shared" si="5"/>
        <v>#VALUE!</v>
      </c>
      <c r="U6" s="2" t="e">
        <f t="shared" si="1"/>
        <v>#VALUE!</v>
      </c>
      <c r="V6" s="2">
        <f t="shared" si="1"/>
        <v>1</v>
      </c>
      <c r="W6" s="2" t="e">
        <f t="shared" si="1"/>
        <v>#VALUE!</v>
      </c>
      <c r="Y6" s="3">
        <f t="shared" si="6"/>
        <v>580</v>
      </c>
      <c r="Z6" s="3">
        <f t="shared" si="2"/>
        <v>628</v>
      </c>
      <c r="AA6" s="3">
        <f t="shared" si="2"/>
        <v>6311</v>
      </c>
      <c r="AB6" s="3">
        <f t="shared" si="2"/>
        <v>66</v>
      </c>
      <c r="AC6" s="3">
        <f t="shared" si="7"/>
        <v>3870</v>
      </c>
      <c r="AD6" s="3">
        <f t="shared" si="3"/>
        <v>1296</v>
      </c>
      <c r="AE6" s="3">
        <f t="shared" si="3"/>
        <v>1145</v>
      </c>
      <c r="AF6" s="3">
        <f t="shared" si="3"/>
        <v>172</v>
      </c>
    </row>
    <row r="7" spans="1:32" ht="15" customHeight="1" thickBot="1">
      <c r="A7" s="111" t="s">
        <v>5</v>
      </c>
      <c r="B7" s="112"/>
      <c r="C7" s="93"/>
      <c r="D7" s="95">
        <v>68375</v>
      </c>
      <c r="E7" s="95">
        <v>-1964</v>
      </c>
      <c r="F7" s="95">
        <v>54283</v>
      </c>
      <c r="G7" s="95">
        <v>20294</v>
      </c>
      <c r="H7" s="111" t="s">
        <v>5</v>
      </c>
      <c r="I7" s="112"/>
      <c r="J7" s="93"/>
      <c r="K7" s="95">
        <v>47555</v>
      </c>
      <c r="L7" s="95">
        <v>9076</v>
      </c>
      <c r="M7" s="95">
        <v>69786</v>
      </c>
      <c r="N7" s="95">
        <v>32441</v>
      </c>
      <c r="P7" s="2">
        <f t="shared" si="4"/>
        <v>75</v>
      </c>
      <c r="Q7" s="2">
        <f t="shared" si="0"/>
        <v>64</v>
      </c>
      <c r="R7" s="2">
        <f t="shared" si="0"/>
        <v>83</v>
      </c>
      <c r="S7" s="2">
        <f t="shared" si="0"/>
        <v>94</v>
      </c>
      <c r="T7" s="2">
        <f t="shared" si="5"/>
        <v>55</v>
      </c>
      <c r="U7" s="2">
        <f t="shared" si="1"/>
        <v>6</v>
      </c>
      <c r="V7" s="2">
        <f t="shared" si="1"/>
        <v>86</v>
      </c>
      <c r="W7" s="2">
        <f t="shared" si="1"/>
        <v>41</v>
      </c>
      <c r="Y7" s="3">
        <f t="shared" si="6"/>
        <v>47555</v>
      </c>
      <c r="Z7" s="3">
        <f t="shared" si="2"/>
        <v>9076</v>
      </c>
      <c r="AA7" s="3">
        <f t="shared" si="2"/>
        <v>69786</v>
      </c>
      <c r="AB7" s="3">
        <f t="shared" si="2"/>
        <v>32441</v>
      </c>
      <c r="AC7" s="3">
        <f t="shared" si="7"/>
        <v>68375</v>
      </c>
      <c r="AD7" s="3">
        <f t="shared" si="3"/>
        <v>-1964</v>
      </c>
      <c r="AE7" s="3">
        <f t="shared" si="3"/>
        <v>54283</v>
      </c>
      <c r="AF7" s="3">
        <f t="shared" si="3"/>
        <v>20294</v>
      </c>
    </row>
    <row r="8" spans="1:32" ht="15.75" customHeight="1" thickBot="1">
      <c r="A8" s="111" t="s">
        <v>6</v>
      </c>
      <c r="B8" s="112"/>
      <c r="C8" s="93"/>
      <c r="D8" s="95">
        <v>20629</v>
      </c>
      <c r="E8" s="95">
        <v>18526</v>
      </c>
      <c r="F8" s="95">
        <v>21191</v>
      </c>
      <c r="G8" s="95">
        <v>17438</v>
      </c>
      <c r="H8" s="111" t="s">
        <v>6</v>
      </c>
      <c r="I8" s="112"/>
      <c r="J8" s="93"/>
      <c r="K8" s="95">
        <v>18463</v>
      </c>
      <c r="L8" s="95">
        <v>17929</v>
      </c>
      <c r="M8" s="95">
        <v>25407</v>
      </c>
      <c r="N8" s="95">
        <v>16804</v>
      </c>
      <c r="P8" s="2">
        <f t="shared" si="4"/>
        <v>29</v>
      </c>
      <c r="Q8" s="2">
        <f t="shared" si="0"/>
        <v>26</v>
      </c>
      <c r="R8" s="2">
        <f t="shared" si="0"/>
        <v>91</v>
      </c>
      <c r="S8" s="2">
        <f t="shared" si="0"/>
        <v>38</v>
      </c>
      <c r="T8" s="2">
        <f t="shared" si="5"/>
        <v>63</v>
      </c>
      <c r="U8" s="2">
        <f t="shared" si="1"/>
        <v>29</v>
      </c>
      <c r="V8" s="2">
        <f t="shared" si="1"/>
        <v>7</v>
      </c>
      <c r="W8" s="2">
        <f t="shared" si="1"/>
        <v>4</v>
      </c>
      <c r="Y8" s="3">
        <f t="shared" si="6"/>
        <v>18463</v>
      </c>
      <c r="Z8" s="3">
        <f t="shared" si="2"/>
        <v>17929</v>
      </c>
      <c r="AA8" s="3">
        <f t="shared" si="2"/>
        <v>25407</v>
      </c>
      <c r="AB8" s="3">
        <f t="shared" si="2"/>
        <v>16804</v>
      </c>
      <c r="AC8" s="3">
        <f t="shared" si="7"/>
        <v>20629</v>
      </c>
      <c r="AD8" s="3">
        <f t="shared" si="3"/>
        <v>18526</v>
      </c>
      <c r="AE8" s="3">
        <f t="shared" si="3"/>
        <v>21191</v>
      </c>
      <c r="AF8" s="3">
        <f t="shared" si="3"/>
        <v>17438</v>
      </c>
    </row>
    <row r="9" spans="1:32" ht="37.5" customHeight="1" thickBot="1">
      <c r="A9" s="111" t="s">
        <v>7</v>
      </c>
      <c r="B9" s="112"/>
      <c r="C9" s="93"/>
      <c r="D9" s="95">
        <v>11899</v>
      </c>
      <c r="E9" s="95">
        <v>11029</v>
      </c>
      <c r="F9" s="95">
        <v>12421</v>
      </c>
      <c r="G9" s="95">
        <v>11055</v>
      </c>
      <c r="H9" s="111" t="s">
        <v>7</v>
      </c>
      <c r="I9" s="112"/>
      <c r="J9" s="93"/>
      <c r="K9" s="95">
        <v>14172</v>
      </c>
      <c r="L9" s="95">
        <v>9452</v>
      </c>
      <c r="M9" s="95">
        <v>17692</v>
      </c>
      <c r="N9" s="95">
        <v>10717</v>
      </c>
      <c r="P9" s="2">
        <f t="shared" si="4"/>
        <v>99</v>
      </c>
      <c r="Q9" s="2">
        <f t="shared" si="0"/>
        <v>29</v>
      </c>
      <c r="R9" s="2">
        <f t="shared" si="0"/>
        <v>21</v>
      </c>
      <c r="S9" s="2">
        <f t="shared" si="0"/>
        <v>55</v>
      </c>
      <c r="T9" s="2">
        <f t="shared" si="5"/>
        <v>72</v>
      </c>
      <c r="U9" s="2">
        <f t="shared" si="1"/>
        <v>2</v>
      </c>
      <c r="V9" s="2">
        <f t="shared" si="1"/>
        <v>92</v>
      </c>
      <c r="W9" s="2">
        <f t="shared" si="1"/>
        <v>17</v>
      </c>
      <c r="Y9" s="3">
        <f t="shared" si="6"/>
        <v>14172</v>
      </c>
      <c r="Z9" s="3">
        <f t="shared" si="2"/>
        <v>9452</v>
      </c>
      <c r="AA9" s="3">
        <f t="shared" si="2"/>
        <v>17692</v>
      </c>
      <c r="AB9" s="3">
        <f t="shared" si="2"/>
        <v>10717</v>
      </c>
      <c r="AC9" s="3">
        <f t="shared" si="7"/>
        <v>11899</v>
      </c>
      <c r="AD9" s="3">
        <f t="shared" si="3"/>
        <v>11029</v>
      </c>
      <c r="AE9" s="3">
        <f t="shared" si="3"/>
        <v>12421</v>
      </c>
      <c r="AF9" s="3">
        <f t="shared" si="3"/>
        <v>11055</v>
      </c>
    </row>
    <row r="10" spans="1:32" ht="61.5" customHeight="1" thickBot="1">
      <c r="A10" s="113" t="s">
        <v>8</v>
      </c>
      <c r="B10" s="114"/>
      <c r="C10" s="93"/>
      <c r="D10" s="94">
        <v>-62516</v>
      </c>
      <c r="E10" s="94">
        <v>96541</v>
      </c>
      <c r="F10" s="94">
        <v>146082</v>
      </c>
      <c r="G10" s="94">
        <v>9056</v>
      </c>
      <c r="H10" s="113" t="s">
        <v>8</v>
      </c>
      <c r="I10" s="114"/>
      <c r="J10" s="93"/>
      <c r="K10" s="94">
        <v>-46763</v>
      </c>
      <c r="L10" s="94">
        <v>-621</v>
      </c>
      <c r="M10" s="94">
        <v>220391</v>
      </c>
      <c r="N10" s="94">
        <v>-20475</v>
      </c>
      <c r="P10" s="2">
        <f t="shared" si="4"/>
        <v>516</v>
      </c>
      <c r="Q10" s="2">
        <f t="shared" si="0"/>
        <v>41</v>
      </c>
      <c r="R10" s="2">
        <f t="shared" si="0"/>
        <v>82</v>
      </c>
      <c r="S10" s="2">
        <f t="shared" si="0"/>
        <v>6</v>
      </c>
      <c r="T10" s="2">
        <f t="shared" si="5"/>
        <v>763</v>
      </c>
      <c r="U10" s="2">
        <f t="shared" si="1"/>
        <v>1</v>
      </c>
      <c r="V10" s="2">
        <f t="shared" si="1"/>
        <v>391</v>
      </c>
      <c r="W10" s="2">
        <f t="shared" si="1"/>
        <v>475</v>
      </c>
      <c r="Y10" s="3">
        <f t="shared" si="6"/>
        <v>-46763</v>
      </c>
      <c r="Z10" s="3">
        <f t="shared" si="2"/>
        <v>-621</v>
      </c>
      <c r="AA10" s="3">
        <f t="shared" si="2"/>
        <v>220391</v>
      </c>
      <c r="AB10" s="3">
        <f t="shared" si="2"/>
        <v>-20475</v>
      </c>
      <c r="AC10" s="3">
        <f t="shared" si="7"/>
        <v>-62516</v>
      </c>
      <c r="AD10" s="3">
        <f t="shared" si="3"/>
        <v>96541</v>
      </c>
      <c r="AE10" s="3">
        <f t="shared" si="3"/>
        <v>146082</v>
      </c>
      <c r="AF10" s="3">
        <f t="shared" si="3"/>
        <v>9056</v>
      </c>
    </row>
    <row r="11" spans="1:32" ht="15" customHeight="1" thickBot="1">
      <c r="A11" s="111" t="s">
        <v>9</v>
      </c>
      <c r="B11" s="112"/>
      <c r="C11" s="93"/>
      <c r="D11" s="95">
        <v>1802</v>
      </c>
      <c r="E11" s="96">
        <v>266</v>
      </c>
      <c r="F11" s="95">
        <v>2109</v>
      </c>
      <c r="G11" s="96">
        <v>643</v>
      </c>
      <c r="H11" s="111" t="s">
        <v>9</v>
      </c>
      <c r="I11" s="112"/>
      <c r="J11" s="93"/>
      <c r="K11" s="96">
        <v>72</v>
      </c>
      <c r="L11" s="95">
        <v>5667</v>
      </c>
      <c r="M11" s="95">
        <v>-1754</v>
      </c>
      <c r="N11" s="95">
        <v>-1347</v>
      </c>
      <c r="P11" s="2">
        <f t="shared" si="4"/>
        <v>2</v>
      </c>
      <c r="Q11" s="2" t="e">
        <f t="shared" si="0"/>
        <v>#VALUE!</v>
      </c>
      <c r="R11" s="2">
        <f t="shared" si="0"/>
        <v>9</v>
      </c>
      <c r="S11" s="2" t="e">
        <f t="shared" si="0"/>
        <v>#VALUE!</v>
      </c>
      <c r="T11" s="2" t="e">
        <f t="shared" si="5"/>
        <v>#VALUE!</v>
      </c>
      <c r="U11" s="2">
        <f t="shared" si="1"/>
        <v>7</v>
      </c>
      <c r="V11" s="2">
        <f t="shared" si="1"/>
        <v>54</v>
      </c>
      <c r="W11" s="2">
        <f t="shared" si="1"/>
        <v>47</v>
      </c>
      <c r="Y11" s="3">
        <f t="shared" si="6"/>
        <v>72</v>
      </c>
      <c r="Z11" s="3">
        <f t="shared" si="2"/>
        <v>5667</v>
      </c>
      <c r="AA11" s="3">
        <f t="shared" si="2"/>
        <v>-1754</v>
      </c>
      <c r="AB11" s="3">
        <f t="shared" si="2"/>
        <v>-1347</v>
      </c>
      <c r="AC11" s="3">
        <f t="shared" si="7"/>
        <v>1802</v>
      </c>
      <c r="AD11" s="3">
        <f t="shared" si="3"/>
        <v>266</v>
      </c>
      <c r="AE11" s="3">
        <f t="shared" si="3"/>
        <v>2109</v>
      </c>
      <c r="AF11" s="3">
        <f t="shared" si="3"/>
        <v>643</v>
      </c>
    </row>
    <row r="12" spans="1:32" ht="45" customHeight="1" thickBot="1">
      <c r="A12" s="111" t="s">
        <v>10</v>
      </c>
      <c r="B12" s="112"/>
      <c r="C12" s="93"/>
      <c r="D12" s="96" t="s">
        <v>820</v>
      </c>
      <c r="E12" s="96"/>
      <c r="F12" s="96"/>
      <c r="G12" s="96"/>
      <c r="H12" s="111" t="s">
        <v>10</v>
      </c>
      <c r="I12" s="112"/>
      <c r="J12" s="93"/>
      <c r="K12" s="96">
        <v>182</v>
      </c>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182</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113" t="s">
        <v>11</v>
      </c>
      <c r="B13" s="114"/>
      <c r="C13" s="93"/>
      <c r="D13" s="94">
        <v>-60714</v>
      </c>
      <c r="E13" s="94">
        <v>96806</v>
      </c>
      <c r="F13" s="94">
        <v>148191</v>
      </c>
      <c r="G13" s="94">
        <v>9700</v>
      </c>
      <c r="H13" s="113" t="s">
        <v>11</v>
      </c>
      <c r="I13" s="114"/>
      <c r="J13" s="93"/>
      <c r="K13" s="94">
        <v>-46509</v>
      </c>
      <c r="L13" s="94">
        <v>5046</v>
      </c>
      <c r="M13" s="94">
        <v>218637</v>
      </c>
      <c r="N13" s="94">
        <v>-21822</v>
      </c>
      <c r="P13" s="2">
        <f t="shared" si="4"/>
        <v>714</v>
      </c>
      <c r="Q13" s="2">
        <f t="shared" si="0"/>
        <v>6</v>
      </c>
      <c r="R13" s="2">
        <f t="shared" si="0"/>
        <v>191</v>
      </c>
      <c r="S13" s="2">
        <f t="shared" si="0"/>
        <v>0</v>
      </c>
      <c r="T13" s="2">
        <f t="shared" si="5"/>
        <v>509</v>
      </c>
      <c r="U13" s="2">
        <f t="shared" si="1"/>
        <v>6</v>
      </c>
      <c r="V13" s="2">
        <f t="shared" si="1"/>
        <v>637</v>
      </c>
      <c r="W13" s="2">
        <f t="shared" si="1"/>
        <v>822</v>
      </c>
      <c r="Y13" s="3">
        <f t="shared" si="6"/>
        <v>-46509</v>
      </c>
      <c r="Z13" s="3">
        <f t="shared" si="2"/>
        <v>5046</v>
      </c>
      <c r="AA13" s="3">
        <f t="shared" si="2"/>
        <v>218637</v>
      </c>
      <c r="AB13" s="3">
        <f t="shared" si="2"/>
        <v>-21822</v>
      </c>
      <c r="AC13" s="3">
        <f t="shared" si="7"/>
        <v>-60714</v>
      </c>
      <c r="AD13" s="3">
        <f t="shared" si="3"/>
        <v>96806</v>
      </c>
      <c r="AE13" s="3">
        <f t="shared" si="3"/>
        <v>148191</v>
      </c>
      <c r="AF13" s="3">
        <f t="shared" si="3"/>
        <v>9700</v>
      </c>
    </row>
    <row r="14" spans="1:32" ht="49.5" customHeight="1" thickBot="1">
      <c r="A14" s="113" t="s">
        <v>12</v>
      </c>
      <c r="B14" s="114"/>
      <c r="C14" s="93"/>
      <c r="D14" s="94">
        <v>-60620</v>
      </c>
      <c r="E14" s="94">
        <v>96353</v>
      </c>
      <c r="F14" s="94">
        <v>114206</v>
      </c>
      <c r="G14" s="94">
        <v>8189</v>
      </c>
      <c r="H14" s="113" t="s">
        <v>12</v>
      </c>
      <c r="I14" s="114"/>
      <c r="J14" s="93"/>
      <c r="K14" s="94">
        <v>-48074</v>
      </c>
      <c r="L14" s="94">
        <v>5317</v>
      </c>
      <c r="M14" s="94">
        <v>178801</v>
      </c>
      <c r="N14" s="94">
        <v>-22730</v>
      </c>
      <c r="P14" s="2">
        <f t="shared" si="4"/>
        <v>620</v>
      </c>
      <c r="Q14" s="2">
        <f t="shared" si="0"/>
        <v>53</v>
      </c>
      <c r="R14" s="2">
        <f t="shared" si="0"/>
        <v>206</v>
      </c>
      <c r="S14" s="2">
        <f t="shared" si="0"/>
        <v>9</v>
      </c>
      <c r="T14" s="2">
        <f t="shared" si="5"/>
        <v>74</v>
      </c>
      <c r="U14" s="2">
        <f t="shared" si="1"/>
        <v>7</v>
      </c>
      <c r="V14" s="2">
        <f t="shared" si="1"/>
        <v>801</v>
      </c>
      <c r="W14" s="2">
        <f t="shared" si="1"/>
        <v>730</v>
      </c>
      <c r="Y14" s="3">
        <f t="shared" si="6"/>
        <v>-48074</v>
      </c>
      <c r="Z14" s="3">
        <f t="shared" si="2"/>
        <v>5317</v>
      </c>
      <c r="AA14" s="3">
        <f t="shared" si="2"/>
        <v>178801</v>
      </c>
      <c r="AB14" s="3">
        <f t="shared" si="2"/>
        <v>-22730</v>
      </c>
      <c r="AC14" s="3">
        <f t="shared" si="7"/>
        <v>-60620</v>
      </c>
      <c r="AD14" s="3">
        <f t="shared" si="3"/>
        <v>96353</v>
      </c>
      <c r="AE14" s="3">
        <f t="shared" si="3"/>
        <v>114206</v>
      </c>
      <c r="AF14" s="3">
        <f t="shared" si="3"/>
        <v>8189</v>
      </c>
    </row>
    <row r="15" spans="1:32" ht="61.5" customHeight="1" thickBot="1">
      <c r="A15" s="113" t="s">
        <v>13</v>
      </c>
      <c r="B15" s="114"/>
      <c r="C15" s="93"/>
      <c r="D15" s="94">
        <v>-62462</v>
      </c>
      <c r="E15" s="94">
        <v>94755</v>
      </c>
      <c r="F15" s="94">
        <v>112587</v>
      </c>
      <c r="G15" s="94">
        <v>7223</v>
      </c>
      <c r="H15" s="113" t="s">
        <v>13</v>
      </c>
      <c r="I15" s="114"/>
      <c r="J15" s="93"/>
      <c r="K15" s="94">
        <v>-47928</v>
      </c>
      <c r="L15" s="94">
        <v>3052</v>
      </c>
      <c r="M15" s="94">
        <v>183036</v>
      </c>
      <c r="N15" s="94">
        <v>-23669</v>
      </c>
      <c r="P15" s="2">
        <f t="shared" si="4"/>
        <v>462</v>
      </c>
      <c r="Q15" s="2">
        <f t="shared" si="0"/>
        <v>55</v>
      </c>
      <c r="R15" s="2">
        <f t="shared" si="0"/>
        <v>587</v>
      </c>
      <c r="S15" s="2">
        <f t="shared" si="0"/>
        <v>3</v>
      </c>
      <c r="T15" s="2">
        <f t="shared" si="5"/>
        <v>928</v>
      </c>
      <c r="U15" s="2">
        <f t="shared" si="1"/>
        <v>2</v>
      </c>
      <c r="V15" s="2">
        <f t="shared" si="1"/>
        <v>36</v>
      </c>
      <c r="W15" s="2">
        <f t="shared" si="1"/>
        <v>669</v>
      </c>
      <c r="Y15" s="3">
        <f t="shared" si="6"/>
        <v>-47928</v>
      </c>
      <c r="Z15" s="3">
        <f t="shared" si="2"/>
        <v>3052</v>
      </c>
      <c r="AA15" s="3">
        <f t="shared" si="2"/>
        <v>183036</v>
      </c>
      <c r="AB15" s="3">
        <f t="shared" si="2"/>
        <v>-23669</v>
      </c>
      <c r="AC15" s="3">
        <f t="shared" si="7"/>
        <v>-62462</v>
      </c>
      <c r="AD15" s="3">
        <f t="shared" si="3"/>
        <v>94755</v>
      </c>
      <c r="AE15" s="3">
        <f t="shared" si="3"/>
        <v>112587</v>
      </c>
      <c r="AF15" s="3">
        <f t="shared" si="3"/>
        <v>7223</v>
      </c>
    </row>
    <row r="16" spans="1:32" ht="30" customHeight="1" thickBot="1">
      <c r="A16" s="111" t="s">
        <v>14</v>
      </c>
      <c r="B16" s="112"/>
      <c r="C16" s="93"/>
      <c r="D16" s="96">
        <v>-731</v>
      </c>
      <c r="E16" s="96">
        <v>948</v>
      </c>
      <c r="F16" s="95">
        <v>1126</v>
      </c>
      <c r="G16" s="96">
        <v>72</v>
      </c>
      <c r="H16" s="111" t="s">
        <v>14</v>
      </c>
      <c r="I16" s="112"/>
      <c r="J16" s="93"/>
      <c r="K16" s="96">
        <v>-479</v>
      </c>
      <c r="L16" s="96">
        <v>30</v>
      </c>
      <c r="M16" s="95">
        <v>1830</v>
      </c>
      <c r="N16" s="96">
        <v>-237</v>
      </c>
      <c r="P16" s="2">
        <f t="shared" si="4"/>
        <v>1</v>
      </c>
      <c r="Q16" s="2" t="e">
        <f t="shared" si="0"/>
        <v>#VALUE!</v>
      </c>
      <c r="R16" s="2">
        <f t="shared" si="0"/>
        <v>6</v>
      </c>
      <c r="S16" s="2" t="e">
        <f t="shared" si="0"/>
        <v>#VALUE!</v>
      </c>
      <c r="T16" s="2">
        <f t="shared" si="5"/>
        <v>9</v>
      </c>
      <c r="U16" s="2" t="e">
        <f t="shared" si="1"/>
        <v>#VALUE!</v>
      </c>
      <c r="V16" s="2">
        <f t="shared" si="1"/>
        <v>0</v>
      </c>
      <c r="W16" s="2">
        <f t="shared" si="1"/>
        <v>7</v>
      </c>
      <c r="Y16" s="3">
        <f t="shared" si="6"/>
        <v>-479</v>
      </c>
      <c r="Z16" s="3">
        <f t="shared" si="2"/>
        <v>30</v>
      </c>
      <c r="AA16" s="3">
        <f t="shared" si="2"/>
        <v>1830</v>
      </c>
      <c r="AB16" s="3">
        <f t="shared" si="2"/>
        <v>-237</v>
      </c>
      <c r="AC16" s="3">
        <f t="shared" si="7"/>
        <v>-731</v>
      </c>
      <c r="AD16" s="3">
        <f t="shared" si="3"/>
        <v>948</v>
      </c>
      <c r="AE16" s="3">
        <f t="shared" si="3"/>
        <v>1126</v>
      </c>
      <c r="AF16" s="3">
        <f t="shared" si="3"/>
        <v>72</v>
      </c>
    </row>
    <row r="17" spans="1:32" ht="15.75" thickBot="1">
      <c r="A17" s="115"/>
      <c r="B17" s="115"/>
      <c r="C17" s="115"/>
      <c r="D17" s="115"/>
      <c r="E17" s="115"/>
      <c r="F17" s="115"/>
      <c r="G17" s="115"/>
      <c r="H17" s="115"/>
      <c r="I17" s="115"/>
      <c r="J17" s="115"/>
      <c r="K17" s="115"/>
      <c r="L17" s="115"/>
      <c r="M17" s="115"/>
      <c r="N17" s="11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6" t="s">
        <v>15</v>
      </c>
      <c r="B18" s="117"/>
      <c r="C18" s="118"/>
      <c r="D18" s="97" t="s">
        <v>1788</v>
      </c>
      <c r="E18" s="97" t="s">
        <v>1789</v>
      </c>
      <c r="F18" s="97" t="s">
        <v>1790</v>
      </c>
      <c r="G18" s="97" t="s">
        <v>1791</v>
      </c>
      <c r="H18" s="123" t="s">
        <v>15</v>
      </c>
      <c r="I18" s="117"/>
      <c r="J18" s="118"/>
      <c r="K18" s="97" t="s">
        <v>1804</v>
      </c>
      <c r="L18" s="97" t="s">
        <v>1805</v>
      </c>
      <c r="M18" s="97" t="s">
        <v>1806</v>
      </c>
      <c r="N18" s="97" t="s">
        <v>1807</v>
      </c>
      <c r="P18" s="1" t="str">
        <f>REPLACE(D18,11,27,"")</f>
        <v>Quý 2/2017</v>
      </c>
      <c r="Q18" s="1" t="str">
        <f>REPLACE(E18,11,27,"")</f>
        <v>Quý 3/2017</v>
      </c>
      <c r="R18" s="1" t="str">
        <f>REPLACE(F18,11,27,"")</f>
        <v>Quý 4/2017</v>
      </c>
      <c r="S18" s="1" t="str">
        <f>REPLACE(G18,11,27,"")</f>
        <v>Quý 1/2018</v>
      </c>
      <c r="T18" s="1" t="str">
        <f>REPLACE(K18,11,27,"")</f>
        <v>Quý 2/2015</v>
      </c>
      <c r="U18" s="1" t="str">
        <f>REPLACE(L18,11,27,"")</f>
        <v>Quý 3/2015</v>
      </c>
      <c r="V18" s="1" t="str">
        <f>REPLACE(M18,11,27,"")</f>
        <v>Quý 4/2015</v>
      </c>
      <c r="W18" s="1" t="str">
        <f>REPLACE(N18,11,27,"")</f>
        <v>Quý 1/2016</v>
      </c>
      <c r="Y18" s="3" t="str">
        <f>Y1</f>
        <v>Quý 2/2015</v>
      </c>
      <c r="Z18" s="3" t="str">
        <f t="shared" ref="Z18:AF18" si="8">Z1</f>
        <v>Quý 3/2015</v>
      </c>
      <c r="AA18" s="3" t="str">
        <f t="shared" si="8"/>
        <v>Quý 4/2015</v>
      </c>
      <c r="AB18" s="3" t="str">
        <f t="shared" si="8"/>
        <v>Quý 1/2016</v>
      </c>
      <c r="AC18" s="3" t="str">
        <f t="shared" si="8"/>
        <v>Quý 2/2017</v>
      </c>
      <c r="AD18" s="3" t="str">
        <f t="shared" si="8"/>
        <v>Quý 3/2017</v>
      </c>
      <c r="AE18" s="3" t="str">
        <f t="shared" si="8"/>
        <v>Quý 4/2017</v>
      </c>
      <c r="AF18" s="3" t="str">
        <f t="shared" si="8"/>
        <v>Quý 1/2018</v>
      </c>
    </row>
    <row r="19" spans="1:32" ht="15" customHeight="1" thickBot="1">
      <c r="A19" s="109" t="s">
        <v>16</v>
      </c>
      <c r="B19" s="110"/>
      <c r="C19" s="93"/>
      <c r="D19" s="94">
        <v>5269669</v>
      </c>
      <c r="E19" s="94">
        <v>5800154</v>
      </c>
      <c r="F19" s="94">
        <v>5611840</v>
      </c>
      <c r="G19" s="94">
        <v>5501234</v>
      </c>
      <c r="H19" s="109" t="s">
        <v>16</v>
      </c>
      <c r="I19" s="110"/>
      <c r="J19" s="93"/>
      <c r="K19" s="94">
        <v>4516622</v>
      </c>
      <c r="L19" s="94">
        <v>4947263</v>
      </c>
      <c r="M19" s="94">
        <v>5134174</v>
      </c>
      <c r="N19" s="94">
        <v>4935600</v>
      </c>
      <c r="P19" s="2">
        <f t="shared" ref="P19:S38" si="9">REPLACE(D19,1,3,"")/1</f>
        <v>9669</v>
      </c>
      <c r="Q19" s="2">
        <f t="shared" si="9"/>
        <v>154</v>
      </c>
      <c r="R19" s="2">
        <f t="shared" si="9"/>
        <v>1840</v>
      </c>
      <c r="S19" s="2">
        <f t="shared" si="9"/>
        <v>1234</v>
      </c>
      <c r="T19" s="2">
        <f t="shared" ref="T19:W38" si="10">REPLACE(K19,1,3,"")/1</f>
        <v>6622</v>
      </c>
      <c r="U19" s="2">
        <f t="shared" si="10"/>
        <v>7263</v>
      </c>
      <c r="V19" s="2">
        <f t="shared" si="10"/>
        <v>4174</v>
      </c>
      <c r="W19" s="2">
        <f t="shared" si="10"/>
        <v>5600</v>
      </c>
      <c r="Y19" s="3">
        <f t="shared" si="6"/>
        <v>4516622</v>
      </c>
      <c r="Z19" s="3">
        <f t="shared" si="6"/>
        <v>4947263</v>
      </c>
      <c r="AA19" s="3">
        <f t="shared" si="6"/>
        <v>5134174</v>
      </c>
      <c r="AB19" s="3">
        <f t="shared" si="6"/>
        <v>4935600</v>
      </c>
      <c r="AC19" s="3">
        <f t="shared" si="7"/>
        <v>5269669</v>
      </c>
      <c r="AD19" s="3">
        <f t="shared" si="7"/>
        <v>5800154</v>
      </c>
      <c r="AE19" s="3">
        <f t="shared" si="7"/>
        <v>5611840</v>
      </c>
      <c r="AF19" s="3">
        <f t="shared" si="7"/>
        <v>5501234</v>
      </c>
    </row>
    <row r="20" spans="1:32" ht="61.5" customHeight="1" thickBot="1">
      <c r="A20" s="111" t="s">
        <v>17</v>
      </c>
      <c r="B20" s="112"/>
      <c r="C20" s="93"/>
      <c r="D20" s="95">
        <v>15402</v>
      </c>
      <c r="E20" s="95">
        <v>27183</v>
      </c>
      <c r="F20" s="95">
        <v>30751</v>
      </c>
      <c r="G20" s="95">
        <v>21538</v>
      </c>
      <c r="H20" s="111" t="s">
        <v>17</v>
      </c>
      <c r="I20" s="112"/>
      <c r="J20" s="93"/>
      <c r="K20" s="95">
        <v>75530</v>
      </c>
      <c r="L20" s="95">
        <v>513332</v>
      </c>
      <c r="M20" s="95">
        <v>29687</v>
      </c>
      <c r="N20" s="95">
        <v>23113</v>
      </c>
      <c r="P20" s="2">
        <f t="shared" si="9"/>
        <v>2</v>
      </c>
      <c r="Q20" s="2">
        <f t="shared" si="9"/>
        <v>83</v>
      </c>
      <c r="R20" s="2">
        <f t="shared" si="9"/>
        <v>51</v>
      </c>
      <c r="S20" s="2">
        <f t="shared" si="9"/>
        <v>38</v>
      </c>
      <c r="T20" s="2">
        <f t="shared" si="10"/>
        <v>30</v>
      </c>
      <c r="U20" s="2">
        <f t="shared" si="10"/>
        <v>332</v>
      </c>
      <c r="V20" s="2">
        <f t="shared" si="10"/>
        <v>87</v>
      </c>
      <c r="W20" s="2">
        <f t="shared" si="10"/>
        <v>13</v>
      </c>
      <c r="Y20" s="3">
        <f t="shared" si="6"/>
        <v>75530</v>
      </c>
      <c r="Z20" s="3">
        <f t="shared" si="6"/>
        <v>513332</v>
      </c>
      <c r="AA20" s="3">
        <f t="shared" si="6"/>
        <v>29687</v>
      </c>
      <c r="AB20" s="3">
        <f t="shared" si="6"/>
        <v>23113</v>
      </c>
      <c r="AC20" s="3">
        <f t="shared" si="7"/>
        <v>15402</v>
      </c>
      <c r="AD20" s="3">
        <f t="shared" si="7"/>
        <v>27183</v>
      </c>
      <c r="AE20" s="3">
        <f t="shared" si="7"/>
        <v>30751</v>
      </c>
      <c r="AF20" s="3">
        <f t="shared" si="7"/>
        <v>21538</v>
      </c>
    </row>
    <row r="21" spans="1:32" ht="30" customHeight="1" thickBot="1">
      <c r="A21" s="111" t="s">
        <v>18</v>
      </c>
      <c r="B21" s="112"/>
      <c r="C21" s="93"/>
      <c r="D21" s="95">
        <v>4893</v>
      </c>
      <c r="E21" s="95">
        <v>4893</v>
      </c>
      <c r="F21" s="95">
        <v>4380</v>
      </c>
      <c r="G21" s="95">
        <v>4893</v>
      </c>
      <c r="H21" s="111" t="s">
        <v>18</v>
      </c>
      <c r="I21" s="112"/>
      <c r="J21" s="93"/>
      <c r="K21" s="95">
        <v>3687</v>
      </c>
      <c r="L21" s="95">
        <v>3556</v>
      </c>
      <c r="M21" s="95">
        <v>3903</v>
      </c>
      <c r="N21" s="95">
        <v>3903</v>
      </c>
      <c r="P21" s="2">
        <f t="shared" si="9"/>
        <v>3</v>
      </c>
      <c r="Q21" s="2">
        <f t="shared" si="9"/>
        <v>3</v>
      </c>
      <c r="R21" s="2">
        <f t="shared" si="9"/>
        <v>0</v>
      </c>
      <c r="S21" s="2">
        <f t="shared" si="9"/>
        <v>3</v>
      </c>
      <c r="T21" s="2">
        <f t="shared" si="10"/>
        <v>7</v>
      </c>
      <c r="U21" s="2">
        <f t="shared" si="10"/>
        <v>6</v>
      </c>
      <c r="V21" s="2">
        <f t="shared" si="10"/>
        <v>3</v>
      </c>
      <c r="W21" s="2">
        <f t="shared" si="10"/>
        <v>3</v>
      </c>
      <c r="Y21" s="3">
        <f t="shared" si="6"/>
        <v>3687</v>
      </c>
      <c r="Z21" s="3">
        <f t="shared" si="6"/>
        <v>3556</v>
      </c>
      <c r="AA21" s="3">
        <f t="shared" si="6"/>
        <v>3903</v>
      </c>
      <c r="AB21" s="3">
        <f t="shared" si="6"/>
        <v>3903</v>
      </c>
      <c r="AC21" s="3">
        <f t="shared" si="7"/>
        <v>4893</v>
      </c>
      <c r="AD21" s="3">
        <f t="shared" si="7"/>
        <v>4893</v>
      </c>
      <c r="AE21" s="3">
        <f t="shared" si="7"/>
        <v>4380</v>
      </c>
      <c r="AF21" s="3">
        <f t="shared" si="7"/>
        <v>4893</v>
      </c>
    </row>
    <row r="22" spans="1:32" ht="30" customHeight="1" thickBot="1">
      <c r="A22" s="111" t="s">
        <v>19</v>
      </c>
      <c r="B22" s="112"/>
      <c r="C22" s="93"/>
      <c r="D22" s="95">
        <v>808225</v>
      </c>
      <c r="E22" s="95">
        <v>858384</v>
      </c>
      <c r="F22" s="95">
        <v>716469</v>
      </c>
      <c r="G22" s="95">
        <v>712685</v>
      </c>
      <c r="H22" s="111" t="s">
        <v>19</v>
      </c>
      <c r="I22" s="112"/>
      <c r="J22" s="93"/>
      <c r="K22" s="95">
        <v>657043</v>
      </c>
      <c r="L22" s="95">
        <v>678317</v>
      </c>
      <c r="M22" s="95">
        <v>1049566</v>
      </c>
      <c r="N22" s="95">
        <v>1101511</v>
      </c>
      <c r="P22" s="2">
        <f t="shared" si="9"/>
        <v>225</v>
      </c>
      <c r="Q22" s="2">
        <f t="shared" si="9"/>
        <v>384</v>
      </c>
      <c r="R22" s="2">
        <f t="shared" si="9"/>
        <v>469</v>
      </c>
      <c r="S22" s="2">
        <f t="shared" si="9"/>
        <v>685</v>
      </c>
      <c r="T22" s="2">
        <f t="shared" si="10"/>
        <v>43</v>
      </c>
      <c r="U22" s="2">
        <f t="shared" si="10"/>
        <v>317</v>
      </c>
      <c r="V22" s="2">
        <f t="shared" si="10"/>
        <v>9566</v>
      </c>
      <c r="W22" s="2">
        <f t="shared" si="10"/>
        <v>1511</v>
      </c>
      <c r="Y22" s="3">
        <f t="shared" si="6"/>
        <v>657043</v>
      </c>
      <c r="Z22" s="3">
        <f t="shared" si="6"/>
        <v>678317</v>
      </c>
      <c r="AA22" s="3">
        <f t="shared" si="6"/>
        <v>1049566</v>
      </c>
      <c r="AB22" s="3">
        <f t="shared" si="6"/>
        <v>1101511</v>
      </c>
      <c r="AC22" s="3">
        <f t="shared" si="7"/>
        <v>808225</v>
      </c>
      <c r="AD22" s="3">
        <f t="shared" si="7"/>
        <v>858384</v>
      </c>
      <c r="AE22" s="3">
        <f t="shared" si="7"/>
        <v>716469</v>
      </c>
      <c r="AF22" s="3">
        <f t="shared" si="7"/>
        <v>712685</v>
      </c>
    </row>
    <row r="23" spans="1:32" ht="15" customHeight="1" thickBot="1">
      <c r="A23" s="111" t="s">
        <v>20</v>
      </c>
      <c r="B23" s="112"/>
      <c r="C23" s="93"/>
      <c r="D23" s="95">
        <v>4400079</v>
      </c>
      <c r="E23" s="95">
        <v>4837316</v>
      </c>
      <c r="F23" s="95">
        <v>4822274</v>
      </c>
      <c r="G23" s="95">
        <v>4730512</v>
      </c>
      <c r="H23" s="111" t="s">
        <v>20</v>
      </c>
      <c r="I23" s="112"/>
      <c r="J23" s="93"/>
      <c r="K23" s="95">
        <v>3494039</v>
      </c>
      <c r="L23" s="95">
        <v>3458022</v>
      </c>
      <c r="M23" s="95">
        <v>3771998</v>
      </c>
      <c r="N23" s="95">
        <v>3767136</v>
      </c>
      <c r="P23" s="2">
        <f t="shared" si="9"/>
        <v>79</v>
      </c>
      <c r="Q23" s="2">
        <f t="shared" si="9"/>
        <v>7316</v>
      </c>
      <c r="R23" s="2">
        <f t="shared" si="9"/>
        <v>2274</v>
      </c>
      <c r="S23" s="2">
        <f t="shared" si="9"/>
        <v>512</v>
      </c>
      <c r="T23" s="2">
        <f t="shared" si="10"/>
        <v>4039</v>
      </c>
      <c r="U23" s="2">
        <f t="shared" si="10"/>
        <v>8022</v>
      </c>
      <c r="V23" s="2">
        <f t="shared" si="10"/>
        <v>1998</v>
      </c>
      <c r="W23" s="2">
        <f t="shared" si="10"/>
        <v>7136</v>
      </c>
      <c r="Y23" s="3">
        <f t="shared" si="6"/>
        <v>3494039</v>
      </c>
      <c r="Z23" s="3">
        <f t="shared" si="6"/>
        <v>3458022</v>
      </c>
      <c r="AA23" s="3">
        <f t="shared" si="6"/>
        <v>3771998</v>
      </c>
      <c r="AB23" s="3">
        <f t="shared" si="6"/>
        <v>3767136</v>
      </c>
      <c r="AC23" s="3">
        <f t="shared" si="7"/>
        <v>4400079</v>
      </c>
      <c r="AD23" s="3">
        <f t="shared" si="7"/>
        <v>4837316</v>
      </c>
      <c r="AE23" s="3">
        <f t="shared" si="7"/>
        <v>4822274</v>
      </c>
      <c r="AF23" s="3">
        <f t="shared" si="7"/>
        <v>4730512</v>
      </c>
    </row>
    <row r="24" spans="1:32" ht="30" customHeight="1" thickBot="1">
      <c r="A24" s="111" t="s">
        <v>21</v>
      </c>
      <c r="B24" s="112"/>
      <c r="C24" s="93"/>
      <c r="D24" s="95">
        <v>41070</v>
      </c>
      <c r="E24" s="95">
        <v>72380</v>
      </c>
      <c r="F24" s="95">
        <v>37965</v>
      </c>
      <c r="G24" s="95">
        <v>31607</v>
      </c>
      <c r="H24" s="111" t="s">
        <v>21</v>
      </c>
      <c r="I24" s="112"/>
      <c r="J24" s="93"/>
      <c r="K24" s="95">
        <v>286324</v>
      </c>
      <c r="L24" s="95">
        <v>294036</v>
      </c>
      <c r="M24" s="95">
        <v>279020</v>
      </c>
      <c r="N24" s="95">
        <v>39936</v>
      </c>
      <c r="P24" s="2">
        <f t="shared" si="9"/>
        <v>70</v>
      </c>
      <c r="Q24" s="2">
        <f t="shared" si="9"/>
        <v>80</v>
      </c>
      <c r="R24" s="2">
        <f t="shared" si="9"/>
        <v>65</v>
      </c>
      <c r="S24" s="2">
        <f t="shared" si="9"/>
        <v>7</v>
      </c>
      <c r="T24" s="2">
        <f t="shared" si="10"/>
        <v>324</v>
      </c>
      <c r="U24" s="2">
        <f t="shared" si="10"/>
        <v>36</v>
      </c>
      <c r="V24" s="2">
        <f t="shared" si="10"/>
        <v>20</v>
      </c>
      <c r="W24" s="2">
        <f t="shared" si="10"/>
        <v>36</v>
      </c>
      <c r="Y24" s="3">
        <f t="shared" si="6"/>
        <v>286324</v>
      </c>
      <c r="Z24" s="3">
        <f t="shared" si="6"/>
        <v>294036</v>
      </c>
      <c r="AA24" s="3">
        <f t="shared" si="6"/>
        <v>279020</v>
      </c>
      <c r="AB24" s="3">
        <f t="shared" si="6"/>
        <v>39936</v>
      </c>
      <c r="AC24" s="3">
        <f t="shared" si="7"/>
        <v>41070</v>
      </c>
      <c r="AD24" s="3">
        <f t="shared" si="7"/>
        <v>72380</v>
      </c>
      <c r="AE24" s="3">
        <f t="shared" si="7"/>
        <v>37965</v>
      </c>
      <c r="AF24" s="3">
        <f t="shared" si="7"/>
        <v>31607</v>
      </c>
    </row>
    <row r="25" spans="1:32" ht="15" customHeight="1" thickBot="1">
      <c r="A25" s="113" t="s">
        <v>22</v>
      </c>
      <c r="B25" s="114"/>
      <c r="C25" s="93"/>
      <c r="D25" s="94">
        <v>1970970</v>
      </c>
      <c r="E25" s="94">
        <v>1995262</v>
      </c>
      <c r="F25" s="94">
        <v>2255035</v>
      </c>
      <c r="G25" s="94">
        <v>2225937</v>
      </c>
      <c r="H25" s="113" t="s">
        <v>22</v>
      </c>
      <c r="I25" s="114"/>
      <c r="J25" s="93"/>
      <c r="K25" s="94">
        <v>2532106</v>
      </c>
      <c r="L25" s="94">
        <v>2520164</v>
      </c>
      <c r="M25" s="94">
        <v>2133158</v>
      </c>
      <c r="N25" s="94">
        <v>2159622</v>
      </c>
      <c r="P25" s="2">
        <f t="shared" si="9"/>
        <v>970</v>
      </c>
      <c r="Q25" s="2">
        <f t="shared" si="9"/>
        <v>5262</v>
      </c>
      <c r="R25" s="2">
        <f t="shared" si="9"/>
        <v>5035</v>
      </c>
      <c r="S25" s="2">
        <f t="shared" si="9"/>
        <v>5937</v>
      </c>
      <c r="T25" s="2">
        <f t="shared" si="10"/>
        <v>2106</v>
      </c>
      <c r="U25" s="2">
        <f t="shared" si="10"/>
        <v>164</v>
      </c>
      <c r="V25" s="2">
        <f t="shared" si="10"/>
        <v>3158</v>
      </c>
      <c r="W25" s="2">
        <f t="shared" si="10"/>
        <v>9622</v>
      </c>
      <c r="Y25" s="3">
        <f t="shared" si="6"/>
        <v>2532106</v>
      </c>
      <c r="Z25" s="3">
        <f t="shared" si="6"/>
        <v>2520164</v>
      </c>
      <c r="AA25" s="3">
        <f t="shared" si="6"/>
        <v>2133158</v>
      </c>
      <c r="AB25" s="3">
        <f t="shared" si="6"/>
        <v>2159622</v>
      </c>
      <c r="AC25" s="3">
        <f t="shared" si="7"/>
        <v>1970970</v>
      </c>
      <c r="AD25" s="3">
        <f t="shared" si="7"/>
        <v>1995262</v>
      </c>
      <c r="AE25" s="3">
        <f t="shared" si="7"/>
        <v>2255035</v>
      </c>
      <c r="AF25" s="3">
        <f t="shared" si="7"/>
        <v>2225937</v>
      </c>
    </row>
    <row r="26" spans="1:32" ht="15" customHeight="1" thickBot="1">
      <c r="A26" s="111" t="s">
        <v>23</v>
      </c>
      <c r="B26" s="112"/>
      <c r="C26" s="93"/>
      <c r="D26" s="95">
        <v>227007</v>
      </c>
      <c r="E26" s="95">
        <v>219061</v>
      </c>
      <c r="F26" s="95">
        <v>208912</v>
      </c>
      <c r="G26" s="95">
        <v>201263</v>
      </c>
      <c r="H26" s="111" t="s">
        <v>23</v>
      </c>
      <c r="I26" s="112"/>
      <c r="J26" s="93"/>
      <c r="K26" s="95">
        <v>271460</v>
      </c>
      <c r="L26" s="95">
        <v>263381</v>
      </c>
      <c r="M26" s="95">
        <v>264921</v>
      </c>
      <c r="N26" s="95">
        <v>256319</v>
      </c>
      <c r="P26" s="2">
        <f t="shared" si="9"/>
        <v>7</v>
      </c>
      <c r="Q26" s="2">
        <f t="shared" si="9"/>
        <v>61</v>
      </c>
      <c r="R26" s="2">
        <f t="shared" si="9"/>
        <v>912</v>
      </c>
      <c r="S26" s="2">
        <f t="shared" si="9"/>
        <v>263</v>
      </c>
      <c r="T26" s="2">
        <f t="shared" si="10"/>
        <v>460</v>
      </c>
      <c r="U26" s="2">
        <f t="shared" si="10"/>
        <v>381</v>
      </c>
      <c r="V26" s="2">
        <f t="shared" si="10"/>
        <v>921</v>
      </c>
      <c r="W26" s="2">
        <f t="shared" si="10"/>
        <v>319</v>
      </c>
      <c r="Y26" s="3">
        <f t="shared" si="6"/>
        <v>271460</v>
      </c>
      <c r="Z26" s="3">
        <f t="shared" si="6"/>
        <v>263381</v>
      </c>
      <c r="AA26" s="3">
        <f t="shared" si="6"/>
        <v>264921</v>
      </c>
      <c r="AB26" s="3">
        <f t="shared" si="6"/>
        <v>256319</v>
      </c>
      <c r="AC26" s="3">
        <f t="shared" si="7"/>
        <v>227007</v>
      </c>
      <c r="AD26" s="3">
        <f t="shared" si="7"/>
        <v>219061</v>
      </c>
      <c r="AE26" s="3">
        <f t="shared" si="7"/>
        <v>208912</v>
      </c>
      <c r="AF26" s="3">
        <f t="shared" si="7"/>
        <v>201263</v>
      </c>
    </row>
    <row r="27" spans="1:32" ht="15.75" customHeight="1" thickBot="1">
      <c r="A27" s="111" t="s">
        <v>24</v>
      </c>
      <c r="B27" s="112"/>
      <c r="C27" s="93"/>
      <c r="D27" s="95"/>
      <c r="E27" s="95"/>
      <c r="F27" s="95"/>
      <c r="G27" s="95"/>
      <c r="H27" s="111" t="s">
        <v>24</v>
      </c>
      <c r="I27" s="112"/>
      <c r="J27" s="93"/>
      <c r="K27" s="95"/>
      <c r="L27" s="95" t="s">
        <v>820</v>
      </c>
      <c r="M27" s="95"/>
      <c r="N27" s="95" t="s">
        <v>820</v>
      </c>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t="str">
        <f t="shared" si="6"/>
        <v>-</v>
      </c>
      <c r="AA27" s="3">
        <f t="shared" si="6"/>
        <v>0</v>
      </c>
      <c r="AB27" s="3" t="str">
        <f t="shared" si="6"/>
        <v>-</v>
      </c>
      <c r="AC27" s="3">
        <f t="shared" si="7"/>
        <v>0</v>
      </c>
      <c r="AD27" s="3">
        <f t="shared" si="7"/>
        <v>0</v>
      </c>
      <c r="AE27" s="3">
        <f t="shared" si="7"/>
        <v>0</v>
      </c>
      <c r="AF27" s="3">
        <f t="shared" si="7"/>
        <v>0</v>
      </c>
    </row>
    <row r="28" spans="1:32" ht="30" customHeight="1" thickBot="1">
      <c r="A28" s="111" t="s">
        <v>25</v>
      </c>
      <c r="B28" s="112"/>
      <c r="C28" s="93"/>
      <c r="D28" s="95">
        <v>47355</v>
      </c>
      <c r="E28" s="95">
        <v>46554</v>
      </c>
      <c r="F28" s="95">
        <v>46647</v>
      </c>
      <c r="G28" s="95">
        <v>51295</v>
      </c>
      <c r="H28" s="111" t="s">
        <v>25</v>
      </c>
      <c r="I28" s="112"/>
      <c r="J28" s="93"/>
      <c r="K28" s="95">
        <v>71594</v>
      </c>
      <c r="L28" s="95">
        <v>71786</v>
      </c>
      <c r="M28" s="95">
        <v>71857</v>
      </c>
      <c r="N28" s="95">
        <v>72048</v>
      </c>
      <c r="P28" s="2">
        <f t="shared" si="9"/>
        <v>55</v>
      </c>
      <c r="Q28" s="2">
        <f t="shared" si="9"/>
        <v>54</v>
      </c>
      <c r="R28" s="2">
        <f t="shared" si="9"/>
        <v>47</v>
      </c>
      <c r="S28" s="2">
        <f t="shared" si="9"/>
        <v>95</v>
      </c>
      <c r="T28" s="2">
        <f t="shared" si="10"/>
        <v>94</v>
      </c>
      <c r="U28" s="2">
        <f t="shared" si="10"/>
        <v>86</v>
      </c>
      <c r="V28" s="2">
        <f t="shared" si="10"/>
        <v>57</v>
      </c>
      <c r="W28" s="2">
        <f t="shared" si="10"/>
        <v>48</v>
      </c>
      <c r="Y28" s="3">
        <f t="shared" si="6"/>
        <v>71594</v>
      </c>
      <c r="Z28" s="3">
        <f t="shared" si="6"/>
        <v>71786</v>
      </c>
      <c r="AA28" s="3">
        <f t="shared" si="6"/>
        <v>71857</v>
      </c>
      <c r="AB28" s="3">
        <f t="shared" si="6"/>
        <v>72048</v>
      </c>
      <c r="AC28" s="3">
        <f t="shared" si="7"/>
        <v>47355</v>
      </c>
      <c r="AD28" s="3">
        <f t="shared" si="7"/>
        <v>46554</v>
      </c>
      <c r="AE28" s="3">
        <f t="shared" si="7"/>
        <v>46647</v>
      </c>
      <c r="AF28" s="3">
        <f t="shared" si="7"/>
        <v>51295</v>
      </c>
    </row>
    <row r="29" spans="1:32" ht="15" customHeight="1" thickBot="1">
      <c r="A29" s="113" t="s">
        <v>26</v>
      </c>
      <c r="B29" s="114"/>
      <c r="C29" s="93"/>
      <c r="D29" s="94">
        <v>7240639</v>
      </c>
      <c r="E29" s="94">
        <v>7795416</v>
      </c>
      <c r="F29" s="94">
        <v>7866875</v>
      </c>
      <c r="G29" s="94">
        <v>7727172</v>
      </c>
      <c r="H29" s="113" t="s">
        <v>26</v>
      </c>
      <c r="I29" s="114"/>
      <c r="J29" s="93"/>
      <c r="K29" s="94">
        <v>7048728</v>
      </c>
      <c r="L29" s="94">
        <v>7467427</v>
      </c>
      <c r="M29" s="94">
        <v>7267332</v>
      </c>
      <c r="N29" s="94">
        <v>7095222</v>
      </c>
      <c r="P29" s="2">
        <f t="shared" si="9"/>
        <v>639</v>
      </c>
      <c r="Q29" s="2">
        <f t="shared" si="9"/>
        <v>5416</v>
      </c>
      <c r="R29" s="2">
        <f t="shared" si="9"/>
        <v>6875</v>
      </c>
      <c r="S29" s="2">
        <f t="shared" si="9"/>
        <v>7172</v>
      </c>
      <c r="T29" s="2">
        <f t="shared" si="10"/>
        <v>8728</v>
      </c>
      <c r="U29" s="2">
        <f t="shared" si="10"/>
        <v>7427</v>
      </c>
      <c r="V29" s="2">
        <f t="shared" si="10"/>
        <v>7332</v>
      </c>
      <c r="W29" s="2">
        <f t="shared" si="10"/>
        <v>5222</v>
      </c>
      <c r="Y29" s="3">
        <f t="shared" si="6"/>
        <v>7048728</v>
      </c>
      <c r="Z29" s="3">
        <f t="shared" si="6"/>
        <v>7467427</v>
      </c>
      <c r="AA29" s="3">
        <f t="shared" si="6"/>
        <v>7267332</v>
      </c>
      <c r="AB29" s="3">
        <f t="shared" si="6"/>
        <v>7095222</v>
      </c>
      <c r="AC29" s="3">
        <f t="shared" si="7"/>
        <v>7240639</v>
      </c>
      <c r="AD29" s="3">
        <f t="shared" si="7"/>
        <v>7795416</v>
      </c>
      <c r="AE29" s="3">
        <f t="shared" si="7"/>
        <v>7866875</v>
      </c>
      <c r="AF29" s="3">
        <f t="shared" si="7"/>
        <v>7727172</v>
      </c>
    </row>
    <row r="30" spans="1:32" ht="15" customHeight="1" thickBot="1">
      <c r="A30" s="113" t="s">
        <v>27</v>
      </c>
      <c r="B30" s="114"/>
      <c r="C30" s="93"/>
      <c r="D30" s="94">
        <v>6213876</v>
      </c>
      <c r="E30" s="94">
        <v>6676474</v>
      </c>
      <c r="F30" s="94">
        <v>6633731</v>
      </c>
      <c r="G30" s="94">
        <v>6483620</v>
      </c>
      <c r="H30" s="113" t="s">
        <v>27</v>
      </c>
      <c r="I30" s="114"/>
      <c r="J30" s="93"/>
      <c r="K30" s="94">
        <v>6010447</v>
      </c>
      <c r="L30" s="94">
        <v>6434714</v>
      </c>
      <c r="M30" s="94">
        <v>6067405</v>
      </c>
      <c r="N30" s="94">
        <v>5912296</v>
      </c>
      <c r="P30" s="2">
        <f t="shared" si="9"/>
        <v>3876</v>
      </c>
      <c r="Q30" s="2">
        <f t="shared" si="9"/>
        <v>6474</v>
      </c>
      <c r="R30" s="2">
        <f t="shared" si="9"/>
        <v>3731</v>
      </c>
      <c r="S30" s="2">
        <f t="shared" si="9"/>
        <v>3620</v>
      </c>
      <c r="T30" s="2">
        <f t="shared" si="10"/>
        <v>447</v>
      </c>
      <c r="U30" s="2">
        <f t="shared" si="10"/>
        <v>4714</v>
      </c>
      <c r="V30" s="2">
        <f t="shared" si="10"/>
        <v>7405</v>
      </c>
      <c r="W30" s="2">
        <f t="shared" si="10"/>
        <v>2296</v>
      </c>
      <c r="Y30" s="3">
        <f t="shared" si="6"/>
        <v>6010447</v>
      </c>
      <c r="Z30" s="3">
        <f t="shared" si="6"/>
        <v>6434714</v>
      </c>
      <c r="AA30" s="3">
        <f t="shared" si="6"/>
        <v>6067405</v>
      </c>
      <c r="AB30" s="3">
        <f t="shared" si="6"/>
        <v>5912296</v>
      </c>
      <c r="AC30" s="3">
        <f t="shared" si="7"/>
        <v>6213876</v>
      </c>
      <c r="AD30" s="3">
        <f t="shared" si="7"/>
        <v>6676474</v>
      </c>
      <c r="AE30" s="3">
        <f t="shared" si="7"/>
        <v>6633731</v>
      </c>
      <c r="AF30" s="3">
        <f t="shared" si="7"/>
        <v>6483620</v>
      </c>
    </row>
    <row r="31" spans="1:32" ht="15" customHeight="1" thickBot="1">
      <c r="A31" s="111" t="s">
        <v>28</v>
      </c>
      <c r="B31" s="112"/>
      <c r="C31" s="93"/>
      <c r="D31" s="95">
        <v>3618983</v>
      </c>
      <c r="E31" s="95">
        <v>4194427</v>
      </c>
      <c r="F31" s="95">
        <v>4165612</v>
      </c>
      <c r="G31" s="95">
        <v>4229629</v>
      </c>
      <c r="H31" s="111" t="s">
        <v>28</v>
      </c>
      <c r="I31" s="112"/>
      <c r="J31" s="93"/>
      <c r="K31" s="95">
        <v>5460875</v>
      </c>
      <c r="L31" s="95">
        <v>3816598</v>
      </c>
      <c r="M31" s="95">
        <v>3492242</v>
      </c>
      <c r="N31" s="95">
        <v>3404764</v>
      </c>
      <c r="P31" s="2">
        <f t="shared" si="9"/>
        <v>8983</v>
      </c>
      <c r="Q31" s="2">
        <f t="shared" si="9"/>
        <v>4427</v>
      </c>
      <c r="R31" s="2">
        <f t="shared" si="9"/>
        <v>5612</v>
      </c>
      <c r="S31" s="2">
        <f t="shared" si="9"/>
        <v>9629</v>
      </c>
      <c r="T31" s="2">
        <f t="shared" si="10"/>
        <v>875</v>
      </c>
      <c r="U31" s="2">
        <f t="shared" si="10"/>
        <v>6598</v>
      </c>
      <c r="V31" s="2">
        <f t="shared" si="10"/>
        <v>2242</v>
      </c>
      <c r="W31" s="2">
        <f t="shared" si="10"/>
        <v>4764</v>
      </c>
      <c r="Y31" s="3">
        <f t="shared" si="6"/>
        <v>5460875</v>
      </c>
      <c r="Z31" s="3">
        <f t="shared" si="6"/>
        <v>3816598</v>
      </c>
      <c r="AA31" s="3">
        <f t="shared" si="6"/>
        <v>3492242</v>
      </c>
      <c r="AB31" s="3">
        <f t="shared" si="6"/>
        <v>3404764</v>
      </c>
      <c r="AC31" s="3">
        <f t="shared" si="7"/>
        <v>3618983</v>
      </c>
      <c r="AD31" s="3">
        <f t="shared" si="7"/>
        <v>4194427</v>
      </c>
      <c r="AE31" s="3">
        <f t="shared" si="7"/>
        <v>4165612</v>
      </c>
      <c r="AF31" s="3">
        <f t="shared" si="7"/>
        <v>4229629</v>
      </c>
    </row>
    <row r="32" spans="1:32" ht="15" customHeight="1" thickBot="1">
      <c r="A32" s="111" t="s">
        <v>29</v>
      </c>
      <c r="B32" s="112"/>
      <c r="C32" s="93"/>
      <c r="D32" s="95">
        <v>2594892</v>
      </c>
      <c r="E32" s="95">
        <v>2482047</v>
      </c>
      <c r="F32" s="95">
        <v>2468118</v>
      </c>
      <c r="G32" s="95">
        <v>2253991</v>
      </c>
      <c r="H32" s="111" t="s">
        <v>29</v>
      </c>
      <c r="I32" s="112"/>
      <c r="J32" s="93"/>
      <c r="K32" s="95">
        <v>549572</v>
      </c>
      <c r="L32" s="95">
        <v>2618116</v>
      </c>
      <c r="M32" s="95">
        <v>2575163</v>
      </c>
      <c r="N32" s="95">
        <v>2507532</v>
      </c>
      <c r="P32" s="2">
        <f t="shared" si="9"/>
        <v>4892</v>
      </c>
      <c r="Q32" s="2">
        <f t="shared" si="9"/>
        <v>2047</v>
      </c>
      <c r="R32" s="2">
        <f t="shared" si="9"/>
        <v>8118</v>
      </c>
      <c r="S32" s="2">
        <f t="shared" si="9"/>
        <v>3991</v>
      </c>
      <c r="T32" s="2">
        <f t="shared" si="10"/>
        <v>572</v>
      </c>
      <c r="U32" s="2">
        <f t="shared" si="10"/>
        <v>8116</v>
      </c>
      <c r="V32" s="2">
        <f t="shared" si="10"/>
        <v>5163</v>
      </c>
      <c r="W32" s="2">
        <f t="shared" si="10"/>
        <v>7532</v>
      </c>
      <c r="Y32" s="3">
        <f t="shared" si="6"/>
        <v>549572</v>
      </c>
      <c r="Z32" s="3">
        <f t="shared" si="6"/>
        <v>2618116</v>
      </c>
      <c r="AA32" s="3">
        <f t="shared" si="6"/>
        <v>2575163</v>
      </c>
      <c r="AB32" s="3">
        <f t="shared" si="6"/>
        <v>2507532</v>
      </c>
      <c r="AC32" s="3">
        <f t="shared" si="7"/>
        <v>2594892</v>
      </c>
      <c r="AD32" s="3">
        <f t="shared" si="7"/>
        <v>2482047</v>
      </c>
      <c r="AE32" s="3">
        <f t="shared" si="7"/>
        <v>2468118</v>
      </c>
      <c r="AF32" s="3">
        <f t="shared" si="7"/>
        <v>2253991</v>
      </c>
    </row>
    <row r="33" spans="1:32" ht="15" customHeight="1" thickBot="1">
      <c r="A33" s="113" t="s">
        <v>30</v>
      </c>
      <c r="B33" s="114"/>
      <c r="C33" s="93"/>
      <c r="D33" s="94">
        <v>1026763</v>
      </c>
      <c r="E33" s="94">
        <v>1118942</v>
      </c>
      <c r="F33" s="94">
        <v>1233144</v>
      </c>
      <c r="G33" s="94">
        <v>1243552</v>
      </c>
      <c r="H33" s="113" t="s">
        <v>30</v>
      </c>
      <c r="I33" s="114"/>
      <c r="J33" s="93"/>
      <c r="K33" s="94">
        <v>1001504</v>
      </c>
      <c r="L33" s="94">
        <v>1032713</v>
      </c>
      <c r="M33" s="94">
        <v>1199927</v>
      </c>
      <c r="N33" s="94">
        <v>1182926</v>
      </c>
      <c r="P33" s="2">
        <f t="shared" si="9"/>
        <v>6763</v>
      </c>
      <c r="Q33" s="2">
        <f t="shared" si="9"/>
        <v>8942</v>
      </c>
      <c r="R33" s="2">
        <f t="shared" si="9"/>
        <v>3144</v>
      </c>
      <c r="S33" s="2">
        <f t="shared" si="9"/>
        <v>3552</v>
      </c>
      <c r="T33" s="2">
        <f t="shared" si="10"/>
        <v>1504</v>
      </c>
      <c r="U33" s="2">
        <f t="shared" si="10"/>
        <v>2713</v>
      </c>
      <c r="V33" s="2">
        <f t="shared" si="10"/>
        <v>9927</v>
      </c>
      <c r="W33" s="2">
        <f t="shared" si="10"/>
        <v>2926</v>
      </c>
      <c r="Y33" s="3">
        <f t="shared" si="6"/>
        <v>1001504</v>
      </c>
      <c r="Z33" s="3">
        <f t="shared" si="6"/>
        <v>1032713</v>
      </c>
      <c r="AA33" s="3">
        <f t="shared" si="6"/>
        <v>1199927</v>
      </c>
      <c r="AB33" s="3">
        <f t="shared" si="6"/>
        <v>1182926</v>
      </c>
      <c r="AC33" s="3">
        <f t="shared" si="7"/>
        <v>1026763</v>
      </c>
      <c r="AD33" s="3">
        <f t="shared" si="7"/>
        <v>1118942</v>
      </c>
      <c r="AE33" s="3">
        <f t="shared" si="7"/>
        <v>1233144</v>
      </c>
      <c r="AF33" s="3">
        <f t="shared" si="7"/>
        <v>1243552</v>
      </c>
    </row>
    <row r="34" spans="1:32" ht="30" customHeight="1" thickBot="1">
      <c r="A34" s="111" t="s">
        <v>31</v>
      </c>
      <c r="B34" s="112"/>
      <c r="C34" s="93"/>
      <c r="D34" s="95">
        <v>1000000</v>
      </c>
      <c r="E34" s="95">
        <v>1000000</v>
      </c>
      <c r="F34" s="95">
        <v>1000000</v>
      </c>
      <c r="G34" s="95">
        <v>1000000</v>
      </c>
      <c r="H34" s="111" t="s">
        <v>31</v>
      </c>
      <c r="I34" s="112"/>
      <c r="J34" s="93"/>
      <c r="K34" s="95">
        <v>1000000</v>
      </c>
      <c r="L34" s="95">
        <v>1000000</v>
      </c>
      <c r="M34" s="95">
        <v>1000000</v>
      </c>
      <c r="N34" s="95">
        <v>1000000</v>
      </c>
      <c r="P34" s="2">
        <f t="shared" si="9"/>
        <v>0</v>
      </c>
      <c r="Q34" s="2">
        <f t="shared" si="9"/>
        <v>0</v>
      </c>
      <c r="R34" s="2">
        <f t="shared" si="9"/>
        <v>0</v>
      </c>
      <c r="S34" s="2">
        <f t="shared" si="9"/>
        <v>0</v>
      </c>
      <c r="T34" s="2">
        <f t="shared" si="10"/>
        <v>0</v>
      </c>
      <c r="U34" s="2">
        <f t="shared" si="10"/>
        <v>0</v>
      </c>
      <c r="V34" s="2">
        <f t="shared" si="10"/>
        <v>0</v>
      </c>
      <c r="W34" s="2">
        <f t="shared" si="10"/>
        <v>0</v>
      </c>
      <c r="Y34" s="3">
        <f t="shared" si="6"/>
        <v>1000000</v>
      </c>
      <c r="Z34" s="3">
        <f t="shared" si="6"/>
        <v>1000000</v>
      </c>
      <c r="AA34" s="3">
        <f t="shared" si="6"/>
        <v>1000000</v>
      </c>
      <c r="AB34" s="3">
        <f t="shared" si="6"/>
        <v>1000000</v>
      </c>
      <c r="AC34" s="3">
        <f t="shared" si="7"/>
        <v>1000000</v>
      </c>
      <c r="AD34" s="3">
        <f t="shared" si="7"/>
        <v>1000000</v>
      </c>
      <c r="AE34" s="3">
        <f t="shared" si="7"/>
        <v>1000000</v>
      </c>
      <c r="AF34" s="3">
        <f t="shared" si="7"/>
        <v>1000000</v>
      </c>
    </row>
    <row r="35" spans="1:32" ht="30" customHeight="1" thickBot="1">
      <c r="A35" s="111" t="s">
        <v>32</v>
      </c>
      <c r="B35" s="112"/>
      <c r="C35" s="93"/>
      <c r="D35" s="95">
        <v>1841</v>
      </c>
      <c r="E35" s="95">
        <v>1841</v>
      </c>
      <c r="F35" s="95">
        <v>1841</v>
      </c>
      <c r="G35" s="95">
        <v>1841</v>
      </c>
      <c r="H35" s="111" t="s">
        <v>32</v>
      </c>
      <c r="I35" s="112"/>
      <c r="J35" s="93"/>
      <c r="K35" s="95">
        <v>1841</v>
      </c>
      <c r="L35" s="95">
        <v>1841</v>
      </c>
      <c r="M35" s="95">
        <v>1841</v>
      </c>
      <c r="N35" s="95">
        <v>1841</v>
      </c>
      <c r="P35" s="2">
        <f t="shared" si="9"/>
        <v>1</v>
      </c>
      <c r="Q35" s="2">
        <f t="shared" si="9"/>
        <v>1</v>
      </c>
      <c r="R35" s="2">
        <f t="shared" si="9"/>
        <v>1</v>
      </c>
      <c r="S35" s="2">
        <f t="shared" si="9"/>
        <v>1</v>
      </c>
      <c r="T35" s="2">
        <f t="shared" si="10"/>
        <v>1</v>
      </c>
      <c r="U35" s="2">
        <f t="shared" si="10"/>
        <v>1</v>
      </c>
      <c r="V35" s="2">
        <f t="shared" si="10"/>
        <v>1</v>
      </c>
      <c r="W35" s="2">
        <f t="shared" si="10"/>
        <v>1</v>
      </c>
      <c r="Y35" s="3">
        <f t="shared" si="6"/>
        <v>1841</v>
      </c>
      <c r="Z35" s="3">
        <f t="shared" si="6"/>
        <v>1841</v>
      </c>
      <c r="AA35" s="3">
        <f t="shared" si="6"/>
        <v>1841</v>
      </c>
      <c r="AB35" s="3">
        <f t="shared" si="6"/>
        <v>1841</v>
      </c>
      <c r="AC35" s="3">
        <f t="shared" si="7"/>
        <v>1841</v>
      </c>
      <c r="AD35" s="3">
        <f t="shared" si="7"/>
        <v>1841</v>
      </c>
      <c r="AE35" s="3">
        <f t="shared" si="7"/>
        <v>1841</v>
      </c>
      <c r="AF35" s="3">
        <f t="shared" si="7"/>
        <v>1841</v>
      </c>
    </row>
    <row r="36" spans="1:32" ht="30" customHeight="1" thickBot="1">
      <c r="A36" s="111" t="s">
        <v>33</v>
      </c>
      <c r="B36" s="112"/>
      <c r="C36" s="93"/>
      <c r="D36" s="95">
        <v>-54301</v>
      </c>
      <c r="E36" s="95">
        <v>38439</v>
      </c>
      <c r="F36" s="95">
        <v>151023</v>
      </c>
      <c r="G36" s="95">
        <v>160465</v>
      </c>
      <c r="H36" s="111" t="s">
        <v>33</v>
      </c>
      <c r="I36" s="112"/>
      <c r="J36" s="93"/>
      <c r="K36" s="95">
        <v>-51220</v>
      </c>
      <c r="L36" s="95">
        <v>-56134</v>
      </c>
      <c r="M36" s="95">
        <v>126901</v>
      </c>
      <c r="N36" s="95">
        <v>103786</v>
      </c>
      <c r="P36" s="2">
        <f t="shared" si="9"/>
        <v>301</v>
      </c>
      <c r="Q36" s="2">
        <f t="shared" si="9"/>
        <v>39</v>
      </c>
      <c r="R36" s="2">
        <f t="shared" si="9"/>
        <v>23</v>
      </c>
      <c r="S36" s="2">
        <f t="shared" si="9"/>
        <v>465</v>
      </c>
      <c r="T36" s="2">
        <f t="shared" si="10"/>
        <v>220</v>
      </c>
      <c r="U36" s="2">
        <f t="shared" si="10"/>
        <v>134</v>
      </c>
      <c r="V36" s="2">
        <f t="shared" si="10"/>
        <v>901</v>
      </c>
      <c r="W36" s="2">
        <f t="shared" si="10"/>
        <v>786</v>
      </c>
      <c r="Y36" s="3">
        <f t="shared" si="6"/>
        <v>-51220</v>
      </c>
      <c r="Z36" s="3">
        <f t="shared" si="6"/>
        <v>-56134</v>
      </c>
      <c r="AA36" s="3">
        <f t="shared" si="6"/>
        <v>126901</v>
      </c>
      <c r="AB36" s="3">
        <f t="shared" si="6"/>
        <v>103786</v>
      </c>
      <c r="AC36" s="3">
        <f t="shared" si="7"/>
        <v>-54301</v>
      </c>
      <c r="AD36" s="3">
        <f t="shared" si="7"/>
        <v>38439</v>
      </c>
      <c r="AE36" s="3">
        <f t="shared" si="7"/>
        <v>151023</v>
      </c>
      <c r="AF36" s="3">
        <f t="shared" si="7"/>
        <v>160465</v>
      </c>
    </row>
    <row r="37" spans="1:32" ht="30" customHeight="1" thickBot="1">
      <c r="A37" s="113" t="s">
        <v>34</v>
      </c>
      <c r="B37" s="114"/>
      <c r="C37" s="93"/>
      <c r="D37" s="98"/>
      <c r="E37" s="98"/>
      <c r="F37" s="98"/>
      <c r="G37" s="98"/>
      <c r="H37" s="113" t="s">
        <v>34</v>
      </c>
      <c r="I37" s="114"/>
      <c r="J37" s="93"/>
      <c r="K37" s="94">
        <v>36776</v>
      </c>
      <c r="L37" s="98" t="s">
        <v>820</v>
      </c>
      <c r="M37" s="98"/>
      <c r="N37" s="98" t="s">
        <v>820</v>
      </c>
      <c r="P37" s="2" t="e">
        <f t="shared" si="9"/>
        <v>#VALUE!</v>
      </c>
      <c r="Q37" s="2" t="e">
        <f t="shared" si="9"/>
        <v>#VALUE!</v>
      </c>
      <c r="R37" s="2" t="e">
        <f t="shared" si="9"/>
        <v>#VALUE!</v>
      </c>
      <c r="S37" s="2" t="e">
        <f t="shared" si="9"/>
        <v>#VALUE!</v>
      </c>
      <c r="T37" s="2">
        <f t="shared" si="10"/>
        <v>76</v>
      </c>
      <c r="U37" s="2" t="e">
        <f t="shared" si="10"/>
        <v>#VALUE!</v>
      </c>
      <c r="V37" s="2" t="e">
        <f t="shared" si="10"/>
        <v>#VALUE!</v>
      </c>
      <c r="W37" s="2" t="e">
        <f t="shared" si="10"/>
        <v>#VALUE!</v>
      </c>
      <c r="Y37" s="3">
        <f t="shared" si="6"/>
        <v>36776</v>
      </c>
      <c r="Z37" s="3" t="str">
        <f t="shared" si="6"/>
        <v>-</v>
      </c>
      <c r="AA37" s="3">
        <f t="shared" si="6"/>
        <v>0</v>
      </c>
      <c r="AB37" s="3" t="str">
        <f t="shared" si="6"/>
        <v>-</v>
      </c>
      <c r="AC37" s="3">
        <f t="shared" si="7"/>
        <v>0</v>
      </c>
      <c r="AD37" s="3">
        <f t="shared" si="7"/>
        <v>0</v>
      </c>
      <c r="AE37" s="3">
        <f t="shared" si="7"/>
        <v>0</v>
      </c>
      <c r="AF37" s="3">
        <f t="shared" si="7"/>
        <v>0</v>
      </c>
    </row>
    <row r="38" spans="1:32" ht="30" customHeight="1" thickBot="1">
      <c r="A38" s="113" t="s">
        <v>35</v>
      </c>
      <c r="B38" s="114"/>
      <c r="C38" s="93"/>
      <c r="D38" s="94">
        <v>7240639</v>
      </c>
      <c r="E38" s="94">
        <v>7795416</v>
      </c>
      <c r="F38" s="94">
        <v>7866875</v>
      </c>
      <c r="G38" s="94">
        <v>7727172</v>
      </c>
      <c r="H38" s="113" t="s">
        <v>35</v>
      </c>
      <c r="I38" s="114"/>
      <c r="J38" s="93"/>
      <c r="K38" s="94">
        <v>7048728</v>
      </c>
      <c r="L38" s="94">
        <v>7467427</v>
      </c>
      <c r="M38" s="94">
        <v>7267332</v>
      </c>
      <c r="N38" s="94">
        <v>7095222</v>
      </c>
      <c r="P38" s="2">
        <f t="shared" si="9"/>
        <v>639</v>
      </c>
      <c r="Q38" s="2">
        <f t="shared" si="9"/>
        <v>5416</v>
      </c>
      <c r="R38" s="2">
        <f t="shared" si="9"/>
        <v>6875</v>
      </c>
      <c r="S38" s="2">
        <f t="shared" si="9"/>
        <v>7172</v>
      </c>
      <c r="T38" s="2">
        <f t="shared" si="10"/>
        <v>8728</v>
      </c>
      <c r="U38" s="2">
        <f t="shared" si="10"/>
        <v>7427</v>
      </c>
      <c r="V38" s="2">
        <f t="shared" si="10"/>
        <v>7332</v>
      </c>
      <c r="W38" s="2">
        <f t="shared" si="10"/>
        <v>5222</v>
      </c>
      <c r="Y38" s="3">
        <f t="shared" si="6"/>
        <v>7048728</v>
      </c>
      <c r="Z38" s="3">
        <f t="shared" si="6"/>
        <v>7467427</v>
      </c>
      <c r="AA38" s="3">
        <f t="shared" si="6"/>
        <v>7267332</v>
      </c>
      <c r="AB38" s="3">
        <f t="shared" si="6"/>
        <v>7095222</v>
      </c>
      <c r="AC38" s="3">
        <f t="shared" si="7"/>
        <v>7240639</v>
      </c>
      <c r="AD38" s="3">
        <f t="shared" si="7"/>
        <v>7795416</v>
      </c>
      <c r="AE38" s="3">
        <f t="shared" si="7"/>
        <v>7866875</v>
      </c>
      <c r="AF38" s="3">
        <f t="shared" si="7"/>
        <v>7727172</v>
      </c>
    </row>
    <row r="39" spans="1:32">
      <c r="A39" s="21" t="s">
        <v>1762</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 style="6" customWidth="1"/>
    <col min="2" max="2" width="31.7109375" style="7" bestFit="1" customWidth="1"/>
    <col min="3" max="3" width="7.5703125" style="5" bestFit="1" customWidth="1"/>
    <col min="4" max="5" width="14" style="9" bestFit="1" customWidth="1"/>
    <col min="6" max="7" width="14" style="5" bestFit="1" customWidth="1"/>
    <col min="8" max="8" width="13" style="5" bestFit="1" customWidth="1"/>
    <col min="9" max="9" width="20" style="5" bestFit="1" customWidth="1"/>
    <col min="10" max="11" width="13" style="5" bestFit="1" customWidth="1"/>
    <col min="12" max="16384" width="9.140625" style="5"/>
  </cols>
  <sheetData>
    <row r="1" spans="1:11">
      <c r="C1" s="8" t="s">
        <v>738</v>
      </c>
      <c r="D1" s="155" t="s">
        <v>1888</v>
      </c>
    </row>
    <row r="2" spans="1:11">
      <c r="A2" s="7"/>
      <c r="B2" s="159" t="s">
        <v>540</v>
      </c>
      <c r="C2" s="160" t="s">
        <v>37</v>
      </c>
      <c r="D2" s="160" t="str">
        <f>'Input yearly SFG'!N18</f>
        <v>Năm 2014</v>
      </c>
      <c r="E2" s="160" t="str">
        <f>'Input yearly SFG'!O18</f>
        <v>Năm 2015</v>
      </c>
      <c r="F2" s="160" t="str">
        <f>'Input yearly SFG'!P18</f>
        <v>Năm 2016</v>
      </c>
      <c r="G2" s="160" t="str">
        <f>'Input yearly SFG'!Q18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SFG'!N3</f>
        <v>2237982</v>
      </c>
      <c r="E4" s="130">
        <f>'Input yearly SFG'!O3</f>
        <v>2337950</v>
      </c>
      <c r="F4" s="130">
        <f>'Input yearly SFG'!P3</f>
        <v>2338362</v>
      </c>
      <c r="G4" s="130">
        <f>'Input yearly SFG'!Q3</f>
        <v>2382581</v>
      </c>
      <c r="H4" s="129"/>
      <c r="I4" s="238"/>
      <c r="J4" s="239"/>
      <c r="K4" s="240"/>
    </row>
    <row r="5" spans="1:11">
      <c r="A5" s="7"/>
      <c r="B5" s="128" t="s">
        <v>542</v>
      </c>
      <c r="C5" s="128" t="s">
        <v>38</v>
      </c>
      <c r="D5" s="131">
        <f>'Input yearly SFG'!N5</f>
        <v>275802</v>
      </c>
      <c r="E5" s="131">
        <f>'Input yearly SFG'!O5</f>
        <v>219852</v>
      </c>
      <c r="F5" s="131">
        <f>'Input yearly SFG'!P5</f>
        <v>233262</v>
      </c>
      <c r="G5" s="131">
        <f>'Input yearly SFG'!Q5</f>
        <v>232213</v>
      </c>
      <c r="H5" s="129"/>
      <c r="I5" s="238"/>
      <c r="J5" s="239"/>
      <c r="K5" s="240"/>
    </row>
    <row r="6" spans="1:11">
      <c r="A6" s="7"/>
      <c r="B6" s="128" t="s">
        <v>543</v>
      </c>
      <c r="C6" s="128" t="s">
        <v>38</v>
      </c>
      <c r="D6" s="131">
        <f>'Input yearly SFG'!N15</f>
        <v>100898</v>
      </c>
      <c r="E6" s="131">
        <f>'Input yearly SFG'!O15</f>
        <v>86046</v>
      </c>
      <c r="F6" s="131">
        <f>'Input yearly SFG'!P15</f>
        <v>90589</v>
      </c>
      <c r="G6" s="131">
        <f>'Input yearly SFG'!Q15</f>
        <v>91954</v>
      </c>
      <c r="H6" s="129"/>
      <c r="I6" s="238"/>
      <c r="J6" s="239"/>
      <c r="K6" s="240"/>
    </row>
    <row r="7" spans="1:11">
      <c r="A7" s="7"/>
      <c r="B7" s="128" t="s">
        <v>544</v>
      </c>
      <c r="C7" s="128" t="s">
        <v>38</v>
      </c>
      <c r="D7" s="131">
        <f>'Input yearly SFG'!N33</f>
        <v>2433418</v>
      </c>
      <c r="E7" s="131">
        <f>'Input yearly SFG'!O33</f>
        <v>2462598</v>
      </c>
      <c r="F7" s="131">
        <f>'Input yearly SFG'!P33</f>
        <v>2466605</v>
      </c>
      <c r="G7" s="131">
        <f>'Input yearly SFG'!Q33</f>
        <v>2668235</v>
      </c>
      <c r="H7" s="129"/>
      <c r="I7" s="238"/>
      <c r="J7" s="239"/>
      <c r="K7" s="240"/>
    </row>
    <row r="8" spans="1:11">
      <c r="A8" s="7"/>
      <c r="B8" s="128" t="s">
        <v>545</v>
      </c>
      <c r="C8" s="129" t="s">
        <v>38</v>
      </c>
      <c r="D8" s="130">
        <f>'Input yearly SFG'!N29</f>
        <v>3231425</v>
      </c>
      <c r="E8" s="130">
        <f>'Input yearly SFG'!O29</f>
        <v>3552912</v>
      </c>
      <c r="F8" s="130">
        <f>'Input yearly SFG'!P29</f>
        <v>3664557</v>
      </c>
      <c r="G8" s="130">
        <f>'Input yearly SFG'!Q29</f>
        <v>4333253</v>
      </c>
      <c r="H8" s="129"/>
      <c r="I8" s="238"/>
      <c r="J8" s="239"/>
      <c r="K8" s="240"/>
    </row>
    <row r="9" spans="1:11">
      <c r="A9" s="7"/>
      <c r="B9" s="128" t="s">
        <v>546</v>
      </c>
      <c r="C9" s="129" t="s">
        <v>39</v>
      </c>
      <c r="D9" s="130">
        <f>'Input yearly SFG'!N34*1000000/10000</f>
        <v>130798400</v>
      </c>
      <c r="E9" s="130">
        <f>'Input yearly SFG'!O34*1000000/10000</f>
        <v>180235300</v>
      </c>
      <c r="F9" s="130">
        <f>'Input yearly SFG'!P34*1000000/10000</f>
        <v>180235300</v>
      </c>
      <c r="G9" s="130">
        <f>'Input yearly SFG'!Q34*1000000/10000</f>
        <v>241785700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0.12323691611460683</v>
      </c>
      <c r="E11" s="132">
        <f>E5/E4</f>
        <v>9.4036228319681767E-2</v>
      </c>
      <c r="F11" s="132">
        <f>F5/F4</f>
        <v>9.9754443495061934E-2</v>
      </c>
      <c r="G11" s="132">
        <f>G5/G4</f>
        <v>9.7462793499990139E-2</v>
      </c>
      <c r="H11" s="129"/>
      <c r="I11" s="238"/>
      <c r="J11" s="239"/>
      <c r="K11" s="240"/>
    </row>
    <row r="12" spans="1:11">
      <c r="A12" s="7"/>
      <c r="B12" s="128" t="s">
        <v>570</v>
      </c>
      <c r="C12" s="129" t="s">
        <v>36</v>
      </c>
      <c r="D12" s="133">
        <f>D6/D4</f>
        <v>4.5084366183463495E-2</v>
      </c>
      <c r="E12" s="132">
        <f>E6/E4</f>
        <v>3.6804037725357688E-2</v>
      </c>
      <c r="F12" s="132">
        <f>F6/F4</f>
        <v>3.8740366119531536E-2</v>
      </c>
      <c r="G12" s="132">
        <f>G6/G4</f>
        <v>3.8594280740088166E-2</v>
      </c>
      <c r="H12" s="129"/>
      <c r="I12" s="238"/>
      <c r="J12" s="239"/>
      <c r="K12" s="240"/>
    </row>
    <row r="13" spans="1:11">
      <c r="A13" s="7"/>
      <c r="B13" s="128" t="s">
        <v>41</v>
      </c>
      <c r="C13" s="129" t="s">
        <v>40</v>
      </c>
      <c r="D13" s="130">
        <f>D6*1000000/D9</f>
        <v>771.40087340517925</v>
      </c>
      <c r="E13" s="131">
        <f>E6*1000000/E9</f>
        <v>477.40925334826198</v>
      </c>
      <c r="F13" s="131">
        <f>F6*1000000/F9</f>
        <v>502.61519247339453</v>
      </c>
      <c r="G13" s="131">
        <f>G6*1000000/G9</f>
        <v>380.31198701991059</v>
      </c>
      <c r="H13" s="129"/>
      <c r="I13" s="238"/>
      <c r="J13" s="239"/>
      <c r="K13" s="240"/>
    </row>
    <row r="14" spans="1:11">
      <c r="A14" s="7"/>
      <c r="B14" s="128" t="s">
        <v>548</v>
      </c>
      <c r="C14" s="129"/>
      <c r="D14" s="130">
        <f>D7*1000000/D9</f>
        <v>18604.34072588044</v>
      </c>
      <c r="E14" s="131">
        <f>E7*1000000/E9</f>
        <v>13663.239110207602</v>
      </c>
      <c r="F14" s="131">
        <f>F7*1000000/F9</f>
        <v>13685.471159090366</v>
      </c>
      <c r="G14" s="131">
        <f>G7*1000000/G9</f>
        <v>11035.536841095234</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4.4668813243359418E-2</v>
      </c>
      <c r="F16" s="138">
        <f>(F4-E4)/ABS(E4)</f>
        <v>1.7622275925490281E-4</v>
      </c>
      <c r="G16" s="138">
        <f>(G4-F4)/ABS(F4)</f>
        <v>1.8910245719011856E-2</v>
      </c>
      <c r="H16" s="129"/>
      <c r="I16" s="238"/>
      <c r="J16" s="239"/>
      <c r="K16" s="240"/>
    </row>
    <row r="17" spans="1:12">
      <c r="A17" s="7"/>
      <c r="B17" s="128" t="s">
        <v>543</v>
      </c>
      <c r="C17" s="139" t="s">
        <v>36</v>
      </c>
      <c r="D17" s="128"/>
      <c r="E17" s="138">
        <f>(E6-D6)/ABS(D6)</f>
        <v>-0.14719816051854348</v>
      </c>
      <c r="F17" s="138">
        <f>(F6-E6)/ABS(E6)</f>
        <v>5.2797340957162445E-2</v>
      </c>
      <c r="G17" s="138">
        <f>(G6-F6)/ABS(F6)</f>
        <v>1.506805462031814E-2</v>
      </c>
      <c r="H17" s="129"/>
      <c r="I17" s="238"/>
      <c r="J17" s="239"/>
      <c r="K17" s="240"/>
    </row>
    <row r="18" spans="1:12">
      <c r="A18" s="7"/>
      <c r="B18" s="128" t="s">
        <v>41</v>
      </c>
      <c r="C18" s="136" t="s">
        <v>36</v>
      </c>
      <c r="D18" s="137"/>
      <c r="E18" s="138">
        <f>(E13-D13)/ABS(D13)</f>
        <v>-0.3811139320586403</v>
      </c>
      <c r="F18" s="138">
        <f>(F13-E13)/ABS(E13)</f>
        <v>5.2797340957162466E-2</v>
      </c>
      <c r="G18" s="138">
        <f>(G13-F13)/ABS(F13)</f>
        <v>-0.24333368207917422</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3.5149394936617853E-2</v>
      </c>
      <c r="F20" s="133">
        <f>F6/AVERAGE(E7:F7)</f>
        <v>3.6756043522654679E-2</v>
      </c>
      <c r="G20" s="133">
        <f>G6/AVERAGE(F7:G7)</f>
        <v>3.5815721619368864E-2</v>
      </c>
      <c r="H20" s="129"/>
      <c r="I20" s="234" t="s">
        <v>1187</v>
      </c>
      <c r="J20" s="234"/>
      <c r="K20" s="234"/>
    </row>
    <row r="21" spans="1:12">
      <c r="A21" s="7"/>
      <c r="B21" s="128" t="s">
        <v>43</v>
      </c>
      <c r="C21" s="141" t="s">
        <v>36</v>
      </c>
      <c r="D21" s="129"/>
      <c r="E21" s="133">
        <f>E6/AVERAGE(D8:E8)</f>
        <v>2.5366074827945603E-2</v>
      </c>
      <c r="F21" s="133">
        <f>F6/AVERAGE(E8:F8)</f>
        <v>2.5102705671475694E-2</v>
      </c>
      <c r="G21" s="133">
        <f>G6/AVERAGE(F8:G8)</f>
        <v>2.2994794825083365E-2</v>
      </c>
      <c r="H21" s="129"/>
      <c r="I21" s="142" t="s">
        <v>1188</v>
      </c>
      <c r="J21" s="142">
        <v>2018</v>
      </c>
      <c r="K21" s="142" t="s">
        <v>1190</v>
      </c>
    </row>
    <row r="22" spans="1:12">
      <c r="A22" s="7"/>
      <c r="B22" s="134" t="s">
        <v>551</v>
      </c>
      <c r="C22" s="141"/>
      <c r="D22" s="129"/>
      <c r="E22" s="133"/>
      <c r="F22" s="133"/>
      <c r="G22" s="133"/>
      <c r="H22" s="129"/>
      <c r="I22" s="129" t="s">
        <v>1189</v>
      </c>
      <c r="J22" s="163">
        <v>2650000</v>
      </c>
      <c r="K22" s="143">
        <f>K30/J22</f>
        <v>0.1775490566037736</v>
      </c>
    </row>
    <row r="23" spans="1:12">
      <c r="A23" s="7"/>
      <c r="B23" s="128" t="s">
        <v>552</v>
      </c>
      <c r="C23" s="141" t="s">
        <v>36</v>
      </c>
      <c r="D23" s="133">
        <f>1-D7/D8</f>
        <v>0.24695204128209691</v>
      </c>
      <c r="E23" s="133">
        <f>1-E7/E8</f>
        <v>0.30687897701941391</v>
      </c>
      <c r="F23" s="133">
        <f>1-F7/F8</f>
        <v>0.32690226949669499</v>
      </c>
      <c r="G23" s="133">
        <f>1-G7/G8</f>
        <v>0.38424204633332049</v>
      </c>
      <c r="H23" s="129"/>
      <c r="I23" s="129" t="s">
        <v>1191</v>
      </c>
      <c r="J23" s="163">
        <f>J24-J24*20%</f>
        <v>92000</v>
      </c>
      <c r="K23" s="143">
        <f>K32/J23</f>
        <v>0.25416304347826085</v>
      </c>
    </row>
    <row r="24" spans="1:12">
      <c r="A24" s="7"/>
      <c r="B24" s="128" t="s">
        <v>553</v>
      </c>
      <c r="C24" s="141" t="s">
        <v>36</v>
      </c>
      <c r="D24" s="133">
        <f>D8/D7-1</f>
        <v>0.32793667179251562</v>
      </c>
      <c r="E24" s="133">
        <f>E8/E7-1</f>
        <v>0.44274948651789692</v>
      </c>
      <c r="F24" s="133">
        <f>F8/F7-1</f>
        <v>0.48566835792516438</v>
      </c>
      <c r="G24" s="133">
        <f>G8/G7-1</f>
        <v>0.62401475132437745</v>
      </c>
      <c r="H24" s="129"/>
      <c r="I24" s="129" t="s">
        <v>1376</v>
      </c>
      <c r="J24" s="130">
        <v>115000</v>
      </c>
      <c r="K24" s="129"/>
    </row>
    <row r="25" spans="1:12">
      <c r="A25" s="7"/>
      <c r="B25" s="128" t="s">
        <v>554</v>
      </c>
      <c r="C25" s="141" t="s">
        <v>40</v>
      </c>
      <c r="D25" s="144">
        <f>'Input yearly SFG'!N19/'Input yearly SFG'!N31</f>
        <v>2.0792818900074233</v>
      </c>
      <c r="E25" s="144">
        <f>'Input yearly SFG'!O19/'Input yearly SFG'!O31</f>
        <v>1.7113204848230548</v>
      </c>
      <c r="F25" s="144">
        <f>'Input yearly SFG'!P19/'Input yearly SFG'!P31</f>
        <v>1.3128919123646765</v>
      </c>
      <c r="G25" s="144">
        <f>'Input yearly SFG'!Q19/'Input yearly SFG'!Q31</f>
        <v>2.6945682398853519</v>
      </c>
      <c r="H25" s="129"/>
      <c r="I25" s="129" t="s">
        <v>576</v>
      </c>
      <c r="J25" s="145"/>
      <c r="K25" s="129"/>
    </row>
    <row r="26" spans="1:12">
      <c r="A26" s="7"/>
      <c r="B26" s="128" t="s">
        <v>555</v>
      </c>
      <c r="C26" s="141" t="s">
        <v>40</v>
      </c>
      <c r="D26" s="144">
        <f>('Input yearly SFG'!N19-'Input yearly SFG'!N23)/'Input yearly SFG'!N31</f>
        <v>1.0194716226649747</v>
      </c>
      <c r="E26" s="144">
        <f>('Input yearly SFG'!O19-'Input yearly SFG'!O23)/'Input yearly SFG'!O31</f>
        <v>0.86099005368909909</v>
      </c>
      <c r="F26" s="144">
        <f>('Input yearly SFG'!P19-'Input yearly SFG'!P23)/'Input yearly SFG'!P31</f>
        <v>0.77677342360196966</v>
      </c>
      <c r="G26" s="144">
        <f>('Input yearly SFG'!Q19-'Input yearly SFG'!Q23)/'Input yearly SFG'!Q31</f>
        <v>1.9807312348723491</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SFG '!Y1</f>
        <v>Quý 2/2016</v>
      </c>
      <c r="E28" s="160" t="str">
        <f>'Input quaterly SFG '!Z1</f>
        <v>Quý 3/2016</v>
      </c>
      <c r="F28" s="160" t="str">
        <f>'Input quaterly SFG '!AA1</f>
        <v>Quý 4/2016</v>
      </c>
      <c r="G28" s="160" t="str">
        <f>'Input quaterly SFG '!AB1</f>
        <v>Quý 1/2017</v>
      </c>
      <c r="H28" s="160" t="str">
        <f>'Input quaterly SFG '!AC1</f>
        <v>Quý 2/2017</v>
      </c>
      <c r="I28" s="160" t="str">
        <f>'Input quaterly SFG '!AD1</f>
        <v>Quý 3/2017</v>
      </c>
      <c r="J28" s="160" t="str">
        <f>'Input quaterly SFG '!AE1</f>
        <v>Quý 4/2017</v>
      </c>
      <c r="K28" s="160" t="str">
        <f>'Input quaterly SFG '!AF1</f>
        <v>Quý 1/2018</v>
      </c>
    </row>
    <row r="29" spans="1:12">
      <c r="A29" s="7"/>
      <c r="B29" s="128"/>
      <c r="C29" s="129"/>
      <c r="D29" s="129"/>
      <c r="E29" s="129"/>
      <c r="F29" s="129"/>
      <c r="G29" s="129"/>
      <c r="H29" s="129"/>
      <c r="I29" s="129"/>
      <c r="J29" s="129"/>
      <c r="K29" s="129"/>
    </row>
    <row r="30" spans="1:12">
      <c r="A30" s="7"/>
      <c r="B30" s="128" t="s">
        <v>541</v>
      </c>
      <c r="C30" s="129" t="s">
        <v>38</v>
      </c>
      <c r="D30" s="147">
        <f>'Input quaterly SFG '!Y3</f>
        <v>812136</v>
      </c>
      <c r="E30" s="147">
        <f>'Input quaterly SFG '!Z3</f>
        <v>448697</v>
      </c>
      <c r="F30" s="147">
        <f>'Input quaterly SFG '!AA3</f>
        <v>668653</v>
      </c>
      <c r="G30" s="147">
        <f>'Input quaterly SFG '!AB3</f>
        <v>443431</v>
      </c>
      <c r="H30" s="147">
        <f>'Input quaterly SFG '!AC3</f>
        <v>707604</v>
      </c>
      <c r="I30" s="147">
        <f>'Input quaterly SFG '!AD3</f>
        <v>669424</v>
      </c>
      <c r="J30" s="147">
        <f>'Input quaterly SFG '!AE3</f>
        <v>570399</v>
      </c>
      <c r="K30" s="147">
        <f>'Input quaterly SFG '!AF3</f>
        <v>470505</v>
      </c>
    </row>
    <row r="31" spans="1:12">
      <c r="A31" s="7"/>
      <c r="B31" s="128" t="s">
        <v>542</v>
      </c>
      <c r="C31" s="129" t="s">
        <v>38</v>
      </c>
      <c r="D31" s="147">
        <f>'Input quaterly SFG '!Y5</f>
        <v>94857</v>
      </c>
      <c r="E31" s="147">
        <f>'Input quaterly SFG '!Z5</f>
        <v>45452</v>
      </c>
      <c r="F31" s="147">
        <f>'Input quaterly SFG '!AA5</f>
        <v>61828</v>
      </c>
      <c r="G31" s="147">
        <f>'Input quaterly SFG '!AB5</f>
        <v>50133</v>
      </c>
      <c r="H31" s="147">
        <f>'Input quaterly SFG '!AC5</f>
        <v>92438</v>
      </c>
      <c r="I31" s="147">
        <f>'Input quaterly SFG '!AD5</f>
        <v>54631</v>
      </c>
      <c r="J31" s="147">
        <f>'Input quaterly SFG '!AE5</f>
        <v>35177</v>
      </c>
      <c r="K31" s="147">
        <f>'Input quaterly SFG '!AF5</f>
        <v>56018</v>
      </c>
    </row>
    <row r="32" spans="1:12">
      <c r="A32" s="7"/>
      <c r="B32" s="128" t="s">
        <v>543</v>
      </c>
      <c r="C32" s="128" t="s">
        <v>38</v>
      </c>
      <c r="D32" s="148">
        <f>'Input quaterly SFG '!Y15</f>
        <v>36148</v>
      </c>
      <c r="E32" s="148">
        <f>'Input quaterly SFG '!Z15</f>
        <v>14899</v>
      </c>
      <c r="F32" s="148">
        <f>'Input quaterly SFG '!AA15</f>
        <v>22510</v>
      </c>
      <c r="G32" s="148">
        <f>'Input quaterly SFG '!AB15</f>
        <v>21637</v>
      </c>
      <c r="H32" s="148">
        <f>'Input quaterly SFG '!AC15</f>
        <v>37442</v>
      </c>
      <c r="I32" s="148">
        <f>'Input quaterly SFG '!AD15</f>
        <v>18050</v>
      </c>
      <c r="J32" s="148">
        <f>'Input quaterly SFG '!AE15</f>
        <v>14575</v>
      </c>
      <c r="K32" s="148">
        <f>'Input quaterly SFG '!AF15</f>
        <v>23383</v>
      </c>
      <c r="L32" s="10"/>
    </row>
    <row r="33" spans="1:12">
      <c r="A33" s="7"/>
      <c r="B33" s="128" t="s">
        <v>544</v>
      </c>
      <c r="C33" s="129" t="s">
        <v>38</v>
      </c>
      <c r="D33" s="147">
        <f>'Input quaterly SFG '!Y33</f>
        <v>558366</v>
      </c>
      <c r="E33" s="147">
        <f>'Input quaterly SFG '!Z33</f>
        <v>572515</v>
      </c>
      <c r="F33" s="147">
        <f>'Input quaterly SFG '!AA33</f>
        <v>566168</v>
      </c>
      <c r="G33" s="147">
        <f>'Input quaterly SFG '!AB33</f>
        <v>587842</v>
      </c>
      <c r="H33" s="147">
        <f>'Input quaterly SFG '!AC33</f>
        <v>589361</v>
      </c>
      <c r="I33" s="147">
        <f>'Input quaterly SFG '!AD33</f>
        <v>607620</v>
      </c>
      <c r="J33" s="147">
        <f>'Input quaterly SFG '!AE33</f>
        <v>588875</v>
      </c>
      <c r="K33" s="147">
        <f>'Input quaterly SFG '!AF33</f>
        <v>612302</v>
      </c>
    </row>
    <row r="34" spans="1:12">
      <c r="A34" s="7"/>
      <c r="B34" s="128" t="s">
        <v>545</v>
      </c>
      <c r="C34" s="129" t="s">
        <v>38</v>
      </c>
      <c r="D34" s="147">
        <f>'Input quaterly SFG '!Y38</f>
        <v>1352798</v>
      </c>
      <c r="E34" s="147">
        <f>'Input quaterly SFG '!Z38</f>
        <v>1141829</v>
      </c>
      <c r="F34" s="147">
        <f>'Input quaterly SFG '!AA38</f>
        <v>1164410</v>
      </c>
      <c r="G34" s="147">
        <f>'Input quaterly SFG '!AB38</f>
        <v>1237446</v>
      </c>
      <c r="H34" s="147">
        <f>'Input quaterly SFG '!AC38</f>
        <v>1226831</v>
      </c>
      <c r="I34" s="147">
        <f>'Input quaterly SFG '!AD38</f>
        <v>1477567</v>
      </c>
      <c r="J34" s="147">
        <f>'Input quaterly SFG '!AE38</f>
        <v>1237789</v>
      </c>
      <c r="K34" s="147">
        <f>'Input quaterly SFG '!AF38</f>
        <v>1393832</v>
      </c>
    </row>
    <row r="35" spans="1:12">
      <c r="A35" s="7"/>
      <c r="B35" s="128" t="s">
        <v>546</v>
      </c>
      <c r="C35" s="129" t="s">
        <v>39</v>
      </c>
      <c r="D35" s="147">
        <f>'Input quaterly SFG '!Y34*1000000/10000</f>
        <v>43543300</v>
      </c>
      <c r="E35" s="147">
        <f>'Input quaterly SFG '!Z34*1000000/10000</f>
        <v>47897300</v>
      </c>
      <c r="F35" s="147">
        <f>'Input quaterly SFG '!AA34*1000000/10000</f>
        <v>47897300</v>
      </c>
      <c r="G35" s="147">
        <f>'Input quaterly SFG '!AB34*1000000/10000</f>
        <v>47897300</v>
      </c>
      <c r="H35" s="147">
        <f>'Input quaterly SFG '!AC34*1000000/10000</f>
        <v>47897300</v>
      </c>
      <c r="I35" s="147">
        <f>'Input quaterly SFG '!AD34*1000000/10000</f>
        <v>47897300</v>
      </c>
      <c r="J35" s="147">
        <f>'Input quaterly SFG '!AE34*1000000/10000</f>
        <v>47897300</v>
      </c>
      <c r="K35" s="147">
        <f>'Input quaterly SFG '!AF34*1000000/10000</f>
        <v>47897300</v>
      </c>
    </row>
    <row r="36" spans="1:12">
      <c r="A36" s="7"/>
      <c r="B36" s="128"/>
      <c r="C36" s="129"/>
      <c r="D36" s="147"/>
      <c r="E36" s="147"/>
      <c r="F36" s="147"/>
      <c r="G36" s="147"/>
      <c r="H36" s="147"/>
      <c r="I36" s="147"/>
      <c r="J36" s="147"/>
      <c r="K36" s="147"/>
    </row>
    <row r="37" spans="1:12">
      <c r="A37" s="7"/>
      <c r="B37" s="128" t="s">
        <v>547</v>
      </c>
      <c r="C37" s="129" t="s">
        <v>36</v>
      </c>
      <c r="D37" s="149">
        <f>D31/D30</f>
        <v>0.11679940305564586</v>
      </c>
      <c r="E37" s="149">
        <f t="shared" ref="E37:J37" si="0">E31/E30</f>
        <v>0.10129775772960371</v>
      </c>
      <c r="F37" s="149">
        <f t="shared" si="0"/>
        <v>9.2466496074944698E-2</v>
      </c>
      <c r="G37" s="149">
        <f t="shared" si="0"/>
        <v>0.11305704833446466</v>
      </c>
      <c r="H37" s="149">
        <f t="shared" si="0"/>
        <v>0.13063521404627448</v>
      </c>
      <c r="I37" s="149">
        <f t="shared" si="0"/>
        <v>8.16089653194388E-2</v>
      </c>
      <c r="J37" s="149">
        <f t="shared" si="0"/>
        <v>6.1670865481881984E-2</v>
      </c>
      <c r="K37" s="149">
        <f>K31/K30</f>
        <v>0.11905930861521132</v>
      </c>
      <c r="L37" s="11"/>
    </row>
    <row r="38" spans="1:12">
      <c r="A38" s="7"/>
      <c r="B38" s="128" t="s">
        <v>571</v>
      </c>
      <c r="C38" s="129" t="s">
        <v>36</v>
      </c>
      <c r="D38" s="149">
        <f>D32/D30</f>
        <v>4.4509786538215274E-2</v>
      </c>
      <c r="E38" s="149">
        <f t="shared" ref="E38:K38" si="1">E32/E30</f>
        <v>3.3205035915105291E-2</v>
      </c>
      <c r="F38" s="149">
        <f t="shared" si="1"/>
        <v>3.3664696038154321E-2</v>
      </c>
      <c r="G38" s="149">
        <f t="shared" si="1"/>
        <v>4.8794513689841258E-2</v>
      </c>
      <c r="H38" s="149">
        <f t="shared" si="1"/>
        <v>5.2913776632127575E-2</v>
      </c>
      <c r="I38" s="149">
        <f t="shared" si="1"/>
        <v>2.6963479050646527E-2</v>
      </c>
      <c r="J38" s="149">
        <f t="shared" si="1"/>
        <v>2.5552288836411002E-2</v>
      </c>
      <c r="K38" s="149">
        <f t="shared" si="1"/>
        <v>4.9697665274545437E-2</v>
      </c>
      <c r="L38" s="11"/>
    </row>
    <row r="39" spans="1:12">
      <c r="A39" s="7"/>
      <c r="B39" s="128" t="s">
        <v>41</v>
      </c>
      <c r="C39" s="129" t="s">
        <v>40</v>
      </c>
      <c r="D39" s="130">
        <f>D32*1000000/D35</f>
        <v>830.16216042422138</v>
      </c>
      <c r="E39" s="130">
        <f t="shared" ref="E39:K39" si="2">E32*1000000/E35</f>
        <v>311.06137506707057</v>
      </c>
      <c r="F39" s="130">
        <f t="shared" si="2"/>
        <v>469.96386017583455</v>
      </c>
      <c r="G39" s="130">
        <f t="shared" si="2"/>
        <v>451.73736306639415</v>
      </c>
      <c r="H39" s="130">
        <f t="shared" si="2"/>
        <v>781.7142093604441</v>
      </c>
      <c r="I39" s="130">
        <f t="shared" si="2"/>
        <v>376.84796429026272</v>
      </c>
      <c r="J39" s="130">
        <f t="shared" si="2"/>
        <v>304.29690191305144</v>
      </c>
      <c r="K39" s="130">
        <f t="shared" si="2"/>
        <v>488.19035728527496</v>
      </c>
    </row>
    <row r="40" spans="1:12">
      <c r="A40" s="7"/>
      <c r="B40" s="128" t="s">
        <v>548</v>
      </c>
      <c r="C40" s="129"/>
      <c r="D40" s="130">
        <f>D33*1000000/D35</f>
        <v>12823.235721683934</v>
      </c>
      <c r="E40" s="130">
        <f t="shared" ref="E40:K40" si="3">E33*1000000/E35</f>
        <v>11952.970209176718</v>
      </c>
      <c r="F40" s="130">
        <f t="shared" si="3"/>
        <v>11820.457520570053</v>
      </c>
      <c r="G40" s="130">
        <f t="shared" si="3"/>
        <v>12272.967369768234</v>
      </c>
      <c r="H40" s="130">
        <f t="shared" si="3"/>
        <v>12304.681057178588</v>
      </c>
      <c r="I40" s="130">
        <f t="shared" si="3"/>
        <v>12685.892524213265</v>
      </c>
      <c r="J40" s="130">
        <f t="shared" si="3"/>
        <v>12294.534347447559</v>
      </c>
      <c r="K40" s="130">
        <f t="shared" si="3"/>
        <v>12783.643336889554</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-0.12871243240048466</v>
      </c>
      <c r="I42" s="138">
        <f>(I30-E30)/ABS(E30)</f>
        <v>0.49192885176410805</v>
      </c>
      <c r="J42" s="138">
        <f>(J30-F30)/ABS(F30)</f>
        <v>-0.14694318278688648</v>
      </c>
      <c r="K42" s="138">
        <f>(K30-G30)/ABS(G30)</f>
        <v>6.1055722310799199E-2</v>
      </c>
      <c r="L42" s="12"/>
    </row>
    <row r="43" spans="1:12">
      <c r="A43" s="7"/>
      <c r="B43" s="128" t="s">
        <v>564</v>
      </c>
      <c r="C43" s="139" t="s">
        <v>36</v>
      </c>
      <c r="D43" s="128"/>
      <c r="E43" s="132">
        <f>E30/D30-1</f>
        <v>-0.44751002295182085</v>
      </c>
      <c r="F43" s="132">
        <f t="shared" ref="F43:K43" si="4">F30/E30-1</f>
        <v>0.49021054297220612</v>
      </c>
      <c r="G43" s="132">
        <f t="shared" si="4"/>
        <v>-0.3368294167527851</v>
      </c>
      <c r="H43" s="132">
        <f t="shared" si="4"/>
        <v>0.59574770370136498</v>
      </c>
      <c r="I43" s="132">
        <f>I30/H30-1</f>
        <v>-5.3956732861883183E-2</v>
      </c>
      <c r="J43" s="132">
        <f t="shared" si="4"/>
        <v>-0.14792567939004275</v>
      </c>
      <c r="K43" s="132">
        <f t="shared" si="4"/>
        <v>-0.17513004055056203</v>
      </c>
      <c r="L43" s="12"/>
    </row>
    <row r="44" spans="1:12" s="8" customFormat="1">
      <c r="A44" s="13"/>
      <c r="B44" s="128" t="s">
        <v>562</v>
      </c>
      <c r="C44" s="136" t="s">
        <v>36</v>
      </c>
      <c r="D44" s="137"/>
      <c r="E44" s="150"/>
      <c r="F44" s="150"/>
      <c r="G44" s="150"/>
      <c r="H44" s="138">
        <f>(H32-D32)/ABS(D32)</f>
        <v>3.5797277857696139E-2</v>
      </c>
      <c r="I44" s="138">
        <f>(I32-E32)/ABS(E32)</f>
        <v>0.21149070407409892</v>
      </c>
      <c r="J44" s="138">
        <f>(J32-F32)/ABS(F32)</f>
        <v>-0.35250999555752999</v>
      </c>
      <c r="K44" s="138">
        <f>(K32-G32)/ABS(G32)</f>
        <v>8.0695105606137629E-2</v>
      </c>
      <c r="L44" s="14"/>
    </row>
    <row r="45" spans="1:12">
      <c r="A45" s="7"/>
      <c r="B45" s="128" t="s">
        <v>567</v>
      </c>
      <c r="C45" s="139" t="s">
        <v>36</v>
      </c>
      <c r="D45" s="128"/>
      <c r="E45" s="132">
        <f>E32/D32-1</f>
        <v>-0.58783335177603191</v>
      </c>
      <c r="F45" s="132">
        <f t="shared" ref="F45:K45" si="5">F32/E32-1</f>
        <v>0.5108396536680313</v>
      </c>
      <c r="G45" s="132">
        <f t="shared" si="5"/>
        <v>-3.8782763216348326E-2</v>
      </c>
      <c r="H45" s="132">
        <f>(H32-G32)/ABS(G32)</f>
        <v>0.7304617091093959</v>
      </c>
      <c r="I45" s="132">
        <f>I32/H32-1</f>
        <v>-0.51792105122589605</v>
      </c>
      <c r="J45" s="132">
        <f t="shared" si="5"/>
        <v>-0.19252077562326875</v>
      </c>
      <c r="K45" s="132">
        <f t="shared" si="5"/>
        <v>0.60432246998284733</v>
      </c>
      <c r="L45" s="12"/>
    </row>
    <row r="46" spans="1:12" s="8" customFormat="1">
      <c r="A46" s="13"/>
      <c r="B46" s="128" t="s">
        <v>565</v>
      </c>
      <c r="C46" s="136" t="s">
        <v>36</v>
      </c>
      <c r="D46" s="137"/>
      <c r="E46" s="150"/>
      <c r="F46" s="150"/>
      <c r="G46" s="150"/>
      <c r="H46" s="138">
        <f>(H39-D39)/ABS(D39)</f>
        <v>-5.835962342468113E-2</v>
      </c>
      <c r="I46" s="138">
        <f>(I39-E39)/ABS(E39)</f>
        <v>0.21149070407409903</v>
      </c>
      <c r="J46" s="138">
        <f>(J39-F39)/ABS(F39)</f>
        <v>-0.35250999555753004</v>
      </c>
      <c r="K46" s="138">
        <f>(K39-G39)/ABS(G39)</f>
        <v>8.0695105606137615E-2</v>
      </c>
      <c r="L46" s="14"/>
    </row>
    <row r="47" spans="1:12">
      <c r="A47" s="7"/>
      <c r="B47" s="128" t="s">
        <v>566</v>
      </c>
      <c r="C47" s="139" t="s">
        <v>36</v>
      </c>
      <c r="D47" s="128"/>
      <c r="E47" s="132">
        <f>E39/D39-1</f>
        <v>-0.62530046550409502</v>
      </c>
      <c r="F47" s="132">
        <f t="shared" ref="F47:K47" si="6">F39/E39-1</f>
        <v>0.51083965366803152</v>
      </c>
      <c r="G47" s="132">
        <f t="shared" si="6"/>
        <v>-3.8782763216348326E-2</v>
      </c>
      <c r="H47" s="132">
        <f t="shared" si="6"/>
        <v>0.7304617091093959</v>
      </c>
      <c r="I47" s="132">
        <f>I39/H39-1</f>
        <v>-0.51792105122589605</v>
      </c>
      <c r="J47" s="132">
        <f t="shared" si="6"/>
        <v>-0.19252077562326875</v>
      </c>
      <c r="K47" s="132">
        <f t="shared" si="6"/>
        <v>0.60432246998284755</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2.6349368324341819E-2</v>
      </c>
      <c r="F49" s="132">
        <f t="shared" ref="F49:K49" si="7">F32/AVERAGE(E33:F33)</f>
        <v>3.9536903598279764E-2</v>
      </c>
      <c r="G49" s="132">
        <f t="shared" si="7"/>
        <v>3.7498808502525974E-2</v>
      </c>
      <c r="H49" s="132">
        <f t="shared" si="7"/>
        <v>6.3611798474859482E-2</v>
      </c>
      <c r="I49" s="132">
        <f>I32/AVERAGE(H33:I33)</f>
        <v>3.0159208876331372E-2</v>
      </c>
      <c r="J49" s="132">
        <f t="shared" si="7"/>
        <v>2.4362826422174768E-2</v>
      </c>
      <c r="K49" s="132">
        <f t="shared" si="7"/>
        <v>3.8933479412276456E-2</v>
      </c>
      <c r="L49" s="12"/>
    </row>
    <row r="50" spans="1:12">
      <c r="A50" s="7"/>
      <c r="B50" s="128" t="s">
        <v>43</v>
      </c>
      <c r="C50" s="141" t="s">
        <v>36</v>
      </c>
      <c r="D50" s="129"/>
      <c r="E50" s="133">
        <f>E32/AVERAGE(D34:E34)</f>
        <v>1.194487191872773E-2</v>
      </c>
      <c r="F50" s="133">
        <f t="shared" ref="F50:K50" si="8">F32/AVERAGE(E34:F34)</f>
        <v>1.9520960316775495E-2</v>
      </c>
      <c r="G50" s="133">
        <f t="shared" si="8"/>
        <v>1.8016900263795998E-2</v>
      </c>
      <c r="H50" s="133">
        <f t="shared" si="8"/>
        <v>3.0387817603297031E-2</v>
      </c>
      <c r="I50" s="132">
        <f>I32/AVERAGE(H34:I34)</f>
        <v>1.3348626940265449E-2</v>
      </c>
      <c r="J50" s="132">
        <f t="shared" si="8"/>
        <v>1.0735240609334467E-2</v>
      </c>
      <c r="K50" s="132">
        <f t="shared" si="8"/>
        <v>1.7770796022679558E-2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0.58725101604230634</v>
      </c>
      <c r="E52" s="133">
        <f t="shared" si="9"/>
        <v>0.49859830149698425</v>
      </c>
      <c r="F52" s="133">
        <f t="shared" si="9"/>
        <v>0.51377264022122793</v>
      </c>
      <c r="G52" s="133">
        <f t="shared" si="9"/>
        <v>0.52495543239866627</v>
      </c>
      <c r="H52" s="133">
        <f t="shared" si="9"/>
        <v>0.51960702003780468</v>
      </c>
      <c r="I52" s="133">
        <f t="shared" si="9"/>
        <v>0.58876991703252712</v>
      </c>
      <c r="J52" s="133">
        <f t="shared" si="9"/>
        <v>0.52425251799781702</v>
      </c>
      <c r="K52" s="133">
        <f t="shared" si="9"/>
        <v>0.56070602482939114</v>
      </c>
    </row>
    <row r="53" spans="1:12">
      <c r="A53" s="7"/>
      <c r="B53" s="128" t="s">
        <v>553</v>
      </c>
      <c r="C53" s="141" t="s">
        <v>36</v>
      </c>
      <c r="D53" s="133">
        <f t="shared" ref="D53:K53" si="10">D34/D33-1</f>
        <v>1.4227800403319688</v>
      </c>
      <c r="E53" s="133">
        <f t="shared" si="10"/>
        <v>0.99440888011667816</v>
      </c>
      <c r="F53" s="133">
        <f t="shared" si="10"/>
        <v>1.0566510293764395</v>
      </c>
      <c r="G53" s="133">
        <f t="shared" si="10"/>
        <v>1.1050656468915117</v>
      </c>
      <c r="H53" s="133">
        <f t="shared" si="10"/>
        <v>1.081629086417323</v>
      </c>
      <c r="I53" s="133">
        <f t="shared" si="10"/>
        <v>1.4317287120239621</v>
      </c>
      <c r="J53" s="133">
        <f t="shared" si="10"/>
        <v>1.1019554234769688</v>
      </c>
      <c r="K53" s="133">
        <f t="shared" si="10"/>
        <v>1.276379956296076</v>
      </c>
    </row>
    <row r="54" spans="1:12">
      <c r="A54" s="7"/>
      <c r="B54" s="128" t="s">
        <v>554</v>
      </c>
      <c r="C54" s="141" t="s">
        <v>40</v>
      </c>
      <c r="D54" s="144">
        <f>'Input quaterly SFG '!Y19/'Input quaterly SFG '!Y31</f>
        <v>1.4579071012438987</v>
      </c>
      <c r="E54" s="144">
        <f>'Input quaterly SFG '!Z19/'Input quaterly SFG '!Z31</f>
        <v>1.6667674677421906</v>
      </c>
      <c r="F54" s="144">
        <f>'Input quaterly SFG '!AA19/'Input quaterly SFG '!AA31</f>
        <v>1.6358749661216008</v>
      </c>
      <c r="G54" s="144">
        <f>'Input quaterly SFG '!AB19/'Input quaterly SFG '!AB31</f>
        <v>1.613771241618547</v>
      </c>
      <c r="H54" s="144">
        <f>'Input quaterly SFG '!AD19/'Input quaterly SFG '!AC31</f>
        <v>1.9941270319841211</v>
      </c>
      <c r="I54" s="144">
        <f>'Input quaterly SFG '!AD19/'Input quaterly SFG '!AD31</f>
        <v>1.4603812034104526</v>
      </c>
      <c r="J54" s="144">
        <f>'Input quaterly SFG '!AE19/'Input quaterly SFG '!AE31</f>
        <v>1.5694375265044913</v>
      </c>
      <c r="K54" s="144">
        <f>'Input quaterly SFG '!AF19/'Input quaterly SFG '!AF31</f>
        <v>1.5085801994216286</v>
      </c>
    </row>
    <row r="55" spans="1:12">
      <c r="A55" s="7"/>
      <c r="B55" s="128" t="s">
        <v>555</v>
      </c>
      <c r="C55" s="141" t="s">
        <v>40</v>
      </c>
      <c r="D55" s="151">
        <f>('Input quaterly SFG '!Y19-'Input quaterly SFG '!Y23)/'Input quaterly SFG '!Y31</f>
        <v>0.97431207683829313</v>
      </c>
      <c r="E55" s="151">
        <f>('Input quaterly SFG '!Z19-'Input quaterly SFG '!Z23)/'Input quaterly SFG '!Z31</f>
        <v>0.98099430884160221</v>
      </c>
      <c r="F55" s="151">
        <f>('Input quaterly SFG '!AA19-'Input quaterly SFG '!AA23)/'Input quaterly SFG '!AA31</f>
        <v>0.98166049326949134</v>
      </c>
      <c r="G55" s="151">
        <f>('Input quaterly SFG '!AB19-'Input quaterly SFG '!AB23)/'Input quaterly SFG '!AB31</f>
        <v>0.95696120991889388</v>
      </c>
      <c r="H55" s="151">
        <f>('Input quaterly SFG '!AD19-'Input quaterly SFG '!AC23)/'Input quaterly SFG '!AC31</f>
        <v>1.4460362176829729</v>
      </c>
      <c r="I55" s="151">
        <f>('Input quaterly SFG '!AD19-'Input quaterly SFG '!AD23)/'Input quaterly SFG '!AD31</f>
        <v>1.0234071866065904</v>
      </c>
      <c r="J55" s="151">
        <f>('Input quaterly SFG '!AE19-'Input quaterly SFG '!AE23)/'Input quaterly SFG '!AE31</f>
        <v>0.77024866031843942</v>
      </c>
      <c r="K55" s="151">
        <f>('Input quaterly SFG '!AF19-'Input quaterly SFG '!AF23)/'Input quaterly SFG '!AF31</f>
        <v>0.87151783439735064</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hợp'!D28</f>
        <v>12350</v>
      </c>
    </row>
    <row r="58" spans="1:12">
      <c r="A58" s="7"/>
      <c r="B58" s="128" t="s">
        <v>558</v>
      </c>
      <c r="C58" s="129" t="s">
        <v>38</v>
      </c>
      <c r="D58" s="130"/>
      <c r="E58" s="130"/>
      <c r="F58" s="130"/>
      <c r="G58" s="130"/>
      <c r="H58" s="130"/>
      <c r="I58" s="130"/>
      <c r="J58" s="130"/>
      <c r="K58" s="130">
        <f>K57*K35/1000000</f>
        <v>591531.65500000003</v>
      </c>
    </row>
    <row r="59" spans="1:12">
      <c r="A59" s="7"/>
      <c r="B59" s="128" t="s">
        <v>559</v>
      </c>
      <c r="C59" s="129" t="s">
        <v>40</v>
      </c>
      <c r="D59" s="130"/>
      <c r="E59" s="130"/>
      <c r="F59" s="130"/>
      <c r="G59" s="130"/>
      <c r="H59" s="130"/>
      <c r="I59" s="130"/>
      <c r="J59" s="130"/>
      <c r="K59" s="153">
        <f>K57/(SUM(H32:K32)*1000000/K35)</f>
        <v>6.3299267522739431</v>
      </c>
    </row>
    <row r="60" spans="1:12">
      <c r="A60" s="7"/>
      <c r="B60" s="128" t="s">
        <v>560</v>
      </c>
      <c r="C60" s="129" t="s">
        <v>40</v>
      </c>
      <c r="D60" s="130"/>
      <c r="E60" s="130"/>
      <c r="F60" s="130"/>
      <c r="G60" s="130"/>
      <c r="H60" s="130"/>
      <c r="I60" s="130"/>
      <c r="J60" s="130"/>
      <c r="K60" s="154">
        <f>K57/K40</f>
        <v>0.9660782669336373</v>
      </c>
    </row>
  </sheetData>
  <mergeCells count="3">
    <mergeCell ref="I2:K2"/>
    <mergeCell ref="I20:K20"/>
    <mergeCell ref="I3:K19"/>
  </mergeCells>
  <conditionalFormatting sqref="E16:G18">
    <cfRule type="cellIs" dxfId="157" priority="3" operator="lessThan">
      <formula>0</formula>
    </cfRule>
    <cfRule type="cellIs" dxfId="156" priority="4" operator="greaterThan">
      <formula>0</formula>
    </cfRule>
  </conditionalFormatting>
  <conditionalFormatting sqref="H42:K42 H44:K44 H46:K46">
    <cfRule type="cellIs" dxfId="155" priority="1" operator="lessThan">
      <formula>0</formula>
    </cfRule>
    <cfRule type="cellIs" dxfId="154"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103" t="s">
        <v>0</v>
      </c>
      <c r="B1" s="104"/>
      <c r="C1" s="105"/>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106"/>
      <c r="B2" s="107"/>
      <c r="C2" s="108"/>
      <c r="D2" s="92" t="s">
        <v>1808</v>
      </c>
      <c r="E2" s="92" t="s">
        <v>1808</v>
      </c>
      <c r="F2" s="92" t="s">
        <v>1808</v>
      </c>
      <c r="G2" s="92" t="s">
        <v>1808</v>
      </c>
    </row>
    <row r="3" spans="1:17" ht="45" customHeight="1" thickBot="1">
      <c r="A3" s="109" t="s">
        <v>1</v>
      </c>
      <c r="B3" s="110"/>
      <c r="C3" s="93"/>
      <c r="D3" s="94">
        <v>2237982</v>
      </c>
      <c r="E3" s="94">
        <v>2337950</v>
      </c>
      <c r="F3" s="94">
        <v>2338362</v>
      </c>
      <c r="G3" s="94">
        <v>2382581</v>
      </c>
      <c r="I3" s="22">
        <f>REPLACE(D3,1,3,"")/1</f>
        <v>7982</v>
      </c>
      <c r="J3" s="22">
        <f t="shared" ref="J3:L16" si="0">REPLACE(E3,1,3,"")/1</f>
        <v>7950</v>
      </c>
      <c r="K3" s="22">
        <f t="shared" si="0"/>
        <v>8362</v>
      </c>
      <c r="L3" s="22">
        <f t="shared" si="0"/>
        <v>2581</v>
      </c>
      <c r="N3" s="2">
        <f>D3</f>
        <v>2237982</v>
      </c>
      <c r="O3" s="2">
        <f t="shared" ref="O3:Q17" si="1">E3</f>
        <v>2337950</v>
      </c>
      <c r="P3" s="2">
        <f t="shared" si="1"/>
        <v>2338362</v>
      </c>
      <c r="Q3" s="2">
        <f t="shared" si="1"/>
        <v>2382581</v>
      </c>
    </row>
    <row r="4" spans="1:17" ht="61.5" customHeight="1" thickBot="1">
      <c r="A4" s="111" t="s">
        <v>2</v>
      </c>
      <c r="B4" s="112"/>
      <c r="C4" s="93"/>
      <c r="D4" s="95">
        <v>1962180</v>
      </c>
      <c r="E4" s="95">
        <v>2118099</v>
      </c>
      <c r="F4" s="95">
        <v>2105100</v>
      </c>
      <c r="G4" s="95">
        <v>2150368</v>
      </c>
      <c r="I4" s="22">
        <f t="shared" ref="I4:I16" si="2">REPLACE(D4,1,3,"")/1</f>
        <v>2180</v>
      </c>
      <c r="J4" s="22">
        <f t="shared" si="0"/>
        <v>8099</v>
      </c>
      <c r="K4" s="22">
        <f t="shared" si="0"/>
        <v>5100</v>
      </c>
      <c r="L4" s="22">
        <f t="shared" si="0"/>
        <v>368</v>
      </c>
      <c r="N4" s="2">
        <f t="shared" ref="N4:Q38" si="3">D4</f>
        <v>1962180</v>
      </c>
      <c r="O4" s="2">
        <f t="shared" si="1"/>
        <v>2118099</v>
      </c>
      <c r="P4" s="2">
        <f t="shared" si="1"/>
        <v>2105100</v>
      </c>
      <c r="Q4" s="2">
        <f t="shared" si="1"/>
        <v>2150368</v>
      </c>
    </row>
    <row r="5" spans="1:17" ht="61.5" customHeight="1" thickBot="1">
      <c r="A5" s="113" t="s">
        <v>3</v>
      </c>
      <c r="B5" s="114"/>
      <c r="C5" s="93"/>
      <c r="D5" s="94">
        <v>275802</v>
      </c>
      <c r="E5" s="94">
        <v>219852</v>
      </c>
      <c r="F5" s="94">
        <v>233262</v>
      </c>
      <c r="G5" s="94">
        <v>232213</v>
      </c>
      <c r="I5" s="22">
        <f t="shared" si="2"/>
        <v>802</v>
      </c>
      <c r="J5" s="22">
        <f t="shared" si="0"/>
        <v>852</v>
      </c>
      <c r="K5" s="22">
        <f t="shared" si="0"/>
        <v>262</v>
      </c>
      <c r="L5" s="22">
        <f t="shared" si="0"/>
        <v>213</v>
      </c>
      <c r="N5" s="2">
        <f t="shared" si="3"/>
        <v>275802</v>
      </c>
      <c r="O5" s="2">
        <f t="shared" si="1"/>
        <v>219852</v>
      </c>
      <c r="P5" s="2">
        <f t="shared" si="1"/>
        <v>233262</v>
      </c>
      <c r="Q5" s="2">
        <f t="shared" si="1"/>
        <v>232213</v>
      </c>
    </row>
    <row r="6" spans="1:17" ht="30" customHeight="1" thickBot="1">
      <c r="A6" s="111" t="s">
        <v>4</v>
      </c>
      <c r="B6" s="112"/>
      <c r="C6" s="93"/>
      <c r="D6" s="95">
        <v>20337</v>
      </c>
      <c r="E6" s="95">
        <v>21184</v>
      </c>
      <c r="F6" s="95">
        <v>18757</v>
      </c>
      <c r="G6" s="95">
        <v>24607</v>
      </c>
      <c r="I6" s="22">
        <f t="shared" si="2"/>
        <v>37</v>
      </c>
      <c r="J6" s="22">
        <f t="shared" si="0"/>
        <v>84</v>
      </c>
      <c r="K6" s="22">
        <f t="shared" si="0"/>
        <v>57</v>
      </c>
      <c r="L6" s="22">
        <f t="shared" si="0"/>
        <v>7</v>
      </c>
      <c r="N6" s="2">
        <f t="shared" si="3"/>
        <v>20337</v>
      </c>
      <c r="O6" s="2">
        <f t="shared" si="1"/>
        <v>21184</v>
      </c>
      <c r="P6" s="2">
        <f t="shared" si="1"/>
        <v>18757</v>
      </c>
      <c r="Q6" s="2">
        <f t="shared" si="1"/>
        <v>24607</v>
      </c>
    </row>
    <row r="7" spans="1:17" ht="15" customHeight="1" thickBot="1">
      <c r="A7" s="111" t="s">
        <v>5</v>
      </c>
      <c r="B7" s="112"/>
      <c r="C7" s="93"/>
      <c r="D7" s="95">
        <v>39869</v>
      </c>
      <c r="E7" s="95">
        <v>27715</v>
      </c>
      <c r="F7" s="95">
        <v>23619</v>
      </c>
      <c r="G7" s="95">
        <v>29269</v>
      </c>
      <c r="I7" s="22">
        <f t="shared" si="2"/>
        <v>69</v>
      </c>
      <c r="J7" s="22">
        <f t="shared" si="0"/>
        <v>15</v>
      </c>
      <c r="K7" s="22">
        <f t="shared" si="0"/>
        <v>19</v>
      </c>
      <c r="L7" s="22">
        <f t="shared" si="0"/>
        <v>69</v>
      </c>
      <c r="N7" s="2">
        <f t="shared" si="3"/>
        <v>39869</v>
      </c>
      <c r="O7" s="2">
        <f t="shared" si="1"/>
        <v>27715</v>
      </c>
      <c r="P7" s="2">
        <f t="shared" si="1"/>
        <v>23619</v>
      </c>
      <c r="Q7" s="2">
        <f t="shared" si="1"/>
        <v>29269</v>
      </c>
    </row>
    <row r="8" spans="1:17" ht="15.75" customHeight="1" thickBot="1">
      <c r="A8" s="111" t="s">
        <v>6</v>
      </c>
      <c r="B8" s="112"/>
      <c r="C8" s="93"/>
      <c r="D8" s="95">
        <v>117862</v>
      </c>
      <c r="E8" s="95">
        <v>93298</v>
      </c>
      <c r="F8" s="95">
        <v>100200</v>
      </c>
      <c r="G8" s="95">
        <v>93916</v>
      </c>
      <c r="I8" s="22">
        <f t="shared" si="2"/>
        <v>862</v>
      </c>
      <c r="J8" s="22">
        <f t="shared" si="0"/>
        <v>98</v>
      </c>
      <c r="K8" s="22">
        <f t="shared" si="0"/>
        <v>200</v>
      </c>
      <c r="L8" s="22">
        <f t="shared" si="0"/>
        <v>16</v>
      </c>
      <c r="N8" s="2">
        <f t="shared" si="3"/>
        <v>117862</v>
      </c>
      <c r="O8" s="2">
        <f t="shared" si="1"/>
        <v>93298</v>
      </c>
      <c r="P8" s="2">
        <f t="shared" si="1"/>
        <v>100200</v>
      </c>
      <c r="Q8" s="2">
        <f t="shared" si="1"/>
        <v>93916</v>
      </c>
    </row>
    <row r="9" spans="1:17" ht="37.5" customHeight="1" thickBot="1">
      <c r="A9" s="111" t="s">
        <v>7</v>
      </c>
      <c r="B9" s="112"/>
      <c r="C9" s="93"/>
      <c r="D9" s="95">
        <v>23094</v>
      </c>
      <c r="E9" s="95">
        <v>20185</v>
      </c>
      <c r="F9" s="95">
        <v>25691</v>
      </c>
      <c r="G9" s="95">
        <v>27267</v>
      </c>
      <c r="I9" s="22">
        <f t="shared" si="2"/>
        <v>94</v>
      </c>
      <c r="J9" s="22">
        <f t="shared" si="0"/>
        <v>85</v>
      </c>
      <c r="K9" s="22">
        <f t="shared" si="0"/>
        <v>91</v>
      </c>
      <c r="L9" s="22">
        <f t="shared" si="0"/>
        <v>67</v>
      </c>
      <c r="N9" s="2">
        <f t="shared" si="3"/>
        <v>23094</v>
      </c>
      <c r="O9" s="2">
        <f t="shared" si="1"/>
        <v>20185</v>
      </c>
      <c r="P9" s="2">
        <f t="shared" si="1"/>
        <v>25691</v>
      </c>
      <c r="Q9" s="2">
        <f t="shared" si="1"/>
        <v>27267</v>
      </c>
    </row>
    <row r="10" spans="1:17" ht="61.5" customHeight="1" thickBot="1">
      <c r="A10" s="113" t="s">
        <v>8</v>
      </c>
      <c r="B10" s="114"/>
      <c r="C10" s="93"/>
      <c r="D10" s="94">
        <v>115315</v>
      </c>
      <c r="E10" s="94">
        <v>99837</v>
      </c>
      <c r="F10" s="94">
        <v>102510</v>
      </c>
      <c r="G10" s="94">
        <v>106368</v>
      </c>
      <c r="I10" s="22">
        <f t="shared" si="2"/>
        <v>315</v>
      </c>
      <c r="J10" s="22">
        <f t="shared" si="0"/>
        <v>37</v>
      </c>
      <c r="K10" s="22">
        <f t="shared" si="0"/>
        <v>510</v>
      </c>
      <c r="L10" s="22">
        <f t="shared" si="0"/>
        <v>368</v>
      </c>
      <c r="N10" s="2">
        <f t="shared" si="3"/>
        <v>115315</v>
      </c>
      <c r="O10" s="2">
        <f t="shared" si="1"/>
        <v>99837</v>
      </c>
      <c r="P10" s="2">
        <f t="shared" si="1"/>
        <v>102510</v>
      </c>
      <c r="Q10" s="2">
        <f t="shared" si="1"/>
        <v>106368</v>
      </c>
    </row>
    <row r="11" spans="1:17" ht="15" customHeight="1" thickBot="1">
      <c r="A11" s="111" t="s">
        <v>9</v>
      </c>
      <c r="B11" s="112"/>
      <c r="C11" s="93"/>
      <c r="D11" s="95">
        <v>9346</v>
      </c>
      <c r="E11" s="95">
        <v>5654</v>
      </c>
      <c r="F11" s="95">
        <v>7646</v>
      </c>
      <c r="G11" s="95">
        <v>4786</v>
      </c>
      <c r="I11" s="22">
        <f t="shared" si="2"/>
        <v>6</v>
      </c>
      <c r="J11" s="22">
        <f t="shared" si="0"/>
        <v>4</v>
      </c>
      <c r="K11" s="22">
        <f t="shared" si="0"/>
        <v>6</v>
      </c>
      <c r="L11" s="22">
        <f t="shared" si="0"/>
        <v>6</v>
      </c>
      <c r="N11" s="2">
        <f t="shared" si="3"/>
        <v>9346</v>
      </c>
      <c r="O11" s="2">
        <f t="shared" si="1"/>
        <v>5654</v>
      </c>
      <c r="P11" s="2">
        <f t="shared" si="1"/>
        <v>7646</v>
      </c>
      <c r="Q11" s="2">
        <f t="shared" si="1"/>
        <v>4786</v>
      </c>
    </row>
    <row r="12" spans="1:17" ht="45" customHeight="1" thickBot="1">
      <c r="A12" s="111" t="s">
        <v>10</v>
      </c>
      <c r="B12" s="112"/>
      <c r="C12" s="93"/>
      <c r="D12" s="95"/>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113" t="s">
        <v>11</v>
      </c>
      <c r="B13" s="114"/>
      <c r="C13" s="93"/>
      <c r="D13" s="94">
        <v>124661</v>
      </c>
      <c r="E13" s="94">
        <v>105492</v>
      </c>
      <c r="F13" s="94">
        <v>110156</v>
      </c>
      <c r="G13" s="94">
        <v>111154</v>
      </c>
      <c r="I13" s="22">
        <f t="shared" si="2"/>
        <v>661</v>
      </c>
      <c r="J13" s="22">
        <f t="shared" si="0"/>
        <v>492</v>
      </c>
      <c r="K13" s="22">
        <f t="shared" si="0"/>
        <v>156</v>
      </c>
      <c r="L13" s="22">
        <f t="shared" si="0"/>
        <v>154</v>
      </c>
      <c r="N13" s="2">
        <f t="shared" si="3"/>
        <v>124661</v>
      </c>
      <c r="O13" s="2">
        <f t="shared" si="1"/>
        <v>105492</v>
      </c>
      <c r="P13" s="2">
        <f t="shared" si="1"/>
        <v>110156</v>
      </c>
      <c r="Q13" s="2">
        <f t="shared" si="1"/>
        <v>111154</v>
      </c>
    </row>
    <row r="14" spans="1:17" ht="61.5" customHeight="1" thickBot="1">
      <c r="A14" s="113" t="s">
        <v>12</v>
      </c>
      <c r="B14" s="114"/>
      <c r="C14" s="93"/>
      <c r="D14" s="94">
        <v>100898</v>
      </c>
      <c r="E14" s="94">
        <v>86046</v>
      </c>
      <c r="F14" s="94">
        <v>90589</v>
      </c>
      <c r="G14" s="94">
        <v>91954</v>
      </c>
      <c r="I14" s="22">
        <f t="shared" si="2"/>
        <v>898</v>
      </c>
      <c r="J14" s="22">
        <f t="shared" si="0"/>
        <v>46</v>
      </c>
      <c r="K14" s="22">
        <f t="shared" si="0"/>
        <v>89</v>
      </c>
      <c r="L14" s="22">
        <f t="shared" si="0"/>
        <v>54</v>
      </c>
      <c r="N14" s="2">
        <f t="shared" si="3"/>
        <v>100898</v>
      </c>
      <c r="O14" s="2">
        <f t="shared" si="1"/>
        <v>86046</v>
      </c>
      <c r="P14" s="2">
        <f t="shared" si="1"/>
        <v>90589</v>
      </c>
      <c r="Q14" s="2">
        <f t="shared" si="1"/>
        <v>91954</v>
      </c>
    </row>
    <row r="15" spans="1:17" ht="61.5" customHeight="1" thickBot="1">
      <c r="A15" s="113" t="s">
        <v>13</v>
      </c>
      <c r="B15" s="114"/>
      <c r="C15" s="93"/>
      <c r="D15" s="94">
        <v>100898</v>
      </c>
      <c r="E15" s="94">
        <v>86046</v>
      </c>
      <c r="F15" s="94">
        <v>90589</v>
      </c>
      <c r="G15" s="94">
        <v>91954</v>
      </c>
      <c r="I15" s="22">
        <f t="shared" si="2"/>
        <v>898</v>
      </c>
      <c r="J15" s="22">
        <f t="shared" si="0"/>
        <v>46</v>
      </c>
      <c r="K15" s="22">
        <f t="shared" si="0"/>
        <v>89</v>
      </c>
      <c r="L15" s="22">
        <f t="shared" si="0"/>
        <v>54</v>
      </c>
      <c r="N15" s="2">
        <f t="shared" si="3"/>
        <v>100898</v>
      </c>
      <c r="O15" s="2">
        <f t="shared" si="1"/>
        <v>86046</v>
      </c>
      <c r="P15" s="2">
        <f t="shared" si="1"/>
        <v>90589</v>
      </c>
      <c r="Q15" s="2">
        <f t="shared" si="1"/>
        <v>91954</v>
      </c>
    </row>
    <row r="16" spans="1:17" ht="37.5" customHeight="1" thickBot="1">
      <c r="A16" s="111" t="s">
        <v>14</v>
      </c>
      <c r="B16" s="112"/>
      <c r="C16" s="93"/>
      <c r="D16" s="95">
        <v>2317</v>
      </c>
      <c r="E16" s="95">
        <v>1976</v>
      </c>
      <c r="F16" s="95">
        <v>1891</v>
      </c>
      <c r="G16" s="95">
        <v>1920</v>
      </c>
      <c r="I16" s="22">
        <f t="shared" si="2"/>
        <v>7</v>
      </c>
      <c r="J16" s="22">
        <f t="shared" si="0"/>
        <v>6</v>
      </c>
      <c r="K16" s="22">
        <f t="shared" si="0"/>
        <v>1</v>
      </c>
      <c r="L16" s="22">
        <f t="shared" si="0"/>
        <v>0</v>
      </c>
      <c r="N16" s="2">
        <f t="shared" si="3"/>
        <v>2317</v>
      </c>
      <c r="O16" s="2">
        <f t="shared" si="1"/>
        <v>1976</v>
      </c>
      <c r="P16" s="2">
        <f t="shared" si="1"/>
        <v>1891</v>
      </c>
      <c r="Q16" s="2">
        <f t="shared" si="1"/>
        <v>1920</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1397712</v>
      </c>
      <c r="E19" s="94">
        <v>1794542</v>
      </c>
      <c r="F19" s="94">
        <v>1526955</v>
      </c>
      <c r="G19" s="94">
        <v>2363457</v>
      </c>
      <c r="I19" s="22">
        <f t="shared" ref="I19:L38" si="4">REPLACE(D19,1,3,"")/1</f>
        <v>7712</v>
      </c>
      <c r="J19" s="22">
        <f t="shared" si="4"/>
        <v>4542</v>
      </c>
      <c r="K19" s="22">
        <f t="shared" si="4"/>
        <v>6955</v>
      </c>
      <c r="L19" s="22">
        <f t="shared" si="4"/>
        <v>3457</v>
      </c>
      <c r="N19" s="2">
        <f t="shared" si="3"/>
        <v>1397712</v>
      </c>
      <c r="O19" s="2">
        <f t="shared" si="3"/>
        <v>1794542</v>
      </c>
      <c r="P19" s="2">
        <f t="shared" si="3"/>
        <v>1526955</v>
      </c>
      <c r="Q19" s="2">
        <f t="shared" si="3"/>
        <v>2363457</v>
      </c>
    </row>
    <row r="20" spans="1:17" ht="61.5" customHeight="1" thickBot="1">
      <c r="A20" s="214" t="s">
        <v>17</v>
      </c>
      <c r="B20" s="215"/>
      <c r="C20" s="93"/>
      <c r="D20" s="95">
        <v>116819</v>
      </c>
      <c r="E20" s="95">
        <v>91323</v>
      </c>
      <c r="F20" s="95">
        <v>93030</v>
      </c>
      <c r="G20" s="95">
        <v>59013</v>
      </c>
      <c r="I20" s="22">
        <f t="shared" si="4"/>
        <v>819</v>
      </c>
      <c r="J20" s="22">
        <f t="shared" si="4"/>
        <v>23</v>
      </c>
      <c r="K20" s="22">
        <f t="shared" si="4"/>
        <v>30</v>
      </c>
      <c r="L20" s="22">
        <f t="shared" si="4"/>
        <v>13</v>
      </c>
      <c r="N20" s="2">
        <f t="shared" si="3"/>
        <v>116819</v>
      </c>
      <c r="O20" s="2">
        <f t="shared" si="3"/>
        <v>91323</v>
      </c>
      <c r="P20" s="2">
        <f t="shared" si="3"/>
        <v>93030</v>
      </c>
      <c r="Q20" s="2">
        <f t="shared" si="3"/>
        <v>59013</v>
      </c>
    </row>
    <row r="21" spans="1:17" ht="30" customHeight="1" thickBot="1">
      <c r="A21" s="214" t="s">
        <v>18</v>
      </c>
      <c r="B21" s="215"/>
      <c r="C21" s="93"/>
      <c r="D21" s="96"/>
      <c r="E21" s="95">
        <v>9482</v>
      </c>
      <c r="F21" s="95">
        <v>210526</v>
      </c>
      <c r="G21" s="95">
        <v>544091</v>
      </c>
      <c r="I21" s="22" t="e">
        <f t="shared" si="4"/>
        <v>#VALUE!</v>
      </c>
      <c r="J21" s="22">
        <f t="shared" si="4"/>
        <v>2</v>
      </c>
      <c r="K21" s="22">
        <f t="shared" si="4"/>
        <v>526</v>
      </c>
      <c r="L21" s="22">
        <f t="shared" si="4"/>
        <v>91</v>
      </c>
      <c r="N21" s="2">
        <f t="shared" si="3"/>
        <v>0</v>
      </c>
      <c r="O21" s="2">
        <f t="shared" si="3"/>
        <v>9482</v>
      </c>
      <c r="P21" s="2">
        <f t="shared" si="3"/>
        <v>210526</v>
      </c>
      <c r="Q21" s="2">
        <f t="shared" si="3"/>
        <v>544091</v>
      </c>
    </row>
    <row r="22" spans="1:17" ht="30" customHeight="1" thickBot="1">
      <c r="A22" s="214" t="s">
        <v>19</v>
      </c>
      <c r="B22" s="215"/>
      <c r="C22" s="93"/>
      <c r="D22" s="95">
        <v>543134</v>
      </c>
      <c r="E22" s="95">
        <v>745559</v>
      </c>
      <c r="F22" s="95">
        <v>555279</v>
      </c>
      <c r="G22" s="95">
        <v>1086957</v>
      </c>
      <c r="I22" s="22">
        <f t="shared" si="4"/>
        <v>134</v>
      </c>
      <c r="J22" s="22">
        <f t="shared" si="4"/>
        <v>559</v>
      </c>
      <c r="K22" s="22">
        <f t="shared" si="4"/>
        <v>279</v>
      </c>
      <c r="L22" s="22">
        <f t="shared" si="4"/>
        <v>6957</v>
      </c>
      <c r="N22" s="2">
        <f t="shared" si="3"/>
        <v>543134</v>
      </c>
      <c r="O22" s="2">
        <f t="shared" si="3"/>
        <v>745559</v>
      </c>
      <c r="P22" s="2">
        <f t="shared" si="3"/>
        <v>555279</v>
      </c>
      <c r="Q22" s="2">
        <f t="shared" si="3"/>
        <v>1086957</v>
      </c>
    </row>
    <row r="23" spans="1:17" ht="15" customHeight="1" thickBot="1">
      <c r="A23" s="214" t="s">
        <v>20</v>
      </c>
      <c r="B23" s="215"/>
      <c r="C23" s="93"/>
      <c r="D23" s="95">
        <v>712414</v>
      </c>
      <c r="E23" s="95">
        <v>891682</v>
      </c>
      <c r="F23" s="95">
        <v>623531</v>
      </c>
      <c r="G23" s="95">
        <v>626120</v>
      </c>
      <c r="I23" s="22">
        <f t="shared" si="4"/>
        <v>414</v>
      </c>
      <c r="J23" s="22">
        <f t="shared" si="4"/>
        <v>682</v>
      </c>
      <c r="K23" s="22">
        <f t="shared" si="4"/>
        <v>531</v>
      </c>
      <c r="L23" s="22">
        <f t="shared" si="4"/>
        <v>120</v>
      </c>
      <c r="N23" s="2">
        <f t="shared" si="3"/>
        <v>712414</v>
      </c>
      <c r="O23" s="2">
        <f t="shared" si="3"/>
        <v>891682</v>
      </c>
      <c r="P23" s="2">
        <f t="shared" si="3"/>
        <v>623531</v>
      </c>
      <c r="Q23" s="2">
        <f t="shared" si="3"/>
        <v>626120</v>
      </c>
    </row>
    <row r="24" spans="1:17" ht="30" customHeight="1" thickBot="1">
      <c r="A24" s="214" t="s">
        <v>21</v>
      </c>
      <c r="B24" s="215"/>
      <c r="C24" s="93"/>
      <c r="D24" s="95">
        <v>25345</v>
      </c>
      <c r="E24" s="95">
        <v>56496</v>
      </c>
      <c r="F24" s="95">
        <v>44591</v>
      </c>
      <c r="G24" s="95">
        <v>47275</v>
      </c>
      <c r="I24" s="22">
        <f t="shared" si="4"/>
        <v>45</v>
      </c>
      <c r="J24" s="22">
        <f t="shared" si="4"/>
        <v>96</v>
      </c>
      <c r="K24" s="22">
        <f t="shared" si="4"/>
        <v>91</v>
      </c>
      <c r="L24" s="22">
        <f t="shared" si="4"/>
        <v>75</v>
      </c>
      <c r="N24" s="2">
        <f t="shared" si="3"/>
        <v>25345</v>
      </c>
      <c r="O24" s="2">
        <f t="shared" si="3"/>
        <v>56496</v>
      </c>
      <c r="P24" s="2">
        <f t="shared" si="3"/>
        <v>44591</v>
      </c>
      <c r="Q24" s="2">
        <f t="shared" si="3"/>
        <v>47275</v>
      </c>
    </row>
    <row r="25" spans="1:17" ht="15" customHeight="1" thickBot="1">
      <c r="A25" s="224" t="s">
        <v>22</v>
      </c>
      <c r="B25" s="225"/>
      <c r="C25" s="93"/>
      <c r="D25" s="94">
        <v>1833713</v>
      </c>
      <c r="E25" s="94">
        <v>1758369</v>
      </c>
      <c r="F25" s="94">
        <v>2137601</v>
      </c>
      <c r="G25" s="94">
        <v>1969796</v>
      </c>
      <c r="I25" s="22">
        <f t="shared" si="4"/>
        <v>3713</v>
      </c>
      <c r="J25" s="22">
        <f t="shared" si="4"/>
        <v>8369</v>
      </c>
      <c r="K25" s="22">
        <f t="shared" si="4"/>
        <v>7601</v>
      </c>
      <c r="L25" s="22">
        <f t="shared" si="4"/>
        <v>9796</v>
      </c>
      <c r="N25" s="2">
        <f t="shared" si="3"/>
        <v>1833713</v>
      </c>
      <c r="O25" s="2">
        <f t="shared" si="3"/>
        <v>1758369</v>
      </c>
      <c r="P25" s="2">
        <f t="shared" si="3"/>
        <v>2137601</v>
      </c>
      <c r="Q25" s="2">
        <f t="shared" si="3"/>
        <v>1969796</v>
      </c>
    </row>
    <row r="26" spans="1:17" ht="25.5" customHeight="1" thickBot="1">
      <c r="A26" s="214" t="s">
        <v>23</v>
      </c>
      <c r="B26" s="215"/>
      <c r="C26" s="93"/>
      <c r="D26" s="95">
        <v>1258290</v>
      </c>
      <c r="E26" s="95">
        <v>659625</v>
      </c>
      <c r="F26" s="95">
        <v>908992</v>
      </c>
      <c r="G26" s="95">
        <v>831345</v>
      </c>
      <c r="I26" s="22">
        <f t="shared" si="4"/>
        <v>8290</v>
      </c>
      <c r="J26" s="22">
        <f t="shared" si="4"/>
        <v>625</v>
      </c>
      <c r="K26" s="22">
        <f t="shared" si="4"/>
        <v>992</v>
      </c>
      <c r="L26" s="22">
        <f t="shared" si="4"/>
        <v>345</v>
      </c>
      <c r="N26" s="2">
        <f t="shared" si="3"/>
        <v>1258290</v>
      </c>
      <c r="O26" s="2">
        <f t="shared" si="3"/>
        <v>659625</v>
      </c>
      <c r="P26" s="2">
        <f t="shared" si="3"/>
        <v>908992</v>
      </c>
      <c r="Q26" s="2">
        <f t="shared" si="3"/>
        <v>831345</v>
      </c>
    </row>
    <row r="27" spans="1:17" ht="15.75" customHeight="1" thickBot="1">
      <c r="A27" s="214" t="s">
        <v>24</v>
      </c>
      <c r="B27" s="215"/>
      <c r="C27" s="93"/>
      <c r="D27" s="95">
        <v>152678</v>
      </c>
      <c r="E27" s="95">
        <v>150705</v>
      </c>
      <c r="F27" s="95">
        <v>147512</v>
      </c>
      <c r="G27" s="95">
        <v>172796</v>
      </c>
      <c r="I27" s="22">
        <f t="shared" si="4"/>
        <v>678</v>
      </c>
      <c r="J27" s="22">
        <f t="shared" si="4"/>
        <v>705</v>
      </c>
      <c r="K27" s="22">
        <f t="shared" si="4"/>
        <v>512</v>
      </c>
      <c r="L27" s="22">
        <f t="shared" si="4"/>
        <v>796</v>
      </c>
      <c r="N27" s="2">
        <f t="shared" si="3"/>
        <v>152678</v>
      </c>
      <c r="O27" s="2">
        <f t="shared" si="3"/>
        <v>150705</v>
      </c>
      <c r="P27" s="2">
        <f t="shared" si="3"/>
        <v>147512</v>
      </c>
      <c r="Q27" s="2">
        <f t="shared" si="3"/>
        <v>172796</v>
      </c>
    </row>
    <row r="28" spans="1:17" ht="30" customHeight="1" thickBot="1">
      <c r="A28" s="214" t="s">
        <v>25</v>
      </c>
      <c r="B28" s="215"/>
      <c r="C28" s="93"/>
      <c r="D28" s="95">
        <v>299122</v>
      </c>
      <c r="E28" s="95">
        <v>293563</v>
      </c>
      <c r="F28" s="95">
        <v>760450</v>
      </c>
      <c r="G28" s="95">
        <v>650526</v>
      </c>
      <c r="I28" s="22">
        <f t="shared" si="4"/>
        <v>122</v>
      </c>
      <c r="J28" s="22">
        <f t="shared" si="4"/>
        <v>563</v>
      </c>
      <c r="K28" s="22">
        <f t="shared" si="4"/>
        <v>450</v>
      </c>
      <c r="L28" s="22">
        <f t="shared" si="4"/>
        <v>526</v>
      </c>
      <c r="N28" s="2">
        <f t="shared" si="3"/>
        <v>299122</v>
      </c>
      <c r="O28" s="2">
        <f t="shared" si="3"/>
        <v>293563</v>
      </c>
      <c r="P28" s="2">
        <f t="shared" si="3"/>
        <v>760450</v>
      </c>
      <c r="Q28" s="2">
        <f t="shared" si="3"/>
        <v>650526</v>
      </c>
    </row>
    <row r="29" spans="1:17" ht="15" customHeight="1" thickBot="1">
      <c r="A29" s="224" t="s">
        <v>26</v>
      </c>
      <c r="B29" s="225"/>
      <c r="C29" s="93"/>
      <c r="D29" s="94">
        <v>3231425</v>
      </c>
      <c r="E29" s="94">
        <v>3552912</v>
      </c>
      <c r="F29" s="94">
        <v>3664557</v>
      </c>
      <c r="G29" s="94">
        <v>4333253</v>
      </c>
      <c r="I29" s="22">
        <f t="shared" si="4"/>
        <v>1425</v>
      </c>
      <c r="J29" s="22">
        <f t="shared" si="4"/>
        <v>2912</v>
      </c>
      <c r="K29" s="22">
        <f t="shared" si="4"/>
        <v>4557</v>
      </c>
      <c r="L29" s="22">
        <f t="shared" si="4"/>
        <v>3253</v>
      </c>
      <c r="N29" s="2">
        <f t="shared" si="3"/>
        <v>3231425</v>
      </c>
      <c r="O29" s="2">
        <f t="shared" si="3"/>
        <v>3552912</v>
      </c>
      <c r="P29" s="2">
        <f t="shared" si="3"/>
        <v>3664557</v>
      </c>
      <c r="Q29" s="2">
        <f t="shared" si="3"/>
        <v>4333253</v>
      </c>
    </row>
    <row r="30" spans="1:17" ht="15" customHeight="1" thickBot="1">
      <c r="A30" s="224" t="s">
        <v>27</v>
      </c>
      <c r="B30" s="225"/>
      <c r="C30" s="93"/>
      <c r="D30" s="94">
        <v>755706</v>
      </c>
      <c r="E30" s="94">
        <v>1090313</v>
      </c>
      <c r="F30" s="94">
        <v>1197951</v>
      </c>
      <c r="G30" s="94">
        <v>1665018</v>
      </c>
      <c r="I30" s="22">
        <f t="shared" si="4"/>
        <v>706</v>
      </c>
      <c r="J30" s="22">
        <f t="shared" si="4"/>
        <v>313</v>
      </c>
      <c r="K30" s="22">
        <f t="shared" si="4"/>
        <v>7951</v>
      </c>
      <c r="L30" s="22">
        <f t="shared" si="4"/>
        <v>5018</v>
      </c>
      <c r="N30" s="2">
        <f t="shared" si="3"/>
        <v>755706</v>
      </c>
      <c r="O30" s="2">
        <f t="shared" si="3"/>
        <v>1090313</v>
      </c>
      <c r="P30" s="2">
        <f t="shared" si="3"/>
        <v>1197951</v>
      </c>
      <c r="Q30" s="2">
        <f t="shared" si="3"/>
        <v>1665018</v>
      </c>
    </row>
    <row r="31" spans="1:17" ht="15" customHeight="1" thickBot="1">
      <c r="A31" s="214" t="s">
        <v>28</v>
      </c>
      <c r="B31" s="215"/>
      <c r="C31" s="93"/>
      <c r="D31" s="95">
        <v>672209</v>
      </c>
      <c r="E31" s="95">
        <v>1048630</v>
      </c>
      <c r="F31" s="95">
        <v>1163047</v>
      </c>
      <c r="G31" s="95">
        <v>877119</v>
      </c>
      <c r="I31" s="22">
        <f t="shared" si="4"/>
        <v>209</v>
      </c>
      <c r="J31" s="22">
        <f t="shared" si="4"/>
        <v>8630</v>
      </c>
      <c r="K31" s="22">
        <f t="shared" si="4"/>
        <v>3047</v>
      </c>
      <c r="L31" s="22">
        <f t="shared" si="4"/>
        <v>119</v>
      </c>
      <c r="N31" s="2">
        <f t="shared" si="3"/>
        <v>672209</v>
      </c>
      <c r="O31" s="2">
        <f t="shared" si="3"/>
        <v>1048630</v>
      </c>
      <c r="P31" s="2">
        <f t="shared" si="3"/>
        <v>1163047</v>
      </c>
      <c r="Q31" s="2">
        <f t="shared" si="3"/>
        <v>877119</v>
      </c>
    </row>
    <row r="32" spans="1:17" ht="15.75" customHeight="1" thickBot="1">
      <c r="A32" s="214" t="s">
        <v>29</v>
      </c>
      <c r="B32" s="215"/>
      <c r="C32" s="93"/>
      <c r="D32" s="95">
        <v>83497</v>
      </c>
      <c r="E32" s="95">
        <v>41683</v>
      </c>
      <c r="F32" s="95">
        <v>34904</v>
      </c>
      <c r="G32" s="95">
        <v>787900</v>
      </c>
      <c r="I32" s="22">
        <f t="shared" si="4"/>
        <v>97</v>
      </c>
      <c r="J32" s="22">
        <f t="shared" si="4"/>
        <v>83</v>
      </c>
      <c r="K32" s="22">
        <f t="shared" si="4"/>
        <v>4</v>
      </c>
      <c r="L32" s="22">
        <f t="shared" si="4"/>
        <v>900</v>
      </c>
      <c r="N32" s="2">
        <f t="shared" si="3"/>
        <v>83497</v>
      </c>
      <c r="O32" s="2">
        <f t="shared" si="3"/>
        <v>41683</v>
      </c>
      <c r="P32" s="2">
        <f t="shared" si="3"/>
        <v>34904</v>
      </c>
      <c r="Q32" s="2">
        <f t="shared" si="3"/>
        <v>787900</v>
      </c>
    </row>
    <row r="33" spans="1:18" ht="15" customHeight="1" thickBot="1">
      <c r="A33" s="224" t="s">
        <v>30</v>
      </c>
      <c r="B33" s="225"/>
      <c r="C33" s="93"/>
      <c r="D33" s="94">
        <v>2433418</v>
      </c>
      <c r="E33" s="94">
        <v>2462598</v>
      </c>
      <c r="F33" s="94">
        <v>2466605</v>
      </c>
      <c r="G33" s="94">
        <v>2668235</v>
      </c>
      <c r="I33" s="22">
        <f t="shared" si="4"/>
        <v>3418</v>
      </c>
      <c r="J33" s="22">
        <f t="shared" si="4"/>
        <v>2598</v>
      </c>
      <c r="K33" s="22">
        <f t="shared" si="4"/>
        <v>6605</v>
      </c>
      <c r="L33" s="22">
        <f t="shared" si="4"/>
        <v>8235</v>
      </c>
      <c r="N33" s="2">
        <f t="shared" si="3"/>
        <v>2433418</v>
      </c>
      <c r="O33" s="2">
        <f t="shared" si="3"/>
        <v>2462598</v>
      </c>
      <c r="P33" s="2">
        <f t="shared" si="3"/>
        <v>2466605</v>
      </c>
      <c r="Q33" s="2">
        <f t="shared" si="3"/>
        <v>2668235</v>
      </c>
      <c r="R33" s="22"/>
    </row>
    <row r="34" spans="1:18" ht="30" customHeight="1" thickBot="1">
      <c r="A34" s="214" t="s">
        <v>31</v>
      </c>
      <c r="B34" s="215"/>
      <c r="C34" s="93"/>
      <c r="D34" s="95">
        <v>1307984</v>
      </c>
      <c r="E34" s="95">
        <v>1802353</v>
      </c>
      <c r="F34" s="95">
        <v>1802353</v>
      </c>
      <c r="G34" s="95">
        <v>2417857</v>
      </c>
      <c r="I34" s="22">
        <f t="shared" si="4"/>
        <v>7984</v>
      </c>
      <c r="J34" s="22">
        <f t="shared" si="4"/>
        <v>2353</v>
      </c>
      <c r="K34" s="22">
        <f t="shared" si="4"/>
        <v>2353</v>
      </c>
      <c r="L34" s="22">
        <f t="shared" si="4"/>
        <v>7857</v>
      </c>
      <c r="N34" s="2">
        <f t="shared" si="3"/>
        <v>1307984</v>
      </c>
      <c r="O34" s="2">
        <f t="shared" si="3"/>
        <v>1802353</v>
      </c>
      <c r="P34" s="2">
        <f t="shared" si="3"/>
        <v>1802353</v>
      </c>
      <c r="Q34" s="2">
        <f t="shared" si="3"/>
        <v>2417857</v>
      </c>
    </row>
    <row r="35" spans="1:18" ht="30" customHeight="1" thickBot="1">
      <c r="A35" s="214" t="s">
        <v>32</v>
      </c>
      <c r="B35" s="215"/>
      <c r="C35" s="93"/>
      <c r="D35" s="95">
        <v>901532</v>
      </c>
      <c r="E35" s="95">
        <v>406943</v>
      </c>
      <c r="F35" s="95">
        <v>406943</v>
      </c>
      <c r="G35" s="96"/>
      <c r="I35" s="22">
        <f t="shared" si="4"/>
        <v>532</v>
      </c>
      <c r="J35" s="22">
        <f t="shared" si="4"/>
        <v>943</v>
      </c>
      <c r="K35" s="22">
        <f t="shared" si="4"/>
        <v>943</v>
      </c>
      <c r="L35" s="22" t="e">
        <f t="shared" si="4"/>
        <v>#VALUE!</v>
      </c>
      <c r="N35" s="2">
        <f t="shared" si="3"/>
        <v>901532</v>
      </c>
      <c r="O35" s="2">
        <f t="shared" si="3"/>
        <v>406943</v>
      </c>
      <c r="P35" s="2">
        <f t="shared" si="3"/>
        <v>406943</v>
      </c>
      <c r="Q35" s="2">
        <f t="shared" si="3"/>
        <v>0</v>
      </c>
    </row>
    <row r="36" spans="1:18" ht="37.5" customHeight="1" thickBot="1">
      <c r="A36" s="214" t="s">
        <v>33</v>
      </c>
      <c r="B36" s="215"/>
      <c r="C36" s="93"/>
      <c r="D36" s="95">
        <v>68347</v>
      </c>
      <c r="E36" s="95">
        <v>55661</v>
      </c>
      <c r="F36" s="95">
        <v>58672</v>
      </c>
      <c r="G36" s="95">
        <v>93759</v>
      </c>
      <c r="I36" s="22">
        <f t="shared" si="4"/>
        <v>47</v>
      </c>
      <c r="J36" s="22">
        <f t="shared" si="4"/>
        <v>61</v>
      </c>
      <c r="K36" s="22">
        <f t="shared" si="4"/>
        <v>72</v>
      </c>
      <c r="L36" s="22">
        <f t="shared" si="4"/>
        <v>59</v>
      </c>
      <c r="N36" s="2">
        <f t="shared" si="3"/>
        <v>68347</v>
      </c>
      <c r="O36" s="2">
        <f t="shared" si="3"/>
        <v>55661</v>
      </c>
      <c r="P36" s="2">
        <f t="shared" si="3"/>
        <v>58672</v>
      </c>
      <c r="Q36" s="2">
        <f t="shared" si="3"/>
        <v>93759</v>
      </c>
    </row>
    <row r="37" spans="1:18" ht="30" customHeight="1" thickBot="1">
      <c r="A37" s="224" t="s">
        <v>34</v>
      </c>
      <c r="B37" s="225"/>
      <c r="C37" s="93"/>
      <c r="D37" s="94">
        <v>42301</v>
      </c>
      <c r="E37" s="98"/>
      <c r="F37" s="98"/>
      <c r="G37" s="98"/>
      <c r="I37" s="22">
        <f t="shared" si="4"/>
        <v>1</v>
      </c>
      <c r="J37" s="22" t="e">
        <f t="shared" si="4"/>
        <v>#VALUE!</v>
      </c>
      <c r="K37" s="22" t="e">
        <f t="shared" si="4"/>
        <v>#VALUE!</v>
      </c>
      <c r="L37" s="22" t="e">
        <f t="shared" si="4"/>
        <v>#VALUE!</v>
      </c>
      <c r="N37" s="2">
        <f t="shared" si="3"/>
        <v>42301</v>
      </c>
      <c r="O37" s="2">
        <f t="shared" si="3"/>
        <v>0</v>
      </c>
      <c r="P37" s="2">
        <f t="shared" si="3"/>
        <v>0</v>
      </c>
      <c r="Q37" s="2">
        <f t="shared" si="3"/>
        <v>0</v>
      </c>
    </row>
    <row r="38" spans="1:18" ht="30" customHeight="1" thickBot="1">
      <c r="A38" s="224" t="s">
        <v>35</v>
      </c>
      <c r="B38" s="225"/>
      <c r="C38" s="93"/>
      <c r="D38" s="94">
        <v>3231425</v>
      </c>
      <c r="E38" s="94">
        <v>3552912</v>
      </c>
      <c r="F38" s="94">
        <v>3664557</v>
      </c>
      <c r="G38" s="94">
        <v>4333253</v>
      </c>
      <c r="I38" s="22">
        <f t="shared" si="4"/>
        <v>1425</v>
      </c>
      <c r="J38" s="22">
        <f t="shared" si="4"/>
        <v>2912</v>
      </c>
      <c r="K38" s="22">
        <f t="shared" si="4"/>
        <v>4557</v>
      </c>
      <c r="L38" s="22">
        <f t="shared" si="4"/>
        <v>3253</v>
      </c>
      <c r="N38" s="2">
        <f t="shared" si="3"/>
        <v>3231425</v>
      </c>
      <c r="O38" s="2">
        <f t="shared" si="3"/>
        <v>3552912</v>
      </c>
      <c r="P38" s="2">
        <f t="shared" si="3"/>
        <v>3664557</v>
      </c>
      <c r="Q38" s="2">
        <f t="shared" si="3"/>
        <v>4333253</v>
      </c>
    </row>
    <row r="39" spans="1:18">
      <c r="A39" s="21" t="s">
        <v>1749</v>
      </c>
    </row>
  </sheetData>
  <mergeCells count="22">
    <mergeCell ref="A35:B35"/>
    <mergeCell ref="A36:B36"/>
    <mergeCell ref="A37:B37"/>
    <mergeCell ref="A38:B38"/>
    <mergeCell ref="A29:B29"/>
    <mergeCell ref="A30:B30"/>
    <mergeCell ref="A31:B31"/>
    <mergeCell ref="A32:B32"/>
    <mergeCell ref="A33:B33"/>
    <mergeCell ref="A34:B34"/>
    <mergeCell ref="A28:B28"/>
    <mergeCell ref="A17:G17"/>
    <mergeCell ref="A18:C18"/>
    <mergeCell ref="A19:B19"/>
    <mergeCell ref="A20:B20"/>
    <mergeCell ref="A21:B21"/>
    <mergeCell ref="A22:B22"/>
    <mergeCell ref="A23:B23"/>
    <mergeCell ref="A24:B24"/>
    <mergeCell ref="A25:B25"/>
    <mergeCell ref="A26:B26"/>
    <mergeCell ref="A27:B27"/>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103" t="s">
        <v>0</v>
      </c>
      <c r="B1" s="104"/>
      <c r="C1" s="105"/>
      <c r="D1" s="91" t="s">
        <v>1441</v>
      </c>
      <c r="E1" s="91" t="s">
        <v>1443</v>
      </c>
      <c r="F1" s="91" t="s">
        <v>1605</v>
      </c>
      <c r="G1" s="91" t="s">
        <v>1647</v>
      </c>
      <c r="H1" s="121" t="s">
        <v>0</v>
      </c>
      <c r="I1" s="104"/>
      <c r="J1" s="105"/>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106"/>
      <c r="B2" s="107"/>
      <c r="C2" s="108"/>
      <c r="D2" s="92" t="s">
        <v>1809</v>
      </c>
      <c r="E2" s="92" t="s">
        <v>1810</v>
      </c>
      <c r="F2" s="92" t="s">
        <v>1811</v>
      </c>
      <c r="G2" s="92" t="s">
        <v>1812</v>
      </c>
      <c r="H2" s="122"/>
      <c r="I2" s="107"/>
      <c r="J2" s="108"/>
      <c r="K2" s="92" t="s">
        <v>1809</v>
      </c>
      <c r="L2" s="92" t="s">
        <v>1810</v>
      </c>
      <c r="M2" s="92" t="s">
        <v>1811</v>
      </c>
      <c r="N2" s="92" t="s">
        <v>1812</v>
      </c>
      <c r="Y2" s="3"/>
      <c r="Z2" s="3"/>
      <c r="AA2" s="3"/>
      <c r="AB2" s="3"/>
      <c r="AC2" s="3"/>
      <c r="AD2" s="3"/>
      <c r="AE2" s="3"/>
      <c r="AF2" s="3"/>
    </row>
    <row r="3" spans="1:32" ht="61.5" customHeight="1" thickBot="1">
      <c r="A3" s="109" t="s">
        <v>1</v>
      </c>
      <c r="B3" s="110"/>
      <c r="C3" s="93"/>
      <c r="D3" s="94">
        <v>707604</v>
      </c>
      <c r="E3" s="94">
        <v>669424</v>
      </c>
      <c r="F3" s="94">
        <v>570399</v>
      </c>
      <c r="G3" s="94">
        <v>470505</v>
      </c>
      <c r="H3" s="109" t="s">
        <v>1</v>
      </c>
      <c r="I3" s="110"/>
      <c r="J3" s="93"/>
      <c r="K3" s="94">
        <v>812136</v>
      </c>
      <c r="L3" s="94">
        <v>448697</v>
      </c>
      <c r="M3" s="94">
        <v>668653</v>
      </c>
      <c r="N3" s="94">
        <v>443431</v>
      </c>
      <c r="P3" s="2">
        <f>REPLACE(D3,1,3,"")/1</f>
        <v>604</v>
      </c>
      <c r="Q3" s="2">
        <f t="shared" ref="Q3:S16" si="0">REPLACE(E3,1,3,"")/1</f>
        <v>424</v>
      </c>
      <c r="R3" s="2">
        <f t="shared" si="0"/>
        <v>399</v>
      </c>
      <c r="S3" s="2">
        <f t="shared" si="0"/>
        <v>505</v>
      </c>
      <c r="T3" s="2">
        <f>REPLACE(K3,1,3,"")/1</f>
        <v>136</v>
      </c>
      <c r="U3" s="2">
        <f t="shared" ref="U3:W16" si="1">REPLACE(L3,1,3,"")/1</f>
        <v>697</v>
      </c>
      <c r="V3" s="2">
        <f t="shared" si="1"/>
        <v>653</v>
      </c>
      <c r="W3" s="2">
        <f t="shared" si="1"/>
        <v>431</v>
      </c>
      <c r="Y3" s="3">
        <f>K3</f>
        <v>812136</v>
      </c>
      <c r="Z3" s="3">
        <f t="shared" ref="Z3:AB17" si="2">L3</f>
        <v>448697</v>
      </c>
      <c r="AA3" s="3">
        <f t="shared" si="2"/>
        <v>668653</v>
      </c>
      <c r="AB3" s="3">
        <f t="shared" si="2"/>
        <v>443431</v>
      </c>
      <c r="AC3" s="3">
        <f>D3</f>
        <v>707604</v>
      </c>
      <c r="AD3" s="3">
        <f t="shared" ref="AD3:AF17" si="3">E3</f>
        <v>669424</v>
      </c>
      <c r="AE3" s="3">
        <f t="shared" si="3"/>
        <v>570399</v>
      </c>
      <c r="AF3" s="3">
        <f t="shared" si="3"/>
        <v>470505</v>
      </c>
    </row>
    <row r="4" spans="1:32" ht="15" customHeight="1" thickBot="1">
      <c r="A4" s="111" t="s">
        <v>2</v>
      </c>
      <c r="B4" s="112"/>
      <c r="C4" s="93"/>
      <c r="D4" s="95">
        <v>615167</v>
      </c>
      <c r="E4" s="95">
        <v>614793</v>
      </c>
      <c r="F4" s="95">
        <v>535222</v>
      </c>
      <c r="G4" s="95">
        <v>414487</v>
      </c>
      <c r="H4" s="111" t="s">
        <v>2</v>
      </c>
      <c r="I4" s="112"/>
      <c r="J4" s="93"/>
      <c r="K4" s="95">
        <v>717278</v>
      </c>
      <c r="L4" s="95">
        <v>403246</v>
      </c>
      <c r="M4" s="95">
        <v>606825</v>
      </c>
      <c r="N4" s="95">
        <v>393298</v>
      </c>
      <c r="P4" s="2">
        <f t="shared" ref="P4:P16" si="4">REPLACE(D4,1,3,"")/1</f>
        <v>167</v>
      </c>
      <c r="Q4" s="2">
        <f t="shared" si="0"/>
        <v>793</v>
      </c>
      <c r="R4" s="2">
        <f t="shared" si="0"/>
        <v>222</v>
      </c>
      <c r="S4" s="2">
        <f t="shared" si="0"/>
        <v>487</v>
      </c>
      <c r="T4" s="2">
        <f t="shared" ref="T4:U16" si="5">REPLACE(K4,1,3,"")/1</f>
        <v>278</v>
      </c>
      <c r="U4" s="2">
        <f t="shared" si="5"/>
        <v>246</v>
      </c>
      <c r="V4" s="2">
        <f t="shared" si="1"/>
        <v>825</v>
      </c>
      <c r="W4" s="2">
        <f t="shared" si="1"/>
        <v>298</v>
      </c>
      <c r="Y4" s="3">
        <f t="shared" ref="Y4:AB38" si="6">K4</f>
        <v>717278</v>
      </c>
      <c r="Z4" s="3">
        <f t="shared" si="2"/>
        <v>403246</v>
      </c>
      <c r="AA4" s="3">
        <f t="shared" si="2"/>
        <v>606825</v>
      </c>
      <c r="AB4" s="3">
        <f t="shared" si="2"/>
        <v>393298</v>
      </c>
      <c r="AC4" s="3">
        <f t="shared" ref="AC4:AF38" si="7">D4</f>
        <v>615167</v>
      </c>
      <c r="AD4" s="3">
        <f t="shared" si="3"/>
        <v>614793</v>
      </c>
      <c r="AE4" s="3">
        <f t="shared" si="3"/>
        <v>535222</v>
      </c>
      <c r="AF4" s="3">
        <f t="shared" si="3"/>
        <v>414487</v>
      </c>
    </row>
    <row r="5" spans="1:32" ht="61.5" customHeight="1" thickBot="1">
      <c r="A5" s="113" t="s">
        <v>3</v>
      </c>
      <c r="B5" s="114"/>
      <c r="C5" s="93"/>
      <c r="D5" s="94">
        <v>92438</v>
      </c>
      <c r="E5" s="94">
        <v>54631</v>
      </c>
      <c r="F5" s="94">
        <v>35177</v>
      </c>
      <c r="G5" s="94">
        <v>56018</v>
      </c>
      <c r="H5" s="113" t="s">
        <v>3</v>
      </c>
      <c r="I5" s="114"/>
      <c r="J5" s="93"/>
      <c r="K5" s="94">
        <v>94857</v>
      </c>
      <c r="L5" s="94">
        <v>45452</v>
      </c>
      <c r="M5" s="94">
        <v>61828</v>
      </c>
      <c r="N5" s="94">
        <v>50133</v>
      </c>
      <c r="P5" s="2">
        <f t="shared" si="4"/>
        <v>38</v>
      </c>
      <c r="Q5" s="2">
        <f t="shared" si="0"/>
        <v>31</v>
      </c>
      <c r="R5" s="2">
        <f t="shared" si="0"/>
        <v>77</v>
      </c>
      <c r="S5" s="2">
        <f t="shared" si="0"/>
        <v>18</v>
      </c>
      <c r="T5" s="2">
        <f t="shared" si="5"/>
        <v>57</v>
      </c>
      <c r="U5" s="2">
        <f t="shared" si="1"/>
        <v>52</v>
      </c>
      <c r="V5" s="2">
        <f t="shared" si="1"/>
        <v>28</v>
      </c>
      <c r="W5" s="2">
        <f t="shared" si="1"/>
        <v>33</v>
      </c>
      <c r="Y5" s="3">
        <f t="shared" si="6"/>
        <v>94857</v>
      </c>
      <c r="Z5" s="3">
        <f t="shared" si="2"/>
        <v>45452</v>
      </c>
      <c r="AA5" s="3">
        <f t="shared" si="2"/>
        <v>61828</v>
      </c>
      <c r="AB5" s="3">
        <f t="shared" si="2"/>
        <v>50133</v>
      </c>
      <c r="AC5" s="3">
        <f t="shared" si="7"/>
        <v>92438</v>
      </c>
      <c r="AD5" s="3">
        <f t="shared" si="3"/>
        <v>54631</v>
      </c>
      <c r="AE5" s="3">
        <f t="shared" si="3"/>
        <v>35177</v>
      </c>
      <c r="AF5" s="3">
        <f t="shared" si="3"/>
        <v>56018</v>
      </c>
    </row>
    <row r="6" spans="1:32" ht="37.5" customHeight="1" thickBot="1">
      <c r="A6" s="111" t="s">
        <v>4</v>
      </c>
      <c r="B6" s="112"/>
      <c r="C6" s="93"/>
      <c r="D6" s="95">
        <v>5362</v>
      </c>
      <c r="E6" s="95">
        <v>2212</v>
      </c>
      <c r="F6" s="95">
        <v>3596</v>
      </c>
      <c r="G6" s="95">
        <v>14509</v>
      </c>
      <c r="H6" s="111" t="s">
        <v>4</v>
      </c>
      <c r="I6" s="112"/>
      <c r="J6" s="93"/>
      <c r="K6" s="95">
        <v>350</v>
      </c>
      <c r="L6" s="96">
        <v>320</v>
      </c>
      <c r="M6" s="95">
        <v>2876</v>
      </c>
      <c r="N6" s="95">
        <v>13189</v>
      </c>
      <c r="P6" s="2">
        <f t="shared" si="4"/>
        <v>2</v>
      </c>
      <c r="Q6" s="2">
        <f t="shared" si="0"/>
        <v>2</v>
      </c>
      <c r="R6" s="2">
        <f t="shared" si="0"/>
        <v>6</v>
      </c>
      <c r="S6" s="2">
        <f t="shared" si="0"/>
        <v>9</v>
      </c>
      <c r="T6" s="2" t="e">
        <f t="shared" si="5"/>
        <v>#VALUE!</v>
      </c>
      <c r="U6" s="2" t="e">
        <f t="shared" si="1"/>
        <v>#VALUE!</v>
      </c>
      <c r="V6" s="2">
        <f t="shared" si="1"/>
        <v>6</v>
      </c>
      <c r="W6" s="2">
        <f t="shared" si="1"/>
        <v>89</v>
      </c>
      <c r="Y6" s="3">
        <f t="shared" si="6"/>
        <v>350</v>
      </c>
      <c r="Z6" s="3">
        <f t="shared" si="2"/>
        <v>320</v>
      </c>
      <c r="AA6" s="3">
        <f t="shared" si="2"/>
        <v>2876</v>
      </c>
      <c r="AB6" s="3">
        <f t="shared" si="2"/>
        <v>13189</v>
      </c>
      <c r="AC6" s="3">
        <f t="shared" si="7"/>
        <v>5362</v>
      </c>
      <c r="AD6" s="3">
        <f t="shared" si="3"/>
        <v>2212</v>
      </c>
      <c r="AE6" s="3">
        <f t="shared" si="3"/>
        <v>3596</v>
      </c>
      <c r="AF6" s="3">
        <f t="shared" si="3"/>
        <v>14509</v>
      </c>
    </row>
    <row r="7" spans="1:32" ht="15" customHeight="1" thickBot="1">
      <c r="A7" s="111" t="s">
        <v>5</v>
      </c>
      <c r="B7" s="112"/>
      <c r="C7" s="93"/>
      <c r="D7" s="95">
        <v>6579</v>
      </c>
      <c r="E7" s="95">
        <v>7560</v>
      </c>
      <c r="F7" s="95">
        <v>9511</v>
      </c>
      <c r="G7" s="95">
        <v>6052</v>
      </c>
      <c r="H7" s="111" t="s">
        <v>5</v>
      </c>
      <c r="I7" s="112"/>
      <c r="J7" s="93"/>
      <c r="K7" s="95">
        <v>5562</v>
      </c>
      <c r="L7" s="95">
        <v>5483</v>
      </c>
      <c r="M7" s="95">
        <v>6574</v>
      </c>
      <c r="N7" s="95">
        <v>5656</v>
      </c>
      <c r="P7" s="2">
        <f t="shared" si="4"/>
        <v>9</v>
      </c>
      <c r="Q7" s="2">
        <f t="shared" si="0"/>
        <v>0</v>
      </c>
      <c r="R7" s="2">
        <f t="shared" si="0"/>
        <v>1</v>
      </c>
      <c r="S7" s="2">
        <f t="shared" si="0"/>
        <v>2</v>
      </c>
      <c r="T7" s="2">
        <f t="shared" si="5"/>
        <v>2</v>
      </c>
      <c r="U7" s="2">
        <f t="shared" si="1"/>
        <v>3</v>
      </c>
      <c r="V7" s="2">
        <f t="shared" si="1"/>
        <v>4</v>
      </c>
      <c r="W7" s="2">
        <f t="shared" si="1"/>
        <v>6</v>
      </c>
      <c r="Y7" s="3">
        <f t="shared" si="6"/>
        <v>5562</v>
      </c>
      <c r="Z7" s="3">
        <f t="shared" si="2"/>
        <v>5483</v>
      </c>
      <c r="AA7" s="3">
        <f t="shared" si="2"/>
        <v>6574</v>
      </c>
      <c r="AB7" s="3">
        <f t="shared" si="2"/>
        <v>5656</v>
      </c>
      <c r="AC7" s="3">
        <f t="shared" si="7"/>
        <v>6579</v>
      </c>
      <c r="AD7" s="3">
        <f t="shared" si="3"/>
        <v>7560</v>
      </c>
      <c r="AE7" s="3">
        <f t="shared" si="3"/>
        <v>9511</v>
      </c>
      <c r="AF7" s="3">
        <f t="shared" si="3"/>
        <v>6052</v>
      </c>
    </row>
    <row r="8" spans="1:32" ht="15.75" customHeight="1" thickBot="1">
      <c r="A8" s="111" t="s">
        <v>6</v>
      </c>
      <c r="B8" s="112"/>
      <c r="C8" s="93"/>
      <c r="D8" s="95">
        <v>35041</v>
      </c>
      <c r="E8" s="95">
        <v>22786</v>
      </c>
      <c r="F8" s="95">
        <v>6927</v>
      </c>
      <c r="G8" s="95">
        <v>31785</v>
      </c>
      <c r="H8" s="111" t="s">
        <v>6</v>
      </c>
      <c r="I8" s="112"/>
      <c r="J8" s="93"/>
      <c r="K8" s="95">
        <v>34916</v>
      </c>
      <c r="L8" s="95">
        <v>18291</v>
      </c>
      <c r="M8" s="95">
        <v>29223</v>
      </c>
      <c r="N8" s="95">
        <v>29510</v>
      </c>
      <c r="P8" s="2">
        <f t="shared" si="4"/>
        <v>41</v>
      </c>
      <c r="Q8" s="2">
        <f t="shared" si="0"/>
        <v>86</v>
      </c>
      <c r="R8" s="2">
        <f t="shared" si="0"/>
        <v>7</v>
      </c>
      <c r="S8" s="2">
        <f t="shared" si="0"/>
        <v>85</v>
      </c>
      <c r="T8" s="2">
        <f t="shared" si="5"/>
        <v>16</v>
      </c>
      <c r="U8" s="2">
        <f t="shared" si="1"/>
        <v>91</v>
      </c>
      <c r="V8" s="2">
        <f t="shared" si="1"/>
        <v>23</v>
      </c>
      <c r="W8" s="2">
        <f t="shared" si="1"/>
        <v>10</v>
      </c>
      <c r="Y8" s="3">
        <f t="shared" si="6"/>
        <v>34916</v>
      </c>
      <c r="Z8" s="3">
        <f t="shared" si="2"/>
        <v>18291</v>
      </c>
      <c r="AA8" s="3">
        <f t="shared" si="2"/>
        <v>29223</v>
      </c>
      <c r="AB8" s="3">
        <f t="shared" si="2"/>
        <v>29510</v>
      </c>
      <c r="AC8" s="3">
        <f t="shared" si="7"/>
        <v>35041</v>
      </c>
      <c r="AD8" s="3">
        <f t="shared" si="3"/>
        <v>22786</v>
      </c>
      <c r="AE8" s="3">
        <f t="shared" si="3"/>
        <v>6927</v>
      </c>
      <c r="AF8" s="3">
        <f t="shared" si="3"/>
        <v>31785</v>
      </c>
    </row>
    <row r="9" spans="1:32" ht="37.5" customHeight="1" thickBot="1">
      <c r="A9" s="111" t="s">
        <v>7</v>
      </c>
      <c r="B9" s="112"/>
      <c r="C9" s="93"/>
      <c r="D9" s="95">
        <v>11207</v>
      </c>
      <c r="E9" s="95">
        <v>4688</v>
      </c>
      <c r="F9" s="95">
        <v>6179</v>
      </c>
      <c r="G9" s="95">
        <v>7161</v>
      </c>
      <c r="H9" s="111" t="s">
        <v>7</v>
      </c>
      <c r="I9" s="112"/>
      <c r="J9" s="93"/>
      <c r="K9" s="95">
        <v>10201</v>
      </c>
      <c r="L9" s="95">
        <v>4804</v>
      </c>
      <c r="M9" s="95">
        <v>5048</v>
      </c>
      <c r="N9" s="95">
        <v>5038</v>
      </c>
      <c r="P9" s="2">
        <f t="shared" si="4"/>
        <v>7</v>
      </c>
      <c r="Q9" s="2">
        <f t="shared" si="0"/>
        <v>8</v>
      </c>
      <c r="R9" s="2">
        <f t="shared" si="0"/>
        <v>9</v>
      </c>
      <c r="S9" s="2">
        <f t="shared" si="0"/>
        <v>1</v>
      </c>
      <c r="T9" s="2">
        <f t="shared" si="5"/>
        <v>1</v>
      </c>
      <c r="U9" s="2">
        <f t="shared" si="1"/>
        <v>4</v>
      </c>
      <c r="V9" s="2">
        <f t="shared" si="1"/>
        <v>8</v>
      </c>
      <c r="W9" s="2">
        <f t="shared" si="1"/>
        <v>8</v>
      </c>
      <c r="Y9" s="3">
        <f t="shared" si="6"/>
        <v>10201</v>
      </c>
      <c r="Z9" s="3">
        <f t="shared" si="2"/>
        <v>4804</v>
      </c>
      <c r="AA9" s="3">
        <f t="shared" si="2"/>
        <v>5048</v>
      </c>
      <c r="AB9" s="3">
        <f t="shared" si="2"/>
        <v>5038</v>
      </c>
      <c r="AC9" s="3">
        <f t="shared" si="7"/>
        <v>11207</v>
      </c>
      <c r="AD9" s="3">
        <f t="shared" si="3"/>
        <v>4688</v>
      </c>
      <c r="AE9" s="3">
        <f t="shared" si="3"/>
        <v>6179</v>
      </c>
      <c r="AF9" s="3">
        <f t="shared" si="3"/>
        <v>7161</v>
      </c>
    </row>
    <row r="10" spans="1:32" ht="61.5" customHeight="1" thickBot="1">
      <c r="A10" s="113" t="s">
        <v>8</v>
      </c>
      <c r="B10" s="114"/>
      <c r="C10" s="93"/>
      <c r="D10" s="94">
        <v>44973</v>
      </c>
      <c r="E10" s="94">
        <v>21808</v>
      </c>
      <c r="F10" s="94">
        <v>16156</v>
      </c>
      <c r="G10" s="94">
        <v>25530</v>
      </c>
      <c r="H10" s="113" t="s">
        <v>8</v>
      </c>
      <c r="I10" s="114"/>
      <c r="J10" s="93"/>
      <c r="K10" s="94">
        <v>44527</v>
      </c>
      <c r="L10" s="94">
        <v>17194</v>
      </c>
      <c r="M10" s="94">
        <v>23859</v>
      </c>
      <c r="N10" s="94">
        <v>23118</v>
      </c>
      <c r="P10" s="2">
        <f t="shared" si="4"/>
        <v>73</v>
      </c>
      <c r="Q10" s="2">
        <f t="shared" si="0"/>
        <v>8</v>
      </c>
      <c r="R10" s="2">
        <f t="shared" si="0"/>
        <v>56</v>
      </c>
      <c r="S10" s="2">
        <f t="shared" si="0"/>
        <v>30</v>
      </c>
      <c r="T10" s="2">
        <f t="shared" si="5"/>
        <v>27</v>
      </c>
      <c r="U10" s="2">
        <f t="shared" si="1"/>
        <v>94</v>
      </c>
      <c r="V10" s="2">
        <f t="shared" si="1"/>
        <v>59</v>
      </c>
      <c r="W10" s="2">
        <f t="shared" si="1"/>
        <v>18</v>
      </c>
      <c r="Y10" s="3">
        <f t="shared" si="6"/>
        <v>44527</v>
      </c>
      <c r="Z10" s="3">
        <f t="shared" si="2"/>
        <v>17194</v>
      </c>
      <c r="AA10" s="3">
        <f t="shared" si="2"/>
        <v>23859</v>
      </c>
      <c r="AB10" s="3">
        <f t="shared" si="2"/>
        <v>23118</v>
      </c>
      <c r="AC10" s="3">
        <f t="shared" si="7"/>
        <v>44973</v>
      </c>
      <c r="AD10" s="3">
        <f t="shared" si="3"/>
        <v>21808</v>
      </c>
      <c r="AE10" s="3">
        <f t="shared" si="3"/>
        <v>16156</v>
      </c>
      <c r="AF10" s="3">
        <f t="shared" si="3"/>
        <v>25530</v>
      </c>
    </row>
    <row r="11" spans="1:32" ht="15" customHeight="1" thickBot="1">
      <c r="A11" s="111" t="s">
        <v>9</v>
      </c>
      <c r="B11" s="112"/>
      <c r="C11" s="93"/>
      <c r="D11" s="95">
        <v>1074</v>
      </c>
      <c r="E11" s="96">
        <v>755</v>
      </c>
      <c r="F11" s="95">
        <v>2064</v>
      </c>
      <c r="G11" s="96">
        <v>663</v>
      </c>
      <c r="H11" s="111" t="s">
        <v>9</v>
      </c>
      <c r="I11" s="112"/>
      <c r="J11" s="93"/>
      <c r="K11" s="96">
        <v>657</v>
      </c>
      <c r="L11" s="95">
        <v>1434</v>
      </c>
      <c r="M11" s="95">
        <v>4328</v>
      </c>
      <c r="N11" s="95">
        <v>895</v>
      </c>
      <c r="P11" s="2">
        <f t="shared" si="4"/>
        <v>4</v>
      </c>
      <c r="Q11" s="2" t="e">
        <f t="shared" si="0"/>
        <v>#VALUE!</v>
      </c>
      <c r="R11" s="2">
        <f t="shared" si="0"/>
        <v>4</v>
      </c>
      <c r="S11" s="2" t="e">
        <f t="shared" si="0"/>
        <v>#VALUE!</v>
      </c>
      <c r="T11" s="2" t="e">
        <f t="shared" si="5"/>
        <v>#VALUE!</v>
      </c>
      <c r="U11" s="2">
        <f t="shared" si="1"/>
        <v>4</v>
      </c>
      <c r="V11" s="2">
        <f t="shared" si="1"/>
        <v>8</v>
      </c>
      <c r="W11" s="2" t="e">
        <f t="shared" si="1"/>
        <v>#VALUE!</v>
      </c>
      <c r="Y11" s="3">
        <f t="shared" si="6"/>
        <v>657</v>
      </c>
      <c r="Z11" s="3">
        <f t="shared" si="2"/>
        <v>1434</v>
      </c>
      <c r="AA11" s="3">
        <f t="shared" si="2"/>
        <v>4328</v>
      </c>
      <c r="AB11" s="3">
        <f t="shared" si="2"/>
        <v>895</v>
      </c>
      <c r="AC11" s="3">
        <f t="shared" si="7"/>
        <v>1074</v>
      </c>
      <c r="AD11" s="3">
        <f t="shared" si="3"/>
        <v>755</v>
      </c>
      <c r="AE11" s="3">
        <f t="shared" si="3"/>
        <v>2064</v>
      </c>
      <c r="AF11" s="3">
        <f t="shared" si="3"/>
        <v>663</v>
      </c>
    </row>
    <row r="12" spans="1:32" ht="45" customHeight="1" thickBot="1">
      <c r="A12" s="111" t="s">
        <v>10</v>
      </c>
      <c r="B12" s="112"/>
      <c r="C12" s="93"/>
      <c r="D12" s="96"/>
      <c r="E12" s="96"/>
      <c r="F12" s="96"/>
      <c r="G12" s="96"/>
      <c r="H12" s="111" t="s">
        <v>10</v>
      </c>
      <c r="I12" s="112"/>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13" t="s">
        <v>11</v>
      </c>
      <c r="B13" s="114"/>
      <c r="C13" s="93"/>
      <c r="D13" s="94">
        <v>46046</v>
      </c>
      <c r="E13" s="94">
        <v>22563</v>
      </c>
      <c r="F13" s="94">
        <v>18220</v>
      </c>
      <c r="G13" s="94">
        <v>26193</v>
      </c>
      <c r="H13" s="113" t="s">
        <v>11</v>
      </c>
      <c r="I13" s="114"/>
      <c r="J13" s="93"/>
      <c r="K13" s="94">
        <v>45185</v>
      </c>
      <c r="L13" s="94">
        <v>18628</v>
      </c>
      <c r="M13" s="94">
        <v>28187</v>
      </c>
      <c r="N13" s="94">
        <v>24013</v>
      </c>
      <c r="P13" s="2">
        <f t="shared" si="4"/>
        <v>46</v>
      </c>
      <c r="Q13" s="2">
        <f t="shared" si="0"/>
        <v>63</v>
      </c>
      <c r="R13" s="2">
        <f t="shared" si="0"/>
        <v>20</v>
      </c>
      <c r="S13" s="2">
        <f t="shared" si="0"/>
        <v>93</v>
      </c>
      <c r="T13" s="2">
        <f t="shared" si="5"/>
        <v>85</v>
      </c>
      <c r="U13" s="2">
        <f t="shared" si="1"/>
        <v>28</v>
      </c>
      <c r="V13" s="2">
        <f t="shared" si="1"/>
        <v>87</v>
      </c>
      <c r="W13" s="2">
        <f t="shared" si="1"/>
        <v>13</v>
      </c>
      <c r="Y13" s="3">
        <f t="shared" si="6"/>
        <v>45185</v>
      </c>
      <c r="Z13" s="3">
        <f t="shared" si="2"/>
        <v>18628</v>
      </c>
      <c r="AA13" s="3">
        <f t="shared" si="2"/>
        <v>28187</v>
      </c>
      <c r="AB13" s="3">
        <f t="shared" si="2"/>
        <v>24013</v>
      </c>
      <c r="AC13" s="3">
        <f t="shared" si="7"/>
        <v>46046</v>
      </c>
      <c r="AD13" s="3">
        <f t="shared" si="3"/>
        <v>22563</v>
      </c>
      <c r="AE13" s="3">
        <f t="shared" si="3"/>
        <v>18220</v>
      </c>
      <c r="AF13" s="3">
        <f t="shared" si="3"/>
        <v>26193</v>
      </c>
    </row>
    <row r="14" spans="1:32" ht="49.5" customHeight="1" thickBot="1">
      <c r="A14" s="113" t="s">
        <v>12</v>
      </c>
      <c r="B14" s="114"/>
      <c r="C14" s="93"/>
      <c r="D14" s="94">
        <v>37442</v>
      </c>
      <c r="E14" s="94">
        <v>18050</v>
      </c>
      <c r="F14" s="94">
        <v>14575</v>
      </c>
      <c r="G14" s="94">
        <v>23383</v>
      </c>
      <c r="H14" s="113" t="s">
        <v>12</v>
      </c>
      <c r="I14" s="114"/>
      <c r="J14" s="93"/>
      <c r="K14" s="94">
        <v>36148</v>
      </c>
      <c r="L14" s="94">
        <v>14899</v>
      </c>
      <c r="M14" s="94">
        <v>22510</v>
      </c>
      <c r="N14" s="94">
        <v>21637</v>
      </c>
      <c r="P14" s="2">
        <f t="shared" si="4"/>
        <v>42</v>
      </c>
      <c r="Q14" s="2">
        <f t="shared" si="0"/>
        <v>50</v>
      </c>
      <c r="R14" s="2">
        <f t="shared" si="0"/>
        <v>75</v>
      </c>
      <c r="S14" s="2">
        <f t="shared" si="0"/>
        <v>83</v>
      </c>
      <c r="T14" s="2">
        <f t="shared" si="5"/>
        <v>48</v>
      </c>
      <c r="U14" s="2">
        <f t="shared" si="1"/>
        <v>99</v>
      </c>
      <c r="V14" s="2">
        <f t="shared" si="1"/>
        <v>10</v>
      </c>
      <c r="W14" s="2">
        <f t="shared" si="1"/>
        <v>37</v>
      </c>
      <c r="Y14" s="3">
        <f t="shared" si="6"/>
        <v>36148</v>
      </c>
      <c r="Z14" s="3">
        <f t="shared" si="2"/>
        <v>14899</v>
      </c>
      <c r="AA14" s="3">
        <f t="shared" si="2"/>
        <v>22510</v>
      </c>
      <c r="AB14" s="3">
        <f t="shared" si="2"/>
        <v>21637</v>
      </c>
      <c r="AC14" s="3">
        <f t="shared" si="7"/>
        <v>37442</v>
      </c>
      <c r="AD14" s="3">
        <f t="shared" si="3"/>
        <v>18050</v>
      </c>
      <c r="AE14" s="3">
        <f t="shared" si="3"/>
        <v>14575</v>
      </c>
      <c r="AF14" s="3">
        <f t="shared" si="3"/>
        <v>23383</v>
      </c>
    </row>
    <row r="15" spans="1:32" ht="61.5" customHeight="1" thickBot="1">
      <c r="A15" s="113" t="s">
        <v>13</v>
      </c>
      <c r="B15" s="114"/>
      <c r="C15" s="93"/>
      <c r="D15" s="94">
        <v>37442</v>
      </c>
      <c r="E15" s="94">
        <v>18050</v>
      </c>
      <c r="F15" s="94">
        <v>14575</v>
      </c>
      <c r="G15" s="94">
        <v>23383</v>
      </c>
      <c r="H15" s="113" t="s">
        <v>13</v>
      </c>
      <c r="I15" s="114"/>
      <c r="J15" s="93"/>
      <c r="K15" s="94">
        <v>36148</v>
      </c>
      <c r="L15" s="94">
        <v>14899</v>
      </c>
      <c r="M15" s="94">
        <v>22510</v>
      </c>
      <c r="N15" s="94">
        <v>21637</v>
      </c>
      <c r="P15" s="2">
        <f t="shared" si="4"/>
        <v>42</v>
      </c>
      <c r="Q15" s="2">
        <f t="shared" si="0"/>
        <v>50</v>
      </c>
      <c r="R15" s="2">
        <f t="shared" si="0"/>
        <v>75</v>
      </c>
      <c r="S15" s="2">
        <f t="shared" si="0"/>
        <v>83</v>
      </c>
      <c r="T15" s="2">
        <f t="shared" si="5"/>
        <v>48</v>
      </c>
      <c r="U15" s="2">
        <f t="shared" si="1"/>
        <v>99</v>
      </c>
      <c r="V15" s="2">
        <f t="shared" si="1"/>
        <v>10</v>
      </c>
      <c r="W15" s="2">
        <f t="shared" si="1"/>
        <v>37</v>
      </c>
      <c r="Y15" s="3">
        <f t="shared" si="6"/>
        <v>36148</v>
      </c>
      <c r="Z15" s="3">
        <f t="shared" si="2"/>
        <v>14899</v>
      </c>
      <c r="AA15" s="3">
        <f t="shared" si="2"/>
        <v>22510</v>
      </c>
      <c r="AB15" s="3">
        <f t="shared" si="2"/>
        <v>21637</v>
      </c>
      <c r="AC15" s="3">
        <f t="shared" si="7"/>
        <v>37442</v>
      </c>
      <c r="AD15" s="3">
        <f t="shared" si="3"/>
        <v>18050</v>
      </c>
      <c r="AE15" s="3">
        <f t="shared" si="3"/>
        <v>14575</v>
      </c>
      <c r="AF15" s="3">
        <f t="shared" si="3"/>
        <v>23383</v>
      </c>
    </row>
    <row r="16" spans="1:32" ht="30" customHeight="1" thickBot="1">
      <c r="A16" s="111" t="s">
        <v>14</v>
      </c>
      <c r="B16" s="112"/>
      <c r="C16" s="93"/>
      <c r="D16" s="96">
        <v>782</v>
      </c>
      <c r="E16" s="96">
        <v>377</v>
      </c>
      <c r="F16" s="96">
        <v>304</v>
      </c>
      <c r="G16" s="96">
        <v>488</v>
      </c>
      <c r="H16" s="111" t="s">
        <v>14</v>
      </c>
      <c r="I16" s="112"/>
      <c r="J16" s="93"/>
      <c r="K16" s="96">
        <v>830</v>
      </c>
      <c r="L16" s="96">
        <v>311</v>
      </c>
      <c r="M16" s="96">
        <v>508</v>
      </c>
      <c r="N16" s="96">
        <v>452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830</v>
      </c>
      <c r="Z16" s="3">
        <f t="shared" si="2"/>
        <v>311</v>
      </c>
      <c r="AA16" s="3">
        <f t="shared" si="2"/>
        <v>508</v>
      </c>
      <c r="AB16" s="3">
        <f t="shared" si="2"/>
        <v>452</v>
      </c>
      <c r="AC16" s="3">
        <f t="shared" si="7"/>
        <v>782</v>
      </c>
      <c r="AD16" s="3">
        <f t="shared" si="3"/>
        <v>377</v>
      </c>
      <c r="AE16" s="3">
        <f t="shared" si="3"/>
        <v>304</v>
      </c>
      <c r="AF16" s="3">
        <f t="shared" si="3"/>
        <v>488</v>
      </c>
    </row>
    <row r="17" spans="1:32" ht="15.75" thickBot="1">
      <c r="A17" s="115"/>
      <c r="B17" s="115"/>
      <c r="C17" s="115"/>
      <c r="D17" s="115"/>
      <c r="E17" s="115"/>
      <c r="F17" s="115"/>
      <c r="G17" s="115"/>
      <c r="H17" s="115"/>
      <c r="I17" s="115"/>
      <c r="J17" s="115"/>
      <c r="K17" s="115"/>
      <c r="L17" s="115"/>
      <c r="M17" s="115"/>
      <c r="N17" s="11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6" t="s">
        <v>15</v>
      </c>
      <c r="B18" s="117"/>
      <c r="C18" s="118"/>
      <c r="D18" s="97" t="s">
        <v>1813</v>
      </c>
      <c r="E18" s="97" t="s">
        <v>1814</v>
      </c>
      <c r="F18" s="97" t="s">
        <v>1815</v>
      </c>
      <c r="G18" s="97" t="s">
        <v>1816</v>
      </c>
      <c r="H18" s="123" t="s">
        <v>15</v>
      </c>
      <c r="I18" s="117"/>
      <c r="J18" s="118"/>
      <c r="K18" s="97" t="s">
        <v>1817</v>
      </c>
      <c r="L18" s="97" t="s">
        <v>1818</v>
      </c>
      <c r="M18" s="97" t="s">
        <v>1819</v>
      </c>
      <c r="N18" s="97" t="s">
        <v>1820</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109" t="s">
        <v>16</v>
      </c>
      <c r="B19" s="110"/>
      <c r="C19" s="93"/>
      <c r="D19" s="94">
        <v>1029405</v>
      </c>
      <c r="E19" s="94">
        <v>1269892</v>
      </c>
      <c r="F19" s="94">
        <v>1017741</v>
      </c>
      <c r="G19" s="94">
        <v>1178441</v>
      </c>
      <c r="H19" s="109" t="s">
        <v>16</v>
      </c>
      <c r="I19" s="110"/>
      <c r="J19" s="93"/>
      <c r="K19" s="94">
        <v>1157396</v>
      </c>
      <c r="L19" s="94">
        <v>948019</v>
      </c>
      <c r="M19" s="94">
        <v>977805</v>
      </c>
      <c r="N19" s="94">
        <v>1047181</v>
      </c>
      <c r="P19" s="2">
        <f t="shared" ref="P19:S38" si="9">REPLACE(D19,1,3,"")/1</f>
        <v>9405</v>
      </c>
      <c r="Q19" s="2">
        <f t="shared" si="9"/>
        <v>9892</v>
      </c>
      <c r="R19" s="2">
        <f t="shared" si="9"/>
        <v>7741</v>
      </c>
      <c r="S19" s="2">
        <f t="shared" si="9"/>
        <v>8441</v>
      </c>
      <c r="T19" s="2">
        <f t="shared" ref="T19:W38" si="10">REPLACE(K19,1,3,"")/1</f>
        <v>7396</v>
      </c>
      <c r="U19" s="2">
        <f t="shared" si="10"/>
        <v>19</v>
      </c>
      <c r="V19" s="2">
        <f t="shared" si="10"/>
        <v>805</v>
      </c>
      <c r="W19" s="2">
        <f t="shared" si="10"/>
        <v>7181</v>
      </c>
      <c r="Y19" s="3">
        <f t="shared" si="6"/>
        <v>1157396</v>
      </c>
      <c r="Z19" s="3">
        <f t="shared" si="6"/>
        <v>948019</v>
      </c>
      <c r="AA19" s="3">
        <f t="shared" si="6"/>
        <v>977805</v>
      </c>
      <c r="AB19" s="3">
        <f t="shared" si="6"/>
        <v>1047181</v>
      </c>
      <c r="AC19" s="3">
        <f t="shared" si="7"/>
        <v>1029405</v>
      </c>
      <c r="AD19" s="3">
        <f t="shared" si="7"/>
        <v>1269892</v>
      </c>
      <c r="AE19" s="3">
        <f t="shared" si="7"/>
        <v>1017741</v>
      </c>
      <c r="AF19" s="3">
        <f t="shared" si="7"/>
        <v>1178441</v>
      </c>
    </row>
    <row r="20" spans="1:32" ht="61.5" customHeight="1" thickBot="1">
      <c r="A20" s="111" t="s">
        <v>17</v>
      </c>
      <c r="B20" s="112"/>
      <c r="C20" s="93"/>
      <c r="D20" s="95">
        <v>117063</v>
      </c>
      <c r="E20" s="95">
        <v>154500</v>
      </c>
      <c r="F20" s="95">
        <v>149122</v>
      </c>
      <c r="G20" s="95">
        <v>49267</v>
      </c>
      <c r="H20" s="111" t="s">
        <v>17</v>
      </c>
      <c r="I20" s="112"/>
      <c r="J20" s="93"/>
      <c r="K20" s="95">
        <v>165062</v>
      </c>
      <c r="L20" s="95">
        <v>115024</v>
      </c>
      <c r="M20" s="95">
        <v>108334</v>
      </c>
      <c r="N20" s="95">
        <v>158336</v>
      </c>
      <c r="P20" s="2">
        <f t="shared" si="9"/>
        <v>63</v>
      </c>
      <c r="Q20" s="2">
        <f t="shared" si="9"/>
        <v>500</v>
      </c>
      <c r="R20" s="2">
        <f t="shared" si="9"/>
        <v>122</v>
      </c>
      <c r="S20" s="2">
        <f t="shared" si="9"/>
        <v>67</v>
      </c>
      <c r="T20" s="2">
        <f t="shared" si="10"/>
        <v>62</v>
      </c>
      <c r="U20" s="2">
        <f t="shared" si="10"/>
        <v>24</v>
      </c>
      <c r="V20" s="2">
        <f t="shared" si="10"/>
        <v>334</v>
      </c>
      <c r="W20" s="2">
        <f t="shared" si="10"/>
        <v>336</v>
      </c>
      <c r="Y20" s="3">
        <f t="shared" si="6"/>
        <v>165062</v>
      </c>
      <c r="Z20" s="3">
        <f t="shared" si="6"/>
        <v>115024</v>
      </c>
      <c r="AA20" s="3">
        <f t="shared" si="6"/>
        <v>108334</v>
      </c>
      <c r="AB20" s="3">
        <f t="shared" si="6"/>
        <v>158336</v>
      </c>
      <c r="AC20" s="3">
        <f t="shared" si="7"/>
        <v>117063</v>
      </c>
      <c r="AD20" s="3">
        <f t="shared" si="7"/>
        <v>154500</v>
      </c>
      <c r="AE20" s="3">
        <f t="shared" si="7"/>
        <v>149122</v>
      </c>
      <c r="AF20" s="3">
        <f t="shared" si="7"/>
        <v>49267</v>
      </c>
    </row>
    <row r="21" spans="1:32" ht="30" customHeight="1" thickBot="1">
      <c r="A21" s="111" t="s">
        <v>18</v>
      </c>
      <c r="B21" s="112"/>
      <c r="C21" s="93"/>
      <c r="D21" s="95"/>
      <c r="E21" s="95"/>
      <c r="F21" s="95"/>
      <c r="G21" s="95">
        <v>70000</v>
      </c>
      <c r="H21" s="111" t="s">
        <v>18</v>
      </c>
      <c r="I21" s="112"/>
      <c r="J21" s="93"/>
      <c r="K21" s="95"/>
      <c r="L21" s="95"/>
      <c r="M21" s="95"/>
      <c r="N21" s="95"/>
      <c r="P21" s="2" t="e">
        <f t="shared" si="9"/>
        <v>#VALUE!</v>
      </c>
      <c r="Q21" s="2" t="e">
        <f t="shared" si="9"/>
        <v>#VALUE!</v>
      </c>
      <c r="R21" s="2" t="e">
        <f t="shared" si="9"/>
        <v>#VALUE!</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70000</v>
      </c>
    </row>
    <row r="22" spans="1:32" ht="30" customHeight="1" thickBot="1">
      <c r="A22" s="111" t="s">
        <v>19</v>
      </c>
      <c r="B22" s="112"/>
      <c r="C22" s="93"/>
      <c r="D22" s="95">
        <v>549846</v>
      </c>
      <c r="E22" s="95">
        <v>717957</v>
      </c>
      <c r="F22" s="95">
        <v>332526</v>
      </c>
      <c r="G22" s="95">
        <v>544917</v>
      </c>
      <c r="H22" s="111" t="s">
        <v>19</v>
      </c>
      <c r="I22" s="112"/>
      <c r="J22" s="93"/>
      <c r="K22" s="95">
        <v>566486</v>
      </c>
      <c r="L22" s="95">
        <v>429501</v>
      </c>
      <c r="M22" s="95">
        <v>459461</v>
      </c>
      <c r="N22" s="95">
        <v>448957</v>
      </c>
      <c r="P22" s="2">
        <f t="shared" si="9"/>
        <v>846</v>
      </c>
      <c r="Q22" s="2">
        <f t="shared" si="9"/>
        <v>957</v>
      </c>
      <c r="R22" s="2">
        <f t="shared" si="9"/>
        <v>526</v>
      </c>
      <c r="S22" s="2">
        <f t="shared" si="9"/>
        <v>917</v>
      </c>
      <c r="T22" s="2">
        <f t="shared" si="10"/>
        <v>486</v>
      </c>
      <c r="U22" s="2">
        <f t="shared" si="10"/>
        <v>501</v>
      </c>
      <c r="V22" s="2">
        <f t="shared" si="10"/>
        <v>461</v>
      </c>
      <c r="W22" s="2">
        <f t="shared" si="10"/>
        <v>957</v>
      </c>
      <c r="Y22" s="3">
        <f t="shared" si="6"/>
        <v>566486</v>
      </c>
      <c r="Z22" s="3">
        <f t="shared" si="6"/>
        <v>429501</v>
      </c>
      <c r="AA22" s="3">
        <f t="shared" si="6"/>
        <v>459461</v>
      </c>
      <c r="AB22" s="3">
        <f t="shared" si="6"/>
        <v>448957</v>
      </c>
      <c r="AC22" s="3">
        <f t="shared" si="7"/>
        <v>549846</v>
      </c>
      <c r="AD22" s="3">
        <f t="shared" si="7"/>
        <v>717957</v>
      </c>
      <c r="AE22" s="3">
        <f t="shared" si="7"/>
        <v>332526</v>
      </c>
      <c r="AF22" s="3">
        <f t="shared" si="7"/>
        <v>544917</v>
      </c>
    </row>
    <row r="23" spans="1:32" ht="15" customHeight="1" thickBot="1">
      <c r="A23" s="111" t="s">
        <v>20</v>
      </c>
      <c r="B23" s="112"/>
      <c r="C23" s="93"/>
      <c r="D23" s="95">
        <v>349033</v>
      </c>
      <c r="E23" s="95">
        <v>379976</v>
      </c>
      <c r="F23" s="95">
        <v>518254</v>
      </c>
      <c r="G23" s="95">
        <v>497647</v>
      </c>
      <c r="H23" s="111" t="s">
        <v>20</v>
      </c>
      <c r="I23" s="112"/>
      <c r="J23" s="93"/>
      <c r="K23" s="95">
        <v>383914</v>
      </c>
      <c r="L23" s="95">
        <v>390052</v>
      </c>
      <c r="M23" s="95">
        <v>391041</v>
      </c>
      <c r="N23" s="95">
        <v>426206</v>
      </c>
      <c r="P23" s="2">
        <f t="shared" si="9"/>
        <v>33</v>
      </c>
      <c r="Q23" s="2">
        <f t="shared" si="9"/>
        <v>976</v>
      </c>
      <c r="R23" s="2">
        <f t="shared" si="9"/>
        <v>254</v>
      </c>
      <c r="S23" s="2">
        <f t="shared" si="9"/>
        <v>647</v>
      </c>
      <c r="T23" s="2">
        <f t="shared" si="10"/>
        <v>914</v>
      </c>
      <c r="U23" s="2">
        <f t="shared" si="10"/>
        <v>52</v>
      </c>
      <c r="V23" s="2">
        <f t="shared" si="10"/>
        <v>41</v>
      </c>
      <c r="W23" s="2">
        <f t="shared" si="10"/>
        <v>206</v>
      </c>
      <c r="Y23" s="3">
        <f t="shared" si="6"/>
        <v>383914</v>
      </c>
      <c r="Z23" s="3">
        <f t="shared" si="6"/>
        <v>390052</v>
      </c>
      <c r="AA23" s="3">
        <f t="shared" si="6"/>
        <v>391041</v>
      </c>
      <c r="AB23" s="3">
        <f t="shared" si="6"/>
        <v>426206</v>
      </c>
      <c r="AC23" s="3">
        <f t="shared" si="7"/>
        <v>349033</v>
      </c>
      <c r="AD23" s="3">
        <f t="shared" si="7"/>
        <v>379976</v>
      </c>
      <c r="AE23" s="3">
        <f t="shared" si="7"/>
        <v>518254</v>
      </c>
      <c r="AF23" s="3">
        <f t="shared" si="7"/>
        <v>497647</v>
      </c>
    </row>
    <row r="24" spans="1:32" ht="30" customHeight="1" thickBot="1">
      <c r="A24" s="111" t="s">
        <v>21</v>
      </c>
      <c r="B24" s="112"/>
      <c r="C24" s="93"/>
      <c r="D24" s="95">
        <v>13463</v>
      </c>
      <c r="E24" s="95">
        <v>17459</v>
      </c>
      <c r="F24" s="95">
        <v>17839</v>
      </c>
      <c r="G24" s="95">
        <v>16610</v>
      </c>
      <c r="H24" s="111" t="s">
        <v>21</v>
      </c>
      <c r="I24" s="112"/>
      <c r="J24" s="93"/>
      <c r="K24" s="95">
        <v>41935</v>
      </c>
      <c r="L24" s="95">
        <v>13442</v>
      </c>
      <c r="M24" s="95">
        <v>18969</v>
      </c>
      <c r="N24" s="95">
        <v>13681</v>
      </c>
      <c r="P24" s="2">
        <f t="shared" si="9"/>
        <v>63</v>
      </c>
      <c r="Q24" s="2">
        <f t="shared" si="9"/>
        <v>59</v>
      </c>
      <c r="R24" s="2">
        <f t="shared" si="9"/>
        <v>39</v>
      </c>
      <c r="S24" s="2">
        <f t="shared" si="9"/>
        <v>10</v>
      </c>
      <c r="T24" s="2">
        <f t="shared" si="10"/>
        <v>35</v>
      </c>
      <c r="U24" s="2">
        <f t="shared" si="10"/>
        <v>42</v>
      </c>
      <c r="V24" s="2">
        <f t="shared" si="10"/>
        <v>69</v>
      </c>
      <c r="W24" s="2">
        <f t="shared" si="10"/>
        <v>81</v>
      </c>
      <c r="Y24" s="3">
        <f t="shared" si="6"/>
        <v>41935</v>
      </c>
      <c r="Z24" s="3">
        <f t="shared" si="6"/>
        <v>13442</v>
      </c>
      <c r="AA24" s="3">
        <f t="shared" si="6"/>
        <v>18969</v>
      </c>
      <c r="AB24" s="3">
        <f t="shared" si="6"/>
        <v>13681</v>
      </c>
      <c r="AC24" s="3">
        <f t="shared" si="7"/>
        <v>13463</v>
      </c>
      <c r="AD24" s="3">
        <f t="shared" si="7"/>
        <v>17459</v>
      </c>
      <c r="AE24" s="3">
        <f t="shared" si="7"/>
        <v>17839</v>
      </c>
      <c r="AF24" s="3">
        <f t="shared" si="7"/>
        <v>16610</v>
      </c>
    </row>
    <row r="25" spans="1:32" ht="15" customHeight="1" thickBot="1">
      <c r="A25" s="113" t="s">
        <v>22</v>
      </c>
      <c r="B25" s="114"/>
      <c r="C25" s="93"/>
      <c r="D25" s="94">
        <v>197426</v>
      </c>
      <c r="E25" s="94">
        <v>207675</v>
      </c>
      <c r="F25" s="94">
        <v>220048</v>
      </c>
      <c r="G25" s="94">
        <v>215391</v>
      </c>
      <c r="H25" s="113" t="s">
        <v>22</v>
      </c>
      <c r="I25" s="114"/>
      <c r="J25" s="93"/>
      <c r="K25" s="94">
        <v>195402</v>
      </c>
      <c r="L25" s="94">
        <v>193810</v>
      </c>
      <c r="M25" s="94">
        <v>186605</v>
      </c>
      <c r="N25" s="94">
        <v>190265</v>
      </c>
      <c r="P25" s="2">
        <f t="shared" si="9"/>
        <v>426</v>
      </c>
      <c r="Q25" s="2">
        <f t="shared" si="9"/>
        <v>675</v>
      </c>
      <c r="R25" s="2">
        <f t="shared" si="9"/>
        <v>48</v>
      </c>
      <c r="S25" s="2">
        <f t="shared" si="9"/>
        <v>391</v>
      </c>
      <c r="T25" s="2">
        <f t="shared" si="10"/>
        <v>402</v>
      </c>
      <c r="U25" s="2">
        <f t="shared" si="10"/>
        <v>810</v>
      </c>
      <c r="V25" s="2">
        <f t="shared" si="10"/>
        <v>605</v>
      </c>
      <c r="W25" s="2">
        <f t="shared" si="10"/>
        <v>265</v>
      </c>
      <c r="Y25" s="3">
        <f t="shared" si="6"/>
        <v>195402</v>
      </c>
      <c r="Z25" s="3">
        <f t="shared" si="6"/>
        <v>193810</v>
      </c>
      <c r="AA25" s="3">
        <f t="shared" si="6"/>
        <v>186605</v>
      </c>
      <c r="AB25" s="3">
        <f t="shared" si="6"/>
        <v>190265</v>
      </c>
      <c r="AC25" s="3">
        <f t="shared" si="7"/>
        <v>197426</v>
      </c>
      <c r="AD25" s="3">
        <f t="shared" si="7"/>
        <v>207675</v>
      </c>
      <c r="AE25" s="3">
        <f t="shared" si="7"/>
        <v>220048</v>
      </c>
      <c r="AF25" s="3">
        <f t="shared" si="7"/>
        <v>215391</v>
      </c>
    </row>
    <row r="26" spans="1:32" ht="15" customHeight="1" thickBot="1">
      <c r="A26" s="111" t="s">
        <v>23</v>
      </c>
      <c r="B26" s="112"/>
      <c r="C26" s="93"/>
      <c r="D26" s="95">
        <v>142611</v>
      </c>
      <c r="E26" s="95">
        <v>155034</v>
      </c>
      <c r="F26" s="95">
        <v>162124</v>
      </c>
      <c r="G26" s="95">
        <v>158761</v>
      </c>
      <c r="H26" s="111" t="s">
        <v>23</v>
      </c>
      <c r="I26" s="112"/>
      <c r="J26" s="93"/>
      <c r="K26" s="95">
        <v>151661</v>
      </c>
      <c r="L26" s="95">
        <v>155515</v>
      </c>
      <c r="M26" s="95">
        <v>150386</v>
      </c>
      <c r="N26" s="95">
        <v>147430</v>
      </c>
      <c r="P26" s="2">
        <f t="shared" si="9"/>
        <v>611</v>
      </c>
      <c r="Q26" s="2">
        <f t="shared" si="9"/>
        <v>34</v>
      </c>
      <c r="R26" s="2">
        <f t="shared" si="9"/>
        <v>124</v>
      </c>
      <c r="S26" s="2">
        <f t="shared" si="9"/>
        <v>761</v>
      </c>
      <c r="T26" s="2">
        <f t="shared" si="10"/>
        <v>661</v>
      </c>
      <c r="U26" s="2">
        <f t="shared" si="10"/>
        <v>515</v>
      </c>
      <c r="V26" s="2">
        <f t="shared" si="10"/>
        <v>386</v>
      </c>
      <c r="W26" s="2">
        <f t="shared" si="10"/>
        <v>430</v>
      </c>
      <c r="Y26" s="3">
        <f t="shared" si="6"/>
        <v>151661</v>
      </c>
      <c r="Z26" s="3">
        <f t="shared" si="6"/>
        <v>155515</v>
      </c>
      <c r="AA26" s="3">
        <f t="shared" si="6"/>
        <v>150386</v>
      </c>
      <c r="AB26" s="3">
        <f t="shared" si="6"/>
        <v>147430</v>
      </c>
      <c r="AC26" s="3">
        <f t="shared" si="7"/>
        <v>142611</v>
      </c>
      <c r="AD26" s="3">
        <f t="shared" si="7"/>
        <v>155034</v>
      </c>
      <c r="AE26" s="3">
        <f t="shared" si="7"/>
        <v>162124</v>
      </c>
      <c r="AF26" s="3">
        <f t="shared" si="7"/>
        <v>158761</v>
      </c>
    </row>
    <row r="27" spans="1:32" ht="15.75" customHeight="1" thickBot="1">
      <c r="A27" s="111" t="s">
        <v>24</v>
      </c>
      <c r="B27" s="112"/>
      <c r="C27" s="93"/>
      <c r="D27" s="95"/>
      <c r="E27" s="95"/>
      <c r="F27" s="95"/>
      <c r="G27" s="95"/>
      <c r="H27" s="111" t="s">
        <v>24</v>
      </c>
      <c r="I27" s="112"/>
      <c r="J27" s="93"/>
      <c r="K27" s="95"/>
      <c r="L27" s="95"/>
      <c r="M27" s="95"/>
      <c r="N27" s="95"/>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11" t="s">
        <v>25</v>
      </c>
      <c r="B28" s="112"/>
      <c r="C28" s="93"/>
      <c r="D28" s="95">
        <v>28583</v>
      </c>
      <c r="E28" s="95">
        <v>28583</v>
      </c>
      <c r="F28" s="95">
        <v>28583</v>
      </c>
      <c r="G28" s="95">
        <v>28583</v>
      </c>
      <c r="H28" s="111" t="s">
        <v>25</v>
      </c>
      <c r="I28" s="112"/>
      <c r="J28" s="93"/>
      <c r="K28" s="95">
        <v>28583</v>
      </c>
      <c r="L28" s="95">
        <v>28583</v>
      </c>
      <c r="M28" s="95">
        <v>28583</v>
      </c>
      <c r="N28" s="95">
        <v>28583</v>
      </c>
      <c r="P28" s="2">
        <f t="shared" si="9"/>
        <v>83</v>
      </c>
      <c r="Q28" s="2">
        <f t="shared" si="9"/>
        <v>83</v>
      </c>
      <c r="R28" s="2">
        <f t="shared" si="9"/>
        <v>83</v>
      </c>
      <c r="S28" s="2">
        <f t="shared" si="9"/>
        <v>83</v>
      </c>
      <c r="T28" s="2">
        <f t="shared" si="10"/>
        <v>83</v>
      </c>
      <c r="U28" s="2">
        <f t="shared" si="10"/>
        <v>83</v>
      </c>
      <c r="V28" s="2">
        <f t="shared" si="10"/>
        <v>83</v>
      </c>
      <c r="W28" s="2">
        <f t="shared" si="10"/>
        <v>83</v>
      </c>
      <c r="Y28" s="3">
        <f t="shared" si="6"/>
        <v>28583</v>
      </c>
      <c r="Z28" s="3">
        <f t="shared" si="6"/>
        <v>28583</v>
      </c>
      <c r="AA28" s="3">
        <f t="shared" si="6"/>
        <v>28583</v>
      </c>
      <c r="AB28" s="3">
        <f t="shared" si="6"/>
        <v>28583</v>
      </c>
      <c r="AC28" s="3">
        <f t="shared" si="7"/>
        <v>28583</v>
      </c>
      <c r="AD28" s="3">
        <f t="shared" si="7"/>
        <v>28583</v>
      </c>
      <c r="AE28" s="3">
        <f t="shared" si="7"/>
        <v>28583</v>
      </c>
      <c r="AF28" s="3">
        <f t="shared" si="7"/>
        <v>28583</v>
      </c>
    </row>
    <row r="29" spans="1:32" ht="15" customHeight="1" thickBot="1">
      <c r="A29" s="113" t="s">
        <v>26</v>
      </c>
      <c r="B29" s="114"/>
      <c r="C29" s="93"/>
      <c r="D29" s="94">
        <v>1226831</v>
      </c>
      <c r="E29" s="94">
        <v>1477567</v>
      </c>
      <c r="F29" s="94">
        <v>1237789</v>
      </c>
      <c r="G29" s="94">
        <v>1393832</v>
      </c>
      <c r="H29" s="113" t="s">
        <v>26</v>
      </c>
      <c r="I29" s="114"/>
      <c r="J29" s="93"/>
      <c r="K29" s="94">
        <v>1352798</v>
      </c>
      <c r="L29" s="94">
        <v>1141829</v>
      </c>
      <c r="M29" s="94">
        <v>1164410</v>
      </c>
      <c r="N29" s="94">
        <v>1237446</v>
      </c>
      <c r="P29" s="2">
        <f t="shared" si="9"/>
        <v>6831</v>
      </c>
      <c r="Q29" s="2">
        <f t="shared" si="9"/>
        <v>7567</v>
      </c>
      <c r="R29" s="2">
        <f t="shared" si="9"/>
        <v>7789</v>
      </c>
      <c r="S29" s="2">
        <f t="shared" si="9"/>
        <v>3832</v>
      </c>
      <c r="T29" s="2">
        <f t="shared" si="10"/>
        <v>2798</v>
      </c>
      <c r="U29" s="2">
        <f t="shared" si="10"/>
        <v>1829</v>
      </c>
      <c r="V29" s="2">
        <f t="shared" si="10"/>
        <v>4410</v>
      </c>
      <c r="W29" s="2">
        <f t="shared" si="10"/>
        <v>7446</v>
      </c>
      <c r="Y29" s="3">
        <f t="shared" si="6"/>
        <v>1352798</v>
      </c>
      <c r="Z29" s="3">
        <f t="shared" si="6"/>
        <v>1141829</v>
      </c>
      <c r="AA29" s="3">
        <f t="shared" si="6"/>
        <v>1164410</v>
      </c>
      <c r="AB29" s="3">
        <f t="shared" si="6"/>
        <v>1237446</v>
      </c>
      <c r="AC29" s="3">
        <f t="shared" si="7"/>
        <v>1226831</v>
      </c>
      <c r="AD29" s="3">
        <f t="shared" si="7"/>
        <v>1477567</v>
      </c>
      <c r="AE29" s="3">
        <f t="shared" si="7"/>
        <v>1237789</v>
      </c>
      <c r="AF29" s="3">
        <f t="shared" si="7"/>
        <v>1393832</v>
      </c>
    </row>
    <row r="30" spans="1:32" ht="15" customHeight="1" thickBot="1">
      <c r="A30" s="113" t="s">
        <v>27</v>
      </c>
      <c r="B30" s="114"/>
      <c r="C30" s="93"/>
      <c r="D30" s="94">
        <v>637470</v>
      </c>
      <c r="E30" s="94">
        <v>869948</v>
      </c>
      <c r="F30" s="94">
        <v>648914</v>
      </c>
      <c r="G30" s="94">
        <v>781531</v>
      </c>
      <c r="H30" s="113" t="s">
        <v>27</v>
      </c>
      <c r="I30" s="114"/>
      <c r="J30" s="93"/>
      <c r="K30" s="94">
        <v>794432</v>
      </c>
      <c r="L30" s="94">
        <v>569314</v>
      </c>
      <c r="M30" s="94">
        <v>598242</v>
      </c>
      <c r="N30" s="94">
        <v>649604</v>
      </c>
      <c r="P30" s="2">
        <f t="shared" si="9"/>
        <v>470</v>
      </c>
      <c r="Q30" s="2">
        <f t="shared" si="9"/>
        <v>948</v>
      </c>
      <c r="R30" s="2">
        <f t="shared" si="9"/>
        <v>914</v>
      </c>
      <c r="S30" s="2">
        <f t="shared" si="9"/>
        <v>531</v>
      </c>
      <c r="T30" s="2">
        <f t="shared" si="10"/>
        <v>432</v>
      </c>
      <c r="U30" s="2">
        <f t="shared" si="10"/>
        <v>314</v>
      </c>
      <c r="V30" s="2">
        <f t="shared" si="10"/>
        <v>242</v>
      </c>
      <c r="W30" s="2">
        <f t="shared" si="10"/>
        <v>604</v>
      </c>
      <c r="Y30" s="3">
        <f t="shared" si="6"/>
        <v>794432</v>
      </c>
      <c r="Z30" s="3">
        <f t="shared" si="6"/>
        <v>569314</v>
      </c>
      <c r="AA30" s="3">
        <f t="shared" si="6"/>
        <v>598242</v>
      </c>
      <c r="AB30" s="3">
        <f t="shared" si="6"/>
        <v>649604</v>
      </c>
      <c r="AC30" s="3">
        <f t="shared" si="7"/>
        <v>637470</v>
      </c>
      <c r="AD30" s="3">
        <f t="shared" si="7"/>
        <v>869948</v>
      </c>
      <c r="AE30" s="3">
        <f t="shared" si="7"/>
        <v>648914</v>
      </c>
      <c r="AF30" s="3">
        <f t="shared" si="7"/>
        <v>781531</v>
      </c>
    </row>
    <row r="31" spans="1:32" ht="15" customHeight="1" thickBot="1">
      <c r="A31" s="111" t="s">
        <v>28</v>
      </c>
      <c r="B31" s="112"/>
      <c r="C31" s="93"/>
      <c r="D31" s="95">
        <v>636816</v>
      </c>
      <c r="E31" s="95">
        <v>869562</v>
      </c>
      <c r="F31" s="95">
        <v>648475</v>
      </c>
      <c r="G31" s="95">
        <v>781159</v>
      </c>
      <c r="H31" s="111" t="s">
        <v>28</v>
      </c>
      <c r="I31" s="112"/>
      <c r="J31" s="93"/>
      <c r="K31" s="95">
        <v>793875</v>
      </c>
      <c r="L31" s="95">
        <v>568777</v>
      </c>
      <c r="M31" s="95">
        <v>597726</v>
      </c>
      <c r="N31" s="95">
        <v>648903</v>
      </c>
      <c r="P31" s="2">
        <f t="shared" si="9"/>
        <v>816</v>
      </c>
      <c r="Q31" s="2">
        <f t="shared" si="9"/>
        <v>562</v>
      </c>
      <c r="R31" s="2">
        <f t="shared" si="9"/>
        <v>475</v>
      </c>
      <c r="S31" s="2">
        <f t="shared" si="9"/>
        <v>159</v>
      </c>
      <c r="T31" s="2">
        <f t="shared" si="10"/>
        <v>875</v>
      </c>
      <c r="U31" s="2">
        <f t="shared" si="10"/>
        <v>777</v>
      </c>
      <c r="V31" s="2">
        <f t="shared" si="10"/>
        <v>726</v>
      </c>
      <c r="W31" s="2">
        <f t="shared" si="10"/>
        <v>903</v>
      </c>
      <c r="Y31" s="3">
        <f t="shared" si="6"/>
        <v>793875</v>
      </c>
      <c r="Z31" s="3">
        <f t="shared" si="6"/>
        <v>568777</v>
      </c>
      <c r="AA31" s="3">
        <f t="shared" si="6"/>
        <v>597726</v>
      </c>
      <c r="AB31" s="3">
        <f t="shared" si="6"/>
        <v>648903</v>
      </c>
      <c r="AC31" s="3">
        <f t="shared" si="7"/>
        <v>636816</v>
      </c>
      <c r="AD31" s="3">
        <f t="shared" si="7"/>
        <v>869562</v>
      </c>
      <c r="AE31" s="3">
        <f t="shared" si="7"/>
        <v>648475</v>
      </c>
      <c r="AF31" s="3">
        <f t="shared" si="7"/>
        <v>781159</v>
      </c>
    </row>
    <row r="32" spans="1:32" ht="15" customHeight="1" thickBot="1">
      <c r="A32" s="111" t="s">
        <v>29</v>
      </c>
      <c r="B32" s="112"/>
      <c r="C32" s="93"/>
      <c r="D32" s="95">
        <v>654</v>
      </c>
      <c r="E32" s="95">
        <v>386</v>
      </c>
      <c r="F32" s="95">
        <v>439</v>
      </c>
      <c r="G32" s="95">
        <v>372</v>
      </c>
      <c r="H32" s="111" t="s">
        <v>29</v>
      </c>
      <c r="I32" s="112"/>
      <c r="J32" s="93"/>
      <c r="K32" s="95">
        <v>557</v>
      </c>
      <c r="L32" s="95">
        <v>537</v>
      </c>
      <c r="M32" s="95">
        <v>517</v>
      </c>
      <c r="N32" s="95">
        <v>700</v>
      </c>
      <c r="P32" s="2" t="e">
        <f t="shared" si="9"/>
        <v>#VALUE!</v>
      </c>
      <c r="Q32" s="2" t="e">
        <f t="shared" si="9"/>
        <v>#VALUE!</v>
      </c>
      <c r="R32" s="2" t="e">
        <f t="shared" si="9"/>
        <v>#VALUE!</v>
      </c>
      <c r="S32" s="2" t="e">
        <f t="shared" si="9"/>
        <v>#VALUE!</v>
      </c>
      <c r="T32" s="2" t="e">
        <f t="shared" si="10"/>
        <v>#VALUE!</v>
      </c>
      <c r="U32" s="2" t="e">
        <f t="shared" si="10"/>
        <v>#VALUE!</v>
      </c>
      <c r="V32" s="2" t="e">
        <f t="shared" si="10"/>
        <v>#VALUE!</v>
      </c>
      <c r="W32" s="2" t="e">
        <f t="shared" si="10"/>
        <v>#VALUE!</v>
      </c>
      <c r="Y32" s="3">
        <f t="shared" si="6"/>
        <v>557</v>
      </c>
      <c r="Z32" s="3">
        <f t="shared" si="6"/>
        <v>537</v>
      </c>
      <c r="AA32" s="3">
        <f t="shared" si="6"/>
        <v>517</v>
      </c>
      <c r="AB32" s="3">
        <f t="shared" si="6"/>
        <v>700</v>
      </c>
      <c r="AC32" s="3">
        <f t="shared" si="7"/>
        <v>654</v>
      </c>
      <c r="AD32" s="3">
        <f t="shared" si="7"/>
        <v>386</v>
      </c>
      <c r="AE32" s="3">
        <f t="shared" si="7"/>
        <v>439</v>
      </c>
      <c r="AF32" s="3">
        <f t="shared" si="7"/>
        <v>372</v>
      </c>
    </row>
    <row r="33" spans="1:32" ht="15" customHeight="1" thickBot="1">
      <c r="A33" s="113" t="s">
        <v>30</v>
      </c>
      <c r="B33" s="114"/>
      <c r="C33" s="93"/>
      <c r="D33" s="94">
        <v>589361</v>
      </c>
      <c r="E33" s="94">
        <v>607620</v>
      </c>
      <c r="F33" s="94">
        <v>588875</v>
      </c>
      <c r="G33" s="94">
        <v>612302</v>
      </c>
      <c r="H33" s="113" t="s">
        <v>30</v>
      </c>
      <c r="I33" s="114"/>
      <c r="J33" s="93"/>
      <c r="K33" s="94">
        <v>558366</v>
      </c>
      <c r="L33" s="94">
        <v>572515</v>
      </c>
      <c r="M33" s="94">
        <v>566168</v>
      </c>
      <c r="N33" s="94">
        <v>587842</v>
      </c>
      <c r="P33" s="2">
        <f t="shared" si="9"/>
        <v>361</v>
      </c>
      <c r="Q33" s="2">
        <f t="shared" si="9"/>
        <v>620</v>
      </c>
      <c r="R33" s="2">
        <f t="shared" si="9"/>
        <v>875</v>
      </c>
      <c r="S33" s="2">
        <f t="shared" si="9"/>
        <v>302</v>
      </c>
      <c r="T33" s="2">
        <f t="shared" si="10"/>
        <v>366</v>
      </c>
      <c r="U33" s="2">
        <f t="shared" si="10"/>
        <v>515</v>
      </c>
      <c r="V33" s="2">
        <f t="shared" si="10"/>
        <v>168</v>
      </c>
      <c r="W33" s="2">
        <f t="shared" si="10"/>
        <v>842</v>
      </c>
      <c r="Y33" s="3">
        <f t="shared" si="6"/>
        <v>558366</v>
      </c>
      <c r="Z33" s="3">
        <f t="shared" si="6"/>
        <v>572515</v>
      </c>
      <c r="AA33" s="3">
        <f t="shared" si="6"/>
        <v>566168</v>
      </c>
      <c r="AB33" s="3">
        <f t="shared" si="6"/>
        <v>587842</v>
      </c>
      <c r="AC33" s="3">
        <f t="shared" si="7"/>
        <v>589361</v>
      </c>
      <c r="AD33" s="3">
        <f t="shared" si="7"/>
        <v>607620</v>
      </c>
      <c r="AE33" s="3">
        <f t="shared" si="7"/>
        <v>588875</v>
      </c>
      <c r="AF33" s="3">
        <f t="shared" si="7"/>
        <v>612302</v>
      </c>
    </row>
    <row r="34" spans="1:32" ht="30" customHeight="1" thickBot="1">
      <c r="A34" s="111" t="s">
        <v>31</v>
      </c>
      <c r="B34" s="112"/>
      <c r="C34" s="93"/>
      <c r="D34" s="95">
        <v>478973</v>
      </c>
      <c r="E34" s="95">
        <v>478973</v>
      </c>
      <c r="F34" s="95">
        <v>478973</v>
      </c>
      <c r="G34" s="95">
        <v>478973</v>
      </c>
      <c r="H34" s="111" t="s">
        <v>31</v>
      </c>
      <c r="I34" s="112"/>
      <c r="J34" s="93"/>
      <c r="K34" s="95">
        <v>435433</v>
      </c>
      <c r="L34" s="95">
        <v>478973</v>
      </c>
      <c r="M34" s="95">
        <v>478973</v>
      </c>
      <c r="N34" s="95">
        <v>478973</v>
      </c>
      <c r="P34" s="2">
        <f t="shared" si="9"/>
        <v>973</v>
      </c>
      <c r="Q34" s="2">
        <f t="shared" si="9"/>
        <v>973</v>
      </c>
      <c r="R34" s="2">
        <f t="shared" si="9"/>
        <v>973</v>
      </c>
      <c r="S34" s="2">
        <f t="shared" si="9"/>
        <v>973</v>
      </c>
      <c r="T34" s="2">
        <f t="shared" si="10"/>
        <v>433</v>
      </c>
      <c r="U34" s="2">
        <f t="shared" si="10"/>
        <v>973</v>
      </c>
      <c r="V34" s="2">
        <f t="shared" si="10"/>
        <v>973</v>
      </c>
      <c r="W34" s="2">
        <f t="shared" si="10"/>
        <v>973</v>
      </c>
      <c r="Y34" s="3">
        <f t="shared" si="6"/>
        <v>435433</v>
      </c>
      <c r="Z34" s="3">
        <f t="shared" si="6"/>
        <v>478973</v>
      </c>
      <c r="AA34" s="3">
        <f t="shared" si="6"/>
        <v>478973</v>
      </c>
      <c r="AB34" s="3">
        <f t="shared" si="6"/>
        <v>478973</v>
      </c>
      <c r="AC34" s="3">
        <f t="shared" si="7"/>
        <v>478973</v>
      </c>
      <c r="AD34" s="3">
        <f t="shared" si="7"/>
        <v>478973</v>
      </c>
      <c r="AE34" s="3">
        <f t="shared" si="7"/>
        <v>478973</v>
      </c>
      <c r="AF34" s="3">
        <f t="shared" si="7"/>
        <v>478973</v>
      </c>
    </row>
    <row r="35" spans="1:32" ht="30" customHeight="1" thickBot="1">
      <c r="A35" s="111" t="s">
        <v>32</v>
      </c>
      <c r="B35" s="112"/>
      <c r="C35" s="93"/>
      <c r="D35" s="95"/>
      <c r="E35" s="95"/>
      <c r="F35" s="96"/>
      <c r="G35" s="96"/>
      <c r="H35" s="111" t="s">
        <v>32</v>
      </c>
      <c r="I35" s="112"/>
      <c r="J35" s="93"/>
      <c r="K35" s="95">
        <v>16</v>
      </c>
      <c r="L35" s="95"/>
      <c r="M35" s="95"/>
      <c r="N35" s="95"/>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16</v>
      </c>
      <c r="Z35" s="3">
        <f t="shared" si="6"/>
        <v>0</v>
      </c>
      <c r="AA35" s="3">
        <f t="shared" si="6"/>
        <v>0</v>
      </c>
      <c r="AB35" s="3">
        <f t="shared" si="6"/>
        <v>0</v>
      </c>
      <c r="AC35" s="3">
        <f t="shared" si="7"/>
        <v>0</v>
      </c>
      <c r="AD35" s="3">
        <f t="shared" si="7"/>
        <v>0</v>
      </c>
      <c r="AE35" s="3">
        <f t="shared" si="7"/>
        <v>0</v>
      </c>
      <c r="AF35" s="3">
        <f t="shared" si="7"/>
        <v>0</v>
      </c>
    </row>
    <row r="36" spans="1:32" ht="30" customHeight="1" thickBot="1">
      <c r="A36" s="111" t="s">
        <v>33</v>
      </c>
      <c r="B36" s="112"/>
      <c r="C36" s="93"/>
      <c r="D36" s="95">
        <v>75719</v>
      </c>
      <c r="E36" s="95">
        <v>93978</v>
      </c>
      <c r="F36" s="95">
        <v>75672</v>
      </c>
      <c r="G36" s="95">
        <v>99097</v>
      </c>
      <c r="H36" s="111" t="s">
        <v>33</v>
      </c>
      <c r="I36" s="112"/>
      <c r="J36" s="93"/>
      <c r="K36" s="95">
        <v>67694</v>
      </c>
      <c r="L36" s="95">
        <v>81865</v>
      </c>
      <c r="M36" s="95">
        <v>75637</v>
      </c>
      <c r="N36" s="95">
        <v>97326</v>
      </c>
      <c r="P36" s="2">
        <f t="shared" si="9"/>
        <v>19</v>
      </c>
      <c r="Q36" s="2">
        <f t="shared" si="9"/>
        <v>78</v>
      </c>
      <c r="R36" s="2">
        <f t="shared" si="9"/>
        <v>72</v>
      </c>
      <c r="S36" s="2">
        <f t="shared" si="9"/>
        <v>97</v>
      </c>
      <c r="T36" s="2">
        <f t="shared" si="10"/>
        <v>94</v>
      </c>
      <c r="U36" s="2">
        <f t="shared" si="10"/>
        <v>65</v>
      </c>
      <c r="V36" s="2">
        <f t="shared" si="10"/>
        <v>37</v>
      </c>
      <c r="W36" s="2">
        <f t="shared" si="10"/>
        <v>26</v>
      </c>
      <c r="Y36" s="3">
        <f t="shared" si="6"/>
        <v>67694</v>
      </c>
      <c r="Z36" s="3">
        <f t="shared" si="6"/>
        <v>81865</v>
      </c>
      <c r="AA36" s="3">
        <f t="shared" si="6"/>
        <v>75637</v>
      </c>
      <c r="AB36" s="3">
        <f t="shared" si="6"/>
        <v>97326</v>
      </c>
      <c r="AC36" s="3">
        <f t="shared" si="7"/>
        <v>75719</v>
      </c>
      <c r="AD36" s="3">
        <f t="shared" si="7"/>
        <v>93978</v>
      </c>
      <c r="AE36" s="3">
        <f t="shared" si="7"/>
        <v>75672</v>
      </c>
      <c r="AF36" s="3">
        <f t="shared" si="7"/>
        <v>99097</v>
      </c>
    </row>
    <row r="37" spans="1:32" ht="30" customHeight="1" thickBot="1">
      <c r="A37" s="113" t="s">
        <v>34</v>
      </c>
      <c r="B37" s="114"/>
      <c r="C37" s="93"/>
      <c r="D37" s="98"/>
      <c r="E37" s="98"/>
      <c r="F37" s="98"/>
      <c r="G37" s="98"/>
      <c r="H37" s="113" t="s">
        <v>34</v>
      </c>
      <c r="I37" s="114"/>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13" t="s">
        <v>35</v>
      </c>
      <c r="B38" s="114"/>
      <c r="C38" s="93"/>
      <c r="D38" s="94">
        <v>1226831</v>
      </c>
      <c r="E38" s="94">
        <v>1477567</v>
      </c>
      <c r="F38" s="94">
        <v>1237789</v>
      </c>
      <c r="G38" s="94">
        <v>1393832</v>
      </c>
      <c r="H38" s="113" t="s">
        <v>35</v>
      </c>
      <c r="I38" s="114"/>
      <c r="J38" s="93"/>
      <c r="K38" s="94">
        <v>1352798</v>
      </c>
      <c r="L38" s="94">
        <v>1141829</v>
      </c>
      <c r="M38" s="94">
        <v>1164410</v>
      </c>
      <c r="N38" s="94">
        <v>1237446</v>
      </c>
      <c r="P38" s="2">
        <f t="shared" si="9"/>
        <v>6831</v>
      </c>
      <c r="Q38" s="2">
        <f t="shared" si="9"/>
        <v>7567</v>
      </c>
      <c r="R38" s="2">
        <f t="shared" si="9"/>
        <v>7789</v>
      </c>
      <c r="S38" s="2">
        <f t="shared" si="9"/>
        <v>3832</v>
      </c>
      <c r="T38" s="2">
        <f t="shared" si="10"/>
        <v>2798</v>
      </c>
      <c r="U38" s="2">
        <f t="shared" si="10"/>
        <v>1829</v>
      </c>
      <c r="V38" s="2">
        <f t="shared" si="10"/>
        <v>4410</v>
      </c>
      <c r="W38" s="2">
        <f t="shared" si="10"/>
        <v>7446</v>
      </c>
      <c r="Y38" s="3">
        <f t="shared" si="6"/>
        <v>1352798</v>
      </c>
      <c r="Z38" s="3">
        <f t="shared" si="6"/>
        <v>1141829</v>
      </c>
      <c r="AA38" s="3">
        <f t="shared" si="6"/>
        <v>1164410</v>
      </c>
      <c r="AB38" s="3">
        <f t="shared" si="6"/>
        <v>1237446</v>
      </c>
      <c r="AC38" s="3">
        <f t="shared" si="7"/>
        <v>1226831</v>
      </c>
      <c r="AD38" s="3">
        <f t="shared" si="7"/>
        <v>1477567</v>
      </c>
      <c r="AE38" s="3">
        <f t="shared" si="7"/>
        <v>1237789</v>
      </c>
      <c r="AF38" s="3">
        <f t="shared" si="7"/>
        <v>1393832</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641</v>
      </c>
      <c r="D1" s="155" t="s">
        <v>1884</v>
      </c>
    </row>
    <row r="2" spans="1:11">
      <c r="A2" s="7"/>
      <c r="B2" s="159" t="s">
        <v>540</v>
      </c>
      <c r="C2" s="160" t="s">
        <v>37</v>
      </c>
      <c r="D2" s="160" t="str">
        <f>'Input yearly SAM'!N18</f>
        <v>Năm 2014</v>
      </c>
      <c r="E2" s="160" t="str">
        <f>'Input yearly SAM'!O18</f>
        <v>Năm 2015</v>
      </c>
      <c r="F2" s="160" t="str">
        <f>'Input yearly SAM'!P18</f>
        <v>Năm 2016</v>
      </c>
      <c r="G2" s="160" t="str">
        <f>'Input yearly SAM'!Q18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SAM'!N3</f>
        <v>1682089</v>
      </c>
      <c r="E4" s="130">
        <f>'Input yearly SAM'!O3</f>
        <v>2207507</v>
      </c>
      <c r="F4" s="130">
        <f>'Input yearly SAM'!P3</f>
        <v>1825682</v>
      </c>
      <c r="G4" s="130">
        <f>'Input yearly SAM'!Q3</f>
        <v>2220868</v>
      </c>
      <c r="H4" s="129"/>
      <c r="I4" s="238"/>
      <c r="J4" s="239"/>
      <c r="K4" s="240"/>
    </row>
    <row r="5" spans="1:11">
      <c r="A5" s="7"/>
      <c r="B5" s="128" t="s">
        <v>542</v>
      </c>
      <c r="C5" s="128" t="s">
        <v>38</v>
      </c>
      <c r="D5" s="131">
        <f>'Input yearly SAM'!N5</f>
        <v>185407</v>
      </c>
      <c r="E5" s="131">
        <f>'Input yearly SAM'!O5</f>
        <v>205181</v>
      </c>
      <c r="F5" s="131">
        <f>'Input yearly SAM'!P5</f>
        <v>134744</v>
      </c>
      <c r="G5" s="131">
        <f>'Input yearly SAM'!Q5</f>
        <v>189539</v>
      </c>
      <c r="H5" s="129"/>
      <c r="I5" s="238"/>
      <c r="J5" s="239"/>
      <c r="K5" s="240"/>
    </row>
    <row r="6" spans="1:11">
      <c r="A6" s="7"/>
      <c r="B6" s="128" t="s">
        <v>543</v>
      </c>
      <c r="C6" s="128" t="s">
        <v>38</v>
      </c>
      <c r="D6" s="131">
        <f>'Input yearly SAM'!N15</f>
        <v>74590</v>
      </c>
      <c r="E6" s="131">
        <f>'Input yearly SAM'!O15</f>
        <v>56804</v>
      </c>
      <c r="F6" s="131">
        <f>'Input yearly SAM'!P15</f>
        <v>24881</v>
      </c>
      <c r="G6" s="131">
        <f>'Input yearly SAM'!Q15</f>
        <v>109181</v>
      </c>
      <c r="H6" s="129"/>
      <c r="I6" s="238"/>
      <c r="J6" s="239"/>
      <c r="K6" s="240"/>
    </row>
    <row r="7" spans="1:11">
      <c r="A7" s="7"/>
      <c r="B7" s="128" t="s">
        <v>544</v>
      </c>
      <c r="C7" s="128" t="s">
        <v>38</v>
      </c>
      <c r="D7" s="131">
        <f>'Input yearly SAM'!N33</f>
        <v>2433418</v>
      </c>
      <c r="E7" s="131">
        <f>'Input yearly SAM'!O33</f>
        <v>2462598</v>
      </c>
      <c r="F7" s="131">
        <f>'Input yearly SAM'!P33</f>
        <v>2466605</v>
      </c>
      <c r="G7" s="131">
        <f>'Input yearly SAM'!Q33</f>
        <v>2668235</v>
      </c>
      <c r="H7" s="129"/>
      <c r="I7" s="238"/>
      <c r="J7" s="239"/>
      <c r="K7" s="240"/>
    </row>
    <row r="8" spans="1:11">
      <c r="A8" s="7"/>
      <c r="B8" s="128" t="s">
        <v>545</v>
      </c>
      <c r="C8" s="129" t="s">
        <v>38</v>
      </c>
      <c r="D8" s="130">
        <f>'Input yearly SAM'!N29</f>
        <v>3231425</v>
      </c>
      <c r="E8" s="130">
        <f>'Input yearly SAM'!O29</f>
        <v>3552912</v>
      </c>
      <c r="F8" s="130">
        <f>'Input yearly SAM'!P29</f>
        <v>3664557</v>
      </c>
      <c r="G8" s="130">
        <f>'Input yearly SAM'!Q29</f>
        <v>4333253</v>
      </c>
      <c r="H8" s="129"/>
      <c r="I8" s="238"/>
      <c r="J8" s="239"/>
      <c r="K8" s="240"/>
    </row>
    <row r="9" spans="1:11">
      <c r="A9" s="7"/>
      <c r="B9" s="128" t="s">
        <v>546</v>
      </c>
      <c r="C9" s="129" t="s">
        <v>39</v>
      </c>
      <c r="D9" s="130">
        <f>'Input yearly SAM'!N34*1000000/10000</f>
        <v>130798400</v>
      </c>
      <c r="E9" s="130">
        <f>'Input yearly SAM'!O34*1000000/10000</f>
        <v>180235300</v>
      </c>
      <c r="F9" s="130">
        <f>'Input yearly SAM'!P34*1000000/10000</f>
        <v>180235300</v>
      </c>
      <c r="G9" s="130">
        <f>'Input yearly SAM'!Q34*1000000/10000</f>
        <v>241785700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0.11022425091656862</v>
      </c>
      <c r="E11" s="132">
        <f>E5/E4</f>
        <v>9.2946930632609545E-2</v>
      </c>
      <c r="F11" s="132">
        <f>F5/F4</f>
        <v>7.3804748033885426E-2</v>
      </c>
      <c r="G11" s="132">
        <f>G5/G4</f>
        <v>8.5344558974238899E-2</v>
      </c>
      <c r="H11" s="129"/>
      <c r="I11" s="238"/>
      <c r="J11" s="239"/>
      <c r="K11" s="240"/>
    </row>
    <row r="12" spans="1:11">
      <c r="A12" s="7"/>
      <c r="B12" s="128" t="s">
        <v>570</v>
      </c>
      <c r="C12" s="129" t="s">
        <v>36</v>
      </c>
      <c r="D12" s="133">
        <f>D6/D4</f>
        <v>4.4343670281417925E-2</v>
      </c>
      <c r="E12" s="132">
        <f>E6/E4</f>
        <v>2.5732194733697332E-2</v>
      </c>
      <c r="F12" s="132">
        <f>F6/F4</f>
        <v>1.3628331768621261E-2</v>
      </c>
      <c r="G12" s="132">
        <f>G6/G4</f>
        <v>4.9161408962621819E-2</v>
      </c>
      <c r="H12" s="129"/>
      <c r="I12" s="238"/>
      <c r="J12" s="239"/>
      <c r="K12" s="240"/>
    </row>
    <row r="13" spans="1:11">
      <c r="A13" s="7"/>
      <c r="B13" s="128" t="s">
        <v>41</v>
      </c>
      <c r="C13" s="129" t="s">
        <v>40</v>
      </c>
      <c r="D13" s="130">
        <f>D6*1000000/D9</f>
        <v>570.26691457999482</v>
      </c>
      <c r="E13" s="131">
        <f>E6*1000000/E9</f>
        <v>315.1657860585579</v>
      </c>
      <c r="F13" s="131">
        <f>F6*1000000/F9</f>
        <v>138.04731925433032</v>
      </c>
      <c r="G13" s="131">
        <f>G6*1000000/G9</f>
        <v>451.5610311114346</v>
      </c>
      <c r="H13" s="129"/>
      <c r="I13" s="238"/>
      <c r="J13" s="239"/>
      <c r="K13" s="240"/>
    </row>
    <row r="14" spans="1:11">
      <c r="A14" s="7"/>
      <c r="B14" s="128" t="s">
        <v>548</v>
      </c>
      <c r="C14" s="129"/>
      <c r="D14" s="130">
        <f>D7*1000000/D9</f>
        <v>18604.34072588044</v>
      </c>
      <c r="E14" s="131">
        <f>E7*1000000/E9</f>
        <v>13663.239110207602</v>
      </c>
      <c r="F14" s="131">
        <f>F7*1000000/F9</f>
        <v>13685.471159090366</v>
      </c>
      <c r="G14" s="131">
        <f>G7*1000000/G9</f>
        <v>11035.536841095234</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0.3123604042354477</v>
      </c>
      <c r="F16" s="138">
        <f>(F4-E4)/ABS(E4)</f>
        <v>-0.17296660893940541</v>
      </c>
      <c r="G16" s="138">
        <f>(G4-F4)/ABS(F4)</f>
        <v>0.21645938339754678</v>
      </c>
      <c r="H16" s="129"/>
      <c r="I16" s="238"/>
      <c r="J16" s="239"/>
      <c r="K16" s="240"/>
    </row>
    <row r="17" spans="1:12">
      <c r="A17" s="7"/>
      <c r="B17" s="128" t="s">
        <v>543</v>
      </c>
      <c r="C17" s="139" t="s">
        <v>36</v>
      </c>
      <c r="D17" s="128"/>
      <c r="E17" s="138">
        <f>(E6-D6)/ABS(D6)</f>
        <v>-0.23845019439603163</v>
      </c>
      <c r="F17" s="138">
        <f>(F6-E6)/ABS(E6)</f>
        <v>-0.56198507147383991</v>
      </c>
      <c r="G17" s="138">
        <f>(G6-F6)/ABS(F6)</f>
        <v>3.3881274868373459</v>
      </c>
      <c r="H17" s="129"/>
      <c r="I17" s="238"/>
      <c r="J17" s="239"/>
      <c r="K17" s="240"/>
    </row>
    <row r="18" spans="1:12">
      <c r="A18" s="7"/>
      <c r="B18" s="128" t="s">
        <v>41</v>
      </c>
      <c r="C18" s="136" t="s">
        <v>36</v>
      </c>
      <c r="D18" s="137"/>
      <c r="E18" s="138">
        <f>(E13-D13)/ABS(D13)</f>
        <v>-0.44733636477809785</v>
      </c>
      <c r="F18" s="138">
        <f>(F13-E13)/ABS(E13)</f>
        <v>-0.5619850714738398</v>
      </c>
      <c r="G18" s="138">
        <f>(G13-F13)/ABS(F13)</f>
        <v>2.2710597608889813</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2.3204172535383871E-2</v>
      </c>
      <c r="F20" s="133">
        <f>F6/AVERAGE(E7:F7)</f>
        <v>1.0095344014032288E-2</v>
      </c>
      <c r="G20" s="133">
        <f>G6/AVERAGE(F7:G7)</f>
        <v>4.2525570416994493E-2</v>
      </c>
      <c r="H20" s="129"/>
      <c r="I20" s="212" t="s">
        <v>1187</v>
      </c>
      <c r="J20" s="212"/>
      <c r="K20" s="212"/>
    </row>
    <row r="21" spans="1:12">
      <c r="A21" s="7"/>
      <c r="B21" s="128" t="s">
        <v>43</v>
      </c>
      <c r="C21" s="141" t="s">
        <v>36</v>
      </c>
      <c r="D21" s="129"/>
      <c r="E21" s="133">
        <f>E6/AVERAGE(D8:E8)</f>
        <v>1.6745630413111848E-2</v>
      </c>
      <c r="F21" s="133">
        <f>F6/AVERAGE(E8:F8)</f>
        <v>6.8946607183210627E-3</v>
      </c>
      <c r="G21" s="133">
        <f>G6/AVERAGE(F8:G8)</f>
        <v>2.730272412072805E-2</v>
      </c>
      <c r="H21" s="129"/>
      <c r="I21" s="142" t="s">
        <v>1188</v>
      </c>
      <c r="J21" s="142">
        <v>2018</v>
      </c>
      <c r="K21" s="142" t="s">
        <v>1190</v>
      </c>
    </row>
    <row r="22" spans="1:12">
      <c r="A22" s="7"/>
      <c r="B22" s="134" t="s">
        <v>551</v>
      </c>
      <c r="C22" s="141"/>
      <c r="D22" s="129"/>
      <c r="E22" s="133"/>
      <c r="F22" s="133"/>
      <c r="G22" s="133"/>
      <c r="H22" s="129"/>
      <c r="I22" s="129" t="s">
        <v>1189</v>
      </c>
      <c r="J22" s="163">
        <v>2950000</v>
      </c>
      <c r="K22" s="143">
        <f>K30/J22</f>
        <v>0.14736881355932202</v>
      </c>
    </row>
    <row r="23" spans="1:12">
      <c r="A23" s="7"/>
      <c r="B23" s="128" t="s">
        <v>552</v>
      </c>
      <c r="C23" s="141" t="s">
        <v>36</v>
      </c>
      <c r="D23" s="133">
        <f>1-D7/D8</f>
        <v>0.24695204128209691</v>
      </c>
      <c r="E23" s="133">
        <f>1-E7/E8</f>
        <v>0.30687897701941391</v>
      </c>
      <c r="F23" s="133">
        <f>1-F7/F8</f>
        <v>0.32690226949669499</v>
      </c>
      <c r="G23" s="133">
        <f>1-G7/G8</f>
        <v>0.38424204633332049</v>
      </c>
      <c r="H23" s="129"/>
      <c r="I23" s="129" t="s">
        <v>1191</v>
      </c>
      <c r="J23" s="163">
        <f>J24-J24*20%</f>
        <v>144000</v>
      </c>
      <c r="K23" s="143">
        <f>K32/J23</f>
        <v>0.29874305555555558</v>
      </c>
    </row>
    <row r="24" spans="1:12">
      <c r="A24" s="7"/>
      <c r="B24" s="128" t="s">
        <v>553</v>
      </c>
      <c r="C24" s="141" t="s">
        <v>36</v>
      </c>
      <c r="D24" s="133">
        <f>D8/D7-1</f>
        <v>0.32793667179251562</v>
      </c>
      <c r="E24" s="133">
        <f>E8/E7-1</f>
        <v>0.44274948651789692</v>
      </c>
      <c r="F24" s="133">
        <f>F8/F7-1</f>
        <v>0.48566835792516438</v>
      </c>
      <c r="G24" s="133">
        <f>G8/G7-1</f>
        <v>0.62401475132437745</v>
      </c>
      <c r="H24" s="129"/>
      <c r="I24" s="129" t="s">
        <v>1376</v>
      </c>
      <c r="J24" s="130">
        <v>180000</v>
      </c>
      <c r="K24" s="129"/>
    </row>
    <row r="25" spans="1:12">
      <c r="A25" s="7"/>
      <c r="B25" s="128" t="s">
        <v>554</v>
      </c>
      <c r="C25" s="141" t="s">
        <v>40</v>
      </c>
      <c r="D25" s="144">
        <f>'Input yearly SAM'!N19/'Input yearly SAM'!N31</f>
        <v>2.0792818900074233</v>
      </c>
      <c r="E25" s="144">
        <f>'Input yearly SAM'!O19/'Input yearly SAM'!O31</f>
        <v>1.7113204848230548</v>
      </c>
      <c r="F25" s="144">
        <f>'Input yearly SAM'!P19/'Input yearly SAM'!P31</f>
        <v>1.3128919123646765</v>
      </c>
      <c r="G25" s="144">
        <f>'Input yearly SAM'!Q19/'Input yearly SAM'!Q31</f>
        <v>2.6945682398853519</v>
      </c>
      <c r="H25" s="129"/>
      <c r="I25" s="129" t="s">
        <v>576</v>
      </c>
      <c r="J25" s="145"/>
      <c r="K25" s="129"/>
    </row>
    <row r="26" spans="1:12">
      <c r="A26" s="7"/>
      <c r="B26" s="128" t="s">
        <v>555</v>
      </c>
      <c r="C26" s="141" t="s">
        <v>40</v>
      </c>
      <c r="D26" s="144">
        <f>('Input yearly SAM'!N19-'Input yearly SAM'!N23)/'Input yearly SAM'!N31</f>
        <v>1.0194716226649747</v>
      </c>
      <c r="E26" s="144">
        <f>('Input yearly SAM'!O19-'Input yearly SAM'!O23)/'Input yearly SAM'!O31</f>
        <v>0.86099005368909909</v>
      </c>
      <c r="F26" s="144">
        <f>('Input yearly SAM'!P19-'Input yearly SAM'!P23)/'Input yearly SAM'!P31</f>
        <v>0.77677342360196966</v>
      </c>
      <c r="G26" s="144">
        <f>('Input yearly SAM'!Q19-'Input yearly SAM'!Q23)/'Input yearly SAM'!Q31</f>
        <v>1.9807312348723491</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SAM'!Y1</f>
        <v>Quý 2/2016</v>
      </c>
      <c r="E28" s="160" t="str">
        <f>'Input quaterly SAM'!Z1</f>
        <v>Quý 3/2016</v>
      </c>
      <c r="F28" s="160" t="str">
        <f>'Input quaterly SAM'!AA1</f>
        <v>Quý 4/2016</v>
      </c>
      <c r="G28" s="160" t="str">
        <f>'Input quaterly SAM'!AB1</f>
        <v>Quý 1/2017</v>
      </c>
      <c r="H28" s="160" t="str">
        <f>'Input quaterly SAM'!AC1</f>
        <v>Quý 2/2017</v>
      </c>
      <c r="I28" s="160" t="str">
        <f>'Input quaterly SAM'!AD1</f>
        <v>Quý 3/2017</v>
      </c>
      <c r="J28" s="160" t="str">
        <f>'Input quaterly SAM'!AE1</f>
        <v>Quý 4/2017</v>
      </c>
      <c r="K28" s="160" t="str">
        <f>'Input quaterly SAM'!AF1</f>
        <v>Quý 1/2018</v>
      </c>
    </row>
    <row r="29" spans="1:12">
      <c r="A29" s="7"/>
      <c r="B29" s="128"/>
      <c r="C29" s="129"/>
      <c r="D29" s="129"/>
      <c r="E29" s="129"/>
      <c r="F29" s="129"/>
      <c r="G29" s="129"/>
      <c r="H29" s="129"/>
      <c r="I29" s="129"/>
      <c r="J29" s="129"/>
      <c r="K29" s="129"/>
    </row>
    <row r="30" spans="1:12">
      <c r="A30" s="7"/>
      <c r="B30" s="128" t="s">
        <v>541</v>
      </c>
      <c r="C30" s="129" t="s">
        <v>38</v>
      </c>
      <c r="D30" s="147">
        <f>'Input quaterly SAM'!Y3</f>
        <v>569041</v>
      </c>
      <c r="E30" s="147">
        <f>'Input quaterly SAM'!Z3</f>
        <v>317519</v>
      </c>
      <c r="F30" s="147">
        <f>'Input quaterly SAM'!AA3</f>
        <v>516615</v>
      </c>
      <c r="G30" s="147">
        <f>'Input quaterly SAM'!AB3</f>
        <v>418600</v>
      </c>
      <c r="H30" s="147">
        <f>'Input quaterly SAM'!AC3</f>
        <v>526079</v>
      </c>
      <c r="I30" s="147">
        <f>'Input quaterly SAM'!AD3</f>
        <v>577171</v>
      </c>
      <c r="J30" s="147">
        <f>'Input quaterly SAM'!AE3</f>
        <v>700386</v>
      </c>
      <c r="K30" s="147">
        <f>'Input quaterly SAM'!AF3</f>
        <v>434738</v>
      </c>
    </row>
    <row r="31" spans="1:12">
      <c r="A31" s="7"/>
      <c r="B31" s="128" t="s">
        <v>542</v>
      </c>
      <c r="C31" s="129" t="s">
        <v>38</v>
      </c>
      <c r="D31" s="147">
        <f>'Input quaterly SAM'!Y5</f>
        <v>39313</v>
      </c>
      <c r="E31" s="147">
        <f>'Input quaterly SAM'!Z5</f>
        <v>12122</v>
      </c>
      <c r="F31" s="147">
        <f>'Input quaterly SAM'!AA5</f>
        <v>52275</v>
      </c>
      <c r="G31" s="147">
        <f>'Input quaterly SAM'!AB5</f>
        <v>28236</v>
      </c>
      <c r="H31" s="147">
        <f>'Input quaterly SAM'!AC5</f>
        <v>34353</v>
      </c>
      <c r="I31" s="147">
        <f>'Input quaterly SAM'!AD5</f>
        <v>74991</v>
      </c>
      <c r="J31" s="147">
        <f>'Input quaterly SAM'!AE5</f>
        <v>56405</v>
      </c>
      <c r="K31" s="147">
        <f>'Input quaterly SAM'!AF5</f>
        <v>43767</v>
      </c>
    </row>
    <row r="32" spans="1:12">
      <c r="A32" s="7"/>
      <c r="B32" s="128" t="s">
        <v>543</v>
      </c>
      <c r="C32" s="128" t="s">
        <v>38</v>
      </c>
      <c r="D32" s="148">
        <f>'Input quaterly SAM'!Y15</f>
        <v>58626</v>
      </c>
      <c r="E32" s="148">
        <f>'Input quaterly SAM'!Z15</f>
        <v>-27159</v>
      </c>
      <c r="F32" s="148">
        <f>'Input quaterly SAM'!AA15</f>
        <v>-3638</v>
      </c>
      <c r="G32" s="148">
        <f>'Input quaterly SAM'!AB15</f>
        <v>29089</v>
      </c>
      <c r="H32" s="148">
        <f>'Input quaterly SAM'!AC15</f>
        <v>23846</v>
      </c>
      <c r="I32" s="148">
        <f>'Input quaterly SAM'!AD15</f>
        <v>-3798</v>
      </c>
      <c r="J32" s="148">
        <f>'Input quaterly SAM'!AE15</f>
        <v>61162</v>
      </c>
      <c r="K32" s="148">
        <f>'Input quaterly SAM'!AF15</f>
        <v>43019</v>
      </c>
      <c r="L32" s="10"/>
    </row>
    <row r="33" spans="1:12">
      <c r="A33" s="7"/>
      <c r="B33" s="128" t="s">
        <v>544</v>
      </c>
      <c r="C33" s="129" t="s">
        <v>38</v>
      </c>
      <c r="D33" s="147">
        <f>'Input quaterly SAM'!Y33</f>
        <v>2513002</v>
      </c>
      <c r="E33" s="147">
        <f>'Input quaterly SAM'!Z33</f>
        <v>2473729</v>
      </c>
      <c r="F33" s="147">
        <f>'Input quaterly SAM'!AA33</f>
        <v>2465042</v>
      </c>
      <c r="G33" s="147">
        <f>'Input quaterly SAM'!AB33</f>
        <v>2494237</v>
      </c>
      <c r="H33" s="147">
        <f>'Input quaterly SAM'!AC33</f>
        <v>2516072</v>
      </c>
      <c r="I33" s="147">
        <f>'Input quaterly SAM'!AD33</f>
        <v>2512508</v>
      </c>
      <c r="J33" s="147">
        <f>'Input quaterly SAM'!AE33</f>
        <v>2669995</v>
      </c>
      <c r="K33" s="147">
        <f>'Input quaterly SAM'!AF33</f>
        <v>2711177</v>
      </c>
    </row>
    <row r="34" spans="1:12">
      <c r="A34" s="7"/>
      <c r="B34" s="128" t="s">
        <v>545</v>
      </c>
      <c r="C34" s="129" t="s">
        <v>38</v>
      </c>
      <c r="D34" s="147">
        <f>'Input quaterly SAM'!Y38</f>
        <v>3431428</v>
      </c>
      <c r="E34" s="147">
        <f>'Input quaterly SAM'!Z38</f>
        <v>3686318</v>
      </c>
      <c r="F34" s="147">
        <f>'Input quaterly SAM'!AA38</f>
        <v>3637419</v>
      </c>
      <c r="G34" s="147">
        <f>'Input quaterly SAM'!AB38</f>
        <v>3625771</v>
      </c>
      <c r="H34" s="147">
        <f>'Input quaterly SAM'!AC38</f>
        <v>4023308</v>
      </c>
      <c r="I34" s="147">
        <f>'Input quaterly SAM'!AD38</f>
        <v>3995487</v>
      </c>
      <c r="J34" s="147">
        <f>'Input quaterly SAM'!AE38</f>
        <v>4366840</v>
      </c>
      <c r="K34" s="147">
        <f>'Input quaterly SAM'!AF38</f>
        <v>4525431</v>
      </c>
    </row>
    <row r="35" spans="1:12">
      <c r="A35" s="7"/>
      <c r="B35" s="128" t="s">
        <v>546</v>
      </c>
      <c r="C35" s="129" t="s">
        <v>39</v>
      </c>
      <c r="D35" s="147">
        <f>'Input quaterly SAM'!Y34*1000000/10000</f>
        <v>180235300</v>
      </c>
      <c r="E35" s="147">
        <f>'Input quaterly SAM'!Z34*1000000/10000</f>
        <v>180235300</v>
      </c>
      <c r="F35" s="147">
        <f>'Input quaterly SAM'!AA34*1000000/10000</f>
        <v>180235300</v>
      </c>
      <c r="G35" s="147">
        <f>'Input quaterly SAM'!AB34*1000000/10000</f>
        <v>180235300</v>
      </c>
      <c r="H35" s="147">
        <f>'Input quaterly SAM'!AC34*1000000/10000</f>
        <v>180235300</v>
      </c>
      <c r="I35" s="147">
        <f>'Input quaterly SAM'!AD34*1000000/10000</f>
        <v>180235300</v>
      </c>
      <c r="J35" s="147">
        <f>'Input quaterly SAM'!AE34*1000000/10000</f>
        <v>241785700</v>
      </c>
      <c r="K35" s="147">
        <f>'Input quaterly SAM'!AF34*1000000/10000</f>
        <v>241785700</v>
      </c>
    </row>
    <row r="36" spans="1:12">
      <c r="A36" s="7"/>
      <c r="B36" s="128"/>
      <c r="C36" s="129"/>
      <c r="D36" s="147"/>
      <c r="E36" s="147"/>
      <c r="F36" s="147"/>
      <c r="G36" s="147"/>
      <c r="H36" s="147"/>
      <c r="I36" s="147"/>
      <c r="J36" s="147"/>
      <c r="K36" s="147"/>
    </row>
    <row r="37" spans="1:12">
      <c r="A37" s="7"/>
      <c r="B37" s="128" t="s">
        <v>547</v>
      </c>
      <c r="C37" s="129" t="s">
        <v>36</v>
      </c>
      <c r="D37" s="149">
        <f>D31/D30</f>
        <v>6.9086410293810116E-2</v>
      </c>
      <c r="E37" s="149">
        <f t="shared" ref="E37:J37" si="0">E31/E30</f>
        <v>3.8177242936643159E-2</v>
      </c>
      <c r="F37" s="149">
        <f t="shared" si="0"/>
        <v>0.10118753810864957</v>
      </c>
      <c r="G37" s="149">
        <f t="shared" si="0"/>
        <v>6.7453416149068329E-2</v>
      </c>
      <c r="H37" s="149">
        <f t="shared" si="0"/>
        <v>6.5300078505319548E-2</v>
      </c>
      <c r="I37" s="149">
        <f t="shared" si="0"/>
        <v>0.1299285653645107</v>
      </c>
      <c r="J37" s="149">
        <f t="shared" si="0"/>
        <v>8.0534162590343045E-2</v>
      </c>
      <c r="K37" s="149">
        <f>K31/K30</f>
        <v>0.10067442919643556</v>
      </c>
      <c r="L37" s="11"/>
    </row>
    <row r="38" spans="1:12">
      <c r="A38" s="7"/>
      <c r="B38" s="128" t="s">
        <v>571</v>
      </c>
      <c r="C38" s="129" t="s">
        <v>36</v>
      </c>
      <c r="D38" s="149">
        <f>D32/D30</f>
        <v>0.10302596825184829</v>
      </c>
      <c r="E38" s="149">
        <f t="shared" ref="E38:K38" si="1">E32/E30</f>
        <v>-8.5535038848068928E-2</v>
      </c>
      <c r="F38" s="149">
        <f t="shared" si="1"/>
        <v>-7.0419945220328486E-3</v>
      </c>
      <c r="G38" s="149">
        <f t="shared" si="1"/>
        <v>6.9491161012900149E-2</v>
      </c>
      <c r="H38" s="149">
        <f t="shared" si="1"/>
        <v>4.5327792974059027E-2</v>
      </c>
      <c r="I38" s="149">
        <f t="shared" si="1"/>
        <v>-6.5803721947221882E-3</v>
      </c>
      <c r="J38" s="149">
        <f t="shared" si="1"/>
        <v>8.7326131590294495E-2</v>
      </c>
      <c r="K38" s="149">
        <f t="shared" si="1"/>
        <v>9.8953852665283462E-2</v>
      </c>
      <c r="L38" s="11"/>
    </row>
    <row r="39" spans="1:12">
      <c r="A39" s="7"/>
      <c r="B39" s="128" t="s">
        <v>41</v>
      </c>
      <c r="C39" s="129" t="s">
        <v>40</v>
      </c>
      <c r="D39" s="130">
        <f>D32*1000000/D35</f>
        <v>325.27479356152764</v>
      </c>
      <c r="E39" s="130">
        <f t="shared" ref="E39:K39" si="2">E32*1000000/E35</f>
        <v>-150.68635278438796</v>
      </c>
      <c r="F39" s="130">
        <f t="shared" si="2"/>
        <v>-20.184725189793564</v>
      </c>
      <c r="G39" s="130">
        <f t="shared" si="2"/>
        <v>161.39457697798377</v>
      </c>
      <c r="H39" s="130">
        <f t="shared" si="2"/>
        <v>132.30482596916363</v>
      </c>
      <c r="I39" s="130">
        <f t="shared" si="2"/>
        <v>-21.072453620350732</v>
      </c>
      <c r="J39" s="130">
        <f t="shared" si="2"/>
        <v>252.95954227235109</v>
      </c>
      <c r="K39" s="130">
        <f t="shared" si="2"/>
        <v>177.92201937500852</v>
      </c>
    </row>
    <row r="40" spans="1:12">
      <c r="A40" s="7"/>
      <c r="B40" s="128" t="s">
        <v>548</v>
      </c>
      <c r="C40" s="129"/>
      <c r="D40" s="130">
        <f>D33*1000000/D35</f>
        <v>13942.895759043871</v>
      </c>
      <c r="E40" s="130">
        <f t="shared" ref="E40:K40" si="3">E33*1000000/E35</f>
        <v>13724.997267460925</v>
      </c>
      <c r="F40" s="130">
        <f t="shared" si="3"/>
        <v>13676.799161984361</v>
      </c>
      <c r="G40" s="130">
        <f t="shared" si="3"/>
        <v>13838.781859047589</v>
      </c>
      <c r="H40" s="130">
        <f t="shared" si="3"/>
        <v>13959.929048305188</v>
      </c>
      <c r="I40" s="130">
        <f t="shared" si="3"/>
        <v>13940.154897514527</v>
      </c>
      <c r="J40" s="130">
        <f t="shared" si="3"/>
        <v>11042.816014346588</v>
      </c>
      <c r="K40" s="130">
        <f t="shared" si="3"/>
        <v>11213.140396640496</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-7.5498953502471697E-2</v>
      </c>
      <c r="I42" s="138">
        <f>(I30-E30)/ABS(E30)</f>
        <v>0.81775263842478718</v>
      </c>
      <c r="J42" s="138">
        <f>(J30-F30)/ABS(F30)</f>
        <v>0.35572137858947184</v>
      </c>
      <c r="K42" s="138">
        <f>(K30-G30)/ABS(G30)</f>
        <v>3.8552317247969418E-2</v>
      </c>
      <c r="L42" s="12"/>
    </row>
    <row r="43" spans="1:12">
      <c r="A43" s="7"/>
      <c r="B43" s="128" t="s">
        <v>564</v>
      </c>
      <c r="C43" s="139" t="s">
        <v>36</v>
      </c>
      <c r="D43" s="128"/>
      <c r="E43" s="132">
        <f>E30/D30-1</f>
        <v>-0.4420103296599015</v>
      </c>
      <c r="F43" s="132">
        <f t="shared" ref="F43:K43" si="4">F30/E30-1</f>
        <v>0.62703649230439762</v>
      </c>
      <c r="G43" s="132">
        <f t="shared" si="4"/>
        <v>-0.18972542415531879</v>
      </c>
      <c r="H43" s="132">
        <f t="shared" si="4"/>
        <v>0.25675824175824169</v>
      </c>
      <c r="I43" s="132">
        <f>I30/H30-1</f>
        <v>9.7118493610275358E-2</v>
      </c>
      <c r="J43" s="132">
        <f t="shared" si="4"/>
        <v>0.2134809267963913</v>
      </c>
      <c r="K43" s="132">
        <f t="shared" si="4"/>
        <v>-0.37928799262121171</v>
      </c>
      <c r="L43" s="12"/>
    </row>
    <row r="44" spans="1:12" s="8" customFormat="1">
      <c r="A44" s="13"/>
      <c r="B44" s="128" t="s">
        <v>562</v>
      </c>
      <c r="C44" s="136" t="s">
        <v>36</v>
      </c>
      <c r="D44" s="137"/>
      <c r="E44" s="150"/>
      <c r="F44" s="150"/>
      <c r="G44" s="150"/>
      <c r="H44" s="138">
        <f>(H32-D32)/ABS(D32)</f>
        <v>-0.59325214068843179</v>
      </c>
      <c r="I44" s="138">
        <f>(I32-E32)/ABS(E32)</f>
        <v>0.86015685408151998</v>
      </c>
      <c r="J44" s="138">
        <f>(J32-F32)/ABS(F32)</f>
        <v>17.811984606926885</v>
      </c>
      <c r="K44" s="138">
        <f>(K32-G32)/ABS(G32)</f>
        <v>0.47887517618343706</v>
      </c>
      <c r="L44" s="14"/>
    </row>
    <row r="45" spans="1:12">
      <c r="A45" s="7"/>
      <c r="B45" s="128" t="s">
        <v>567</v>
      </c>
      <c r="C45" s="139" t="s">
        <v>36</v>
      </c>
      <c r="D45" s="128"/>
      <c r="E45" s="132">
        <f>E32/D32-1</f>
        <v>-1.4632586224542012</v>
      </c>
      <c r="F45" s="132">
        <f t="shared" ref="F45:K45" si="5">F32/E32-1</f>
        <v>-0.86604808719025006</v>
      </c>
      <c r="G45" s="132">
        <f t="shared" si="5"/>
        <v>-8.9958768554150623</v>
      </c>
      <c r="H45" s="132">
        <f>(H32-G32)/ABS(G32)</f>
        <v>-0.18023995324693182</v>
      </c>
      <c r="I45" s="132">
        <f>I32/H32-1</f>
        <v>-1.1592719953031956</v>
      </c>
      <c r="J45" s="132">
        <f t="shared" si="5"/>
        <v>-17.103738809899948</v>
      </c>
      <c r="K45" s="132">
        <f t="shared" si="5"/>
        <v>-0.29663843562996628</v>
      </c>
      <c r="L45" s="12"/>
    </row>
    <row r="46" spans="1:12" s="8" customFormat="1">
      <c r="A46" s="13"/>
      <c r="B46" s="128" t="s">
        <v>565</v>
      </c>
      <c r="C46" s="136" t="s">
        <v>36</v>
      </c>
      <c r="D46" s="137"/>
      <c r="E46" s="150"/>
      <c r="F46" s="150"/>
      <c r="G46" s="150"/>
      <c r="H46" s="138">
        <f>(H39-D39)/ABS(D39)</f>
        <v>-0.59325214068843179</v>
      </c>
      <c r="I46" s="138">
        <f>(I39-E39)/ABS(E39)</f>
        <v>0.86015685408151998</v>
      </c>
      <c r="J46" s="138">
        <f>(J39-F39)/ABS(F39)</f>
        <v>13.532226220263848</v>
      </c>
      <c r="K46" s="138">
        <f>(K39-G39)/ABS(G39)</f>
        <v>0.10240395127575626</v>
      </c>
      <c r="L46" s="14"/>
    </row>
    <row r="47" spans="1:12">
      <c r="A47" s="7"/>
      <c r="B47" s="128" t="s">
        <v>566</v>
      </c>
      <c r="C47" s="139" t="s">
        <v>36</v>
      </c>
      <c r="D47" s="128"/>
      <c r="E47" s="132">
        <f>E39/D39-1</f>
        <v>-1.4632586224542012</v>
      </c>
      <c r="F47" s="132">
        <f t="shared" ref="F47:K47" si="6">F39/E39-1</f>
        <v>-0.86604808719025006</v>
      </c>
      <c r="G47" s="132">
        <f t="shared" si="6"/>
        <v>-8.9958768554150623</v>
      </c>
      <c r="H47" s="132">
        <f t="shared" si="6"/>
        <v>-0.18023995324693187</v>
      </c>
      <c r="I47" s="132">
        <f>I39/H39-1</f>
        <v>-1.1592719953031956</v>
      </c>
      <c r="J47" s="132">
        <f t="shared" si="6"/>
        <v>-13.004275668593964</v>
      </c>
      <c r="K47" s="132">
        <f t="shared" si="6"/>
        <v>-0.29663843562996639</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-1.0892506533839504E-2</v>
      </c>
      <c r="F49" s="132">
        <f t="shared" ref="F49:K49" si="7">F32/AVERAGE(E33:F33)</f>
        <v>-1.4732410148192738E-3</v>
      </c>
      <c r="G49" s="132">
        <f t="shared" si="7"/>
        <v>1.1731140756549491E-2</v>
      </c>
      <c r="H49" s="132">
        <f t="shared" si="7"/>
        <v>9.5187741913722295E-3</v>
      </c>
      <c r="I49" s="132">
        <f>I32/AVERAGE(H33:I33)</f>
        <v>-1.5105656069904427E-3</v>
      </c>
      <c r="J49" s="132">
        <f t="shared" si="7"/>
        <v>2.3603266606888603E-2</v>
      </c>
      <c r="K49" s="132">
        <f t="shared" si="7"/>
        <v>1.5988710266090733E-2</v>
      </c>
      <c r="L49" s="12"/>
    </row>
    <row r="50" spans="1:12">
      <c r="A50" s="7"/>
      <c r="B50" s="128" t="s">
        <v>43</v>
      </c>
      <c r="C50" s="141" t="s">
        <v>36</v>
      </c>
      <c r="D50" s="129"/>
      <c r="E50" s="133">
        <f>E32/AVERAGE(D34:E34)</f>
        <v>-7.6313484634040049E-3</v>
      </c>
      <c r="F50" s="133">
        <f t="shared" ref="F50:K50" si="8">F32/AVERAGE(E34:F34)</f>
        <v>-9.9348187953772786E-4</v>
      </c>
      <c r="G50" s="133">
        <f t="shared" si="8"/>
        <v>8.0099790863243283E-3</v>
      </c>
      <c r="H50" s="133">
        <f t="shared" si="8"/>
        <v>6.2349990109920421E-3</v>
      </c>
      <c r="I50" s="132">
        <f>I32/AVERAGE(H34:I34)</f>
        <v>-9.4727449697866071E-4</v>
      </c>
      <c r="J50" s="132">
        <f t="shared" si="8"/>
        <v>1.4627985726939404E-2</v>
      </c>
      <c r="K50" s="132">
        <f t="shared" si="8"/>
        <v>9.6755935575962536E-3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0.26765125189862649</v>
      </c>
      <c r="E52" s="133">
        <f t="shared" si="9"/>
        <v>0.32894313512833129</v>
      </c>
      <c r="F52" s="133">
        <f t="shared" si="9"/>
        <v>0.32231013254178309</v>
      </c>
      <c r="G52" s="133">
        <f t="shared" si="9"/>
        <v>0.31208093395859804</v>
      </c>
      <c r="H52" s="133">
        <f t="shared" si="9"/>
        <v>0.37462605398343851</v>
      </c>
      <c r="I52" s="133">
        <f t="shared" si="9"/>
        <v>0.37116351523606506</v>
      </c>
      <c r="J52" s="133">
        <f t="shared" si="9"/>
        <v>0.3885750336627859</v>
      </c>
      <c r="K52" s="133">
        <f t="shared" si="9"/>
        <v>0.4009019251425997</v>
      </c>
    </row>
    <row r="53" spans="1:12">
      <c r="A53" s="7"/>
      <c r="B53" s="128" t="s">
        <v>553</v>
      </c>
      <c r="C53" s="141" t="s">
        <v>36</v>
      </c>
      <c r="D53" s="133">
        <f t="shared" ref="D53:K53" si="10">D34/D33-1</f>
        <v>0.36546966536437298</v>
      </c>
      <c r="E53" s="133">
        <f t="shared" si="10"/>
        <v>0.49018667768377222</v>
      </c>
      <c r="F53" s="133">
        <f t="shared" si="10"/>
        <v>0.47560122707848396</v>
      </c>
      <c r="G53" s="133">
        <f t="shared" si="10"/>
        <v>0.45365937559261615</v>
      </c>
      <c r="H53" s="133">
        <f t="shared" si="10"/>
        <v>0.5990432706218265</v>
      </c>
      <c r="I53" s="133">
        <f t="shared" si="10"/>
        <v>0.59023851864352284</v>
      </c>
      <c r="J53" s="133">
        <f t="shared" si="10"/>
        <v>0.63552366202932964</v>
      </c>
      <c r="K53" s="133">
        <f t="shared" si="10"/>
        <v>0.66917578601470873</v>
      </c>
    </row>
    <row r="54" spans="1:12">
      <c r="A54" s="7"/>
      <c r="B54" s="128" t="s">
        <v>554</v>
      </c>
      <c r="C54" s="141" t="s">
        <v>40</v>
      </c>
      <c r="D54" s="144">
        <f>'Input quaterly SAM'!Y19/'Input quaterly SAM'!Y31</f>
        <v>1.4757853674253758</v>
      </c>
      <c r="E54" s="144">
        <f>'Input quaterly SAM'!Z19/'Input quaterly SAM'!Z31</f>
        <v>1.2316187524375179</v>
      </c>
      <c r="F54" s="144">
        <f>'Input quaterly SAM'!AA19/'Input quaterly SAM'!AA31</f>
        <v>1.3135070676008596</v>
      </c>
      <c r="G54" s="144">
        <f>'Input quaterly SAM'!AB19/'Input quaterly SAM'!AB31</f>
        <v>1.4425194721937347</v>
      </c>
      <c r="H54" s="144">
        <f>'Input quaterly SAM'!AD19/'Input quaterly SAM'!AC31</f>
        <v>2.8013782255450876</v>
      </c>
      <c r="I54" s="144">
        <f>'Input quaterly SAM'!AD19/'Input quaterly SAM'!AD31</f>
        <v>2.8824792621031556</v>
      </c>
      <c r="J54" s="144">
        <f>'Input quaterly SAM'!AE19/'Input quaterly SAM'!AE31</f>
        <v>2.6488432484779878</v>
      </c>
      <c r="K54" s="144">
        <f>'Input quaterly SAM'!AF19/'Input quaterly SAM'!AF31</f>
        <v>2.5038583079344052</v>
      </c>
    </row>
    <row r="55" spans="1:12">
      <c r="A55" s="7"/>
      <c r="B55" s="128" t="s">
        <v>555</v>
      </c>
      <c r="C55" s="141" t="s">
        <v>40</v>
      </c>
      <c r="D55" s="151">
        <f>('Input quaterly SAM'!Y19-'Input quaterly SAM'!Y23)/'Input quaterly SAM'!Y31</f>
        <v>0.82188902441831024</v>
      </c>
      <c r="E55" s="151">
        <f>('Input quaterly SAM'!Z19-'Input quaterly SAM'!Z23)/'Input quaterly SAM'!Z31</f>
        <v>0.77348822345961754</v>
      </c>
      <c r="F55" s="151">
        <f>('Input quaterly SAM'!AA19-'Input quaterly SAM'!AA23)/'Input quaterly SAM'!AA31</f>
        <v>0.78933744518022819</v>
      </c>
      <c r="G55" s="151">
        <f>('Input quaterly SAM'!AB19-'Input quaterly SAM'!AB23)/'Input quaterly SAM'!AB31</f>
        <v>0.87920984308092154</v>
      </c>
      <c r="H55" s="151">
        <f>('Input quaterly SAM'!AD19-'Input quaterly SAM'!AC23)/'Input quaterly SAM'!AC31</f>
        <v>1.8719714241012058</v>
      </c>
      <c r="I55" s="151">
        <f>('Input quaterly SAM'!AD19-'Input quaterly SAM'!AD23)/'Input quaterly SAM'!AD31</f>
        <v>1.9420043207844682</v>
      </c>
      <c r="J55" s="151">
        <f>('Input quaterly SAM'!AE19-'Input quaterly SAM'!AE23)/'Input quaterly SAM'!AE31</f>
        <v>1.9651587126986743</v>
      </c>
      <c r="K55" s="151">
        <f>('Input quaterly SAM'!AF19-'Input quaterly SAM'!AF23)/'Input quaterly SAM'!AF31</f>
        <v>1.7803534822200944</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hợp'!D26</f>
        <v>6780</v>
      </c>
    </row>
    <row r="58" spans="1:12">
      <c r="A58" s="7"/>
      <c r="B58" s="128" t="s">
        <v>558</v>
      </c>
      <c r="C58" s="129" t="s">
        <v>38</v>
      </c>
      <c r="D58" s="130"/>
      <c r="E58" s="130"/>
      <c r="F58" s="130"/>
      <c r="G58" s="130"/>
      <c r="H58" s="130"/>
      <c r="I58" s="130"/>
      <c r="J58" s="130"/>
      <c r="K58" s="130">
        <f>K57*K35/1000000</f>
        <v>1639307.0460000001</v>
      </c>
    </row>
    <row r="59" spans="1:12">
      <c r="A59" s="7"/>
      <c r="B59" s="128" t="s">
        <v>559</v>
      </c>
      <c r="C59" s="129" t="s">
        <v>40</v>
      </c>
      <c r="D59" s="130"/>
      <c r="E59" s="130"/>
      <c r="F59" s="130"/>
      <c r="G59" s="130"/>
      <c r="H59" s="130"/>
      <c r="I59" s="130"/>
      <c r="J59" s="130"/>
      <c r="K59" s="153">
        <f>K57/(SUM(H32:K32)*1000000/K35)</f>
        <v>13.195848360688728</v>
      </c>
    </row>
    <row r="60" spans="1:12">
      <c r="A60" s="7"/>
      <c r="B60" s="128" t="s">
        <v>560</v>
      </c>
      <c r="C60" s="129" t="s">
        <v>40</v>
      </c>
      <c r="D60" s="130"/>
      <c r="E60" s="130"/>
      <c r="F60" s="130"/>
      <c r="G60" s="130"/>
      <c r="H60" s="130"/>
      <c r="I60" s="130"/>
      <c r="J60" s="130"/>
      <c r="K60" s="154">
        <f>K57/K40</f>
        <v>0.60464774007746447</v>
      </c>
    </row>
  </sheetData>
  <mergeCells count="3">
    <mergeCell ref="I2:K2"/>
    <mergeCell ref="I20:K20"/>
    <mergeCell ref="I3:K19"/>
  </mergeCells>
  <conditionalFormatting sqref="E16:G18">
    <cfRule type="cellIs" dxfId="153" priority="3" operator="lessThan">
      <formula>0</formula>
    </cfRule>
    <cfRule type="cellIs" dxfId="152" priority="4" operator="greaterThan">
      <formula>0</formula>
    </cfRule>
  </conditionalFormatting>
  <conditionalFormatting sqref="H42:K42 H44:K44 H46:K46">
    <cfRule type="cellIs" dxfId="151" priority="1" operator="lessThan">
      <formula>0</formula>
    </cfRule>
    <cfRule type="cellIs" dxfId="150"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1779</v>
      </c>
      <c r="E2" s="92" t="s">
        <v>1779</v>
      </c>
      <c r="F2" s="92" t="s">
        <v>1779</v>
      </c>
      <c r="G2" s="92" t="s">
        <v>1779</v>
      </c>
    </row>
    <row r="3" spans="1:17" ht="45" customHeight="1" thickBot="1">
      <c r="A3" s="222" t="s">
        <v>1</v>
      </c>
      <c r="B3" s="223"/>
      <c r="C3" s="93"/>
      <c r="D3" s="94">
        <v>1682089</v>
      </c>
      <c r="E3" s="94">
        <v>2207507</v>
      </c>
      <c r="F3" s="94">
        <v>1825682</v>
      </c>
      <c r="G3" s="94">
        <v>2220868</v>
      </c>
      <c r="I3" s="22">
        <f>REPLACE(D3,1,3,"")/1</f>
        <v>2089</v>
      </c>
      <c r="J3" s="22">
        <f t="shared" ref="J3:L16" si="0">REPLACE(E3,1,3,"")/1</f>
        <v>7507</v>
      </c>
      <c r="K3" s="22">
        <f t="shared" si="0"/>
        <v>5682</v>
      </c>
      <c r="L3" s="22">
        <f t="shared" si="0"/>
        <v>868</v>
      </c>
      <c r="N3" s="2">
        <f>D3</f>
        <v>1682089</v>
      </c>
      <c r="O3" s="2">
        <f t="shared" ref="O3:Q17" si="1">E3</f>
        <v>2207507</v>
      </c>
      <c r="P3" s="2">
        <f t="shared" si="1"/>
        <v>1825682</v>
      </c>
      <c r="Q3" s="2">
        <f t="shared" si="1"/>
        <v>2220868</v>
      </c>
    </row>
    <row r="4" spans="1:17" ht="61.5" customHeight="1" thickBot="1">
      <c r="A4" s="214" t="s">
        <v>2</v>
      </c>
      <c r="B4" s="215"/>
      <c r="C4" s="93"/>
      <c r="D4" s="95">
        <v>1496682</v>
      </c>
      <c r="E4" s="95">
        <v>2002327</v>
      </c>
      <c r="F4" s="95">
        <v>1690938</v>
      </c>
      <c r="G4" s="95">
        <v>2031329</v>
      </c>
      <c r="I4" s="22">
        <f t="shared" ref="I4:I16" si="2">REPLACE(D4,1,3,"")/1</f>
        <v>6682</v>
      </c>
      <c r="J4" s="22">
        <f t="shared" si="0"/>
        <v>2327</v>
      </c>
      <c r="K4" s="22">
        <f t="shared" si="0"/>
        <v>938</v>
      </c>
      <c r="L4" s="22">
        <f t="shared" si="0"/>
        <v>1329</v>
      </c>
      <c r="N4" s="2">
        <f t="shared" ref="N4:Q38" si="3">D4</f>
        <v>1496682</v>
      </c>
      <c r="O4" s="2">
        <f t="shared" si="1"/>
        <v>2002327</v>
      </c>
      <c r="P4" s="2">
        <f t="shared" si="1"/>
        <v>1690938</v>
      </c>
      <c r="Q4" s="2">
        <f t="shared" si="1"/>
        <v>2031329</v>
      </c>
    </row>
    <row r="5" spans="1:17" ht="61.5" customHeight="1" thickBot="1">
      <c r="A5" s="224" t="s">
        <v>3</v>
      </c>
      <c r="B5" s="225"/>
      <c r="C5" s="93"/>
      <c r="D5" s="94">
        <v>185407</v>
      </c>
      <c r="E5" s="94">
        <v>205181</v>
      </c>
      <c r="F5" s="94">
        <v>134744</v>
      </c>
      <c r="G5" s="94">
        <v>189539</v>
      </c>
      <c r="I5" s="22">
        <f t="shared" si="2"/>
        <v>407</v>
      </c>
      <c r="J5" s="22">
        <f t="shared" si="0"/>
        <v>181</v>
      </c>
      <c r="K5" s="22">
        <f t="shared" si="0"/>
        <v>744</v>
      </c>
      <c r="L5" s="22">
        <f t="shared" si="0"/>
        <v>539</v>
      </c>
      <c r="N5" s="2">
        <f t="shared" si="3"/>
        <v>185407</v>
      </c>
      <c r="O5" s="2">
        <f t="shared" si="1"/>
        <v>205181</v>
      </c>
      <c r="P5" s="2">
        <f t="shared" si="1"/>
        <v>134744</v>
      </c>
      <c r="Q5" s="2">
        <f t="shared" si="1"/>
        <v>189539</v>
      </c>
    </row>
    <row r="6" spans="1:17" ht="30" customHeight="1" thickBot="1">
      <c r="A6" s="214" t="s">
        <v>4</v>
      </c>
      <c r="B6" s="215"/>
      <c r="C6" s="93"/>
      <c r="D6" s="95">
        <v>18284</v>
      </c>
      <c r="E6" s="95">
        <v>13173</v>
      </c>
      <c r="F6" s="95">
        <v>65135</v>
      </c>
      <c r="G6" s="95">
        <v>237947</v>
      </c>
      <c r="I6" s="22">
        <f t="shared" si="2"/>
        <v>84</v>
      </c>
      <c r="J6" s="22">
        <f t="shared" si="0"/>
        <v>73</v>
      </c>
      <c r="K6" s="22">
        <f t="shared" si="0"/>
        <v>35</v>
      </c>
      <c r="L6" s="22">
        <f t="shared" si="0"/>
        <v>947</v>
      </c>
      <c r="N6" s="2">
        <f t="shared" si="3"/>
        <v>18284</v>
      </c>
      <c r="O6" s="2">
        <f t="shared" si="1"/>
        <v>13173</v>
      </c>
      <c r="P6" s="2">
        <f t="shared" si="1"/>
        <v>65135</v>
      </c>
      <c r="Q6" s="2">
        <f t="shared" si="1"/>
        <v>237947</v>
      </c>
    </row>
    <row r="7" spans="1:17" ht="15" customHeight="1" thickBot="1">
      <c r="A7" s="214" t="s">
        <v>5</v>
      </c>
      <c r="B7" s="215"/>
      <c r="C7" s="93"/>
      <c r="D7" s="95">
        <v>18569</v>
      </c>
      <c r="E7" s="95">
        <v>51705</v>
      </c>
      <c r="F7" s="95">
        <v>66109</v>
      </c>
      <c r="G7" s="95">
        <v>170190</v>
      </c>
      <c r="I7" s="22">
        <f t="shared" si="2"/>
        <v>69</v>
      </c>
      <c r="J7" s="22">
        <f t="shared" si="0"/>
        <v>5</v>
      </c>
      <c r="K7" s="22">
        <f t="shared" si="0"/>
        <v>9</v>
      </c>
      <c r="L7" s="22">
        <f t="shared" si="0"/>
        <v>190</v>
      </c>
      <c r="N7" s="2">
        <f t="shared" si="3"/>
        <v>18569</v>
      </c>
      <c r="O7" s="2">
        <f t="shared" si="1"/>
        <v>51705</v>
      </c>
      <c r="P7" s="2">
        <f t="shared" si="1"/>
        <v>66109</v>
      </c>
      <c r="Q7" s="2">
        <f t="shared" si="1"/>
        <v>170190</v>
      </c>
    </row>
    <row r="8" spans="1:17" ht="15.75" customHeight="1" thickBot="1">
      <c r="A8" s="214" t="s">
        <v>6</v>
      </c>
      <c r="B8" s="215"/>
      <c r="C8" s="93"/>
      <c r="D8" s="95">
        <v>36003</v>
      </c>
      <c r="E8" s="95">
        <v>43451</v>
      </c>
      <c r="F8" s="95">
        <v>44261</v>
      </c>
      <c r="G8" s="95">
        <v>56337</v>
      </c>
      <c r="I8" s="22">
        <f t="shared" si="2"/>
        <v>3</v>
      </c>
      <c r="J8" s="22">
        <f t="shared" si="0"/>
        <v>51</v>
      </c>
      <c r="K8" s="22">
        <f t="shared" si="0"/>
        <v>61</v>
      </c>
      <c r="L8" s="22">
        <f t="shared" si="0"/>
        <v>37</v>
      </c>
      <c r="N8" s="2">
        <f t="shared" si="3"/>
        <v>36003</v>
      </c>
      <c r="O8" s="2">
        <f t="shared" si="1"/>
        <v>43451</v>
      </c>
      <c r="P8" s="2">
        <f t="shared" si="1"/>
        <v>44261</v>
      </c>
      <c r="Q8" s="2">
        <f t="shared" si="1"/>
        <v>56337</v>
      </c>
    </row>
    <row r="9" spans="1:17" ht="37.5" customHeight="1" thickBot="1">
      <c r="A9" s="214" t="s">
        <v>7</v>
      </c>
      <c r="B9" s="215"/>
      <c r="C9" s="93"/>
      <c r="D9" s="95">
        <v>51680</v>
      </c>
      <c r="E9" s="95">
        <v>48450</v>
      </c>
      <c r="F9" s="95">
        <v>49763</v>
      </c>
      <c r="G9" s="95">
        <v>78255</v>
      </c>
      <c r="I9" s="22">
        <f t="shared" si="2"/>
        <v>80</v>
      </c>
      <c r="J9" s="22">
        <f t="shared" si="0"/>
        <v>50</v>
      </c>
      <c r="K9" s="22">
        <f t="shared" si="0"/>
        <v>63</v>
      </c>
      <c r="L9" s="22">
        <f t="shared" si="0"/>
        <v>55</v>
      </c>
      <c r="N9" s="2">
        <f t="shared" si="3"/>
        <v>51680</v>
      </c>
      <c r="O9" s="2">
        <f t="shared" si="1"/>
        <v>48450</v>
      </c>
      <c r="P9" s="2">
        <f t="shared" si="1"/>
        <v>49763</v>
      </c>
      <c r="Q9" s="2">
        <f t="shared" si="1"/>
        <v>78255</v>
      </c>
    </row>
    <row r="10" spans="1:17" ht="61.5" customHeight="1" thickBot="1">
      <c r="A10" s="224" t="s">
        <v>8</v>
      </c>
      <c r="B10" s="225"/>
      <c r="C10" s="93"/>
      <c r="D10" s="94">
        <v>97440</v>
      </c>
      <c r="E10" s="94">
        <v>82420</v>
      </c>
      <c r="F10" s="94">
        <v>40298</v>
      </c>
      <c r="G10" s="94">
        <v>144558</v>
      </c>
      <c r="I10" s="22">
        <f t="shared" si="2"/>
        <v>40</v>
      </c>
      <c r="J10" s="22">
        <f t="shared" si="0"/>
        <v>20</v>
      </c>
      <c r="K10" s="22">
        <f t="shared" si="0"/>
        <v>98</v>
      </c>
      <c r="L10" s="22">
        <f t="shared" si="0"/>
        <v>558</v>
      </c>
      <c r="N10" s="2">
        <f t="shared" si="3"/>
        <v>97440</v>
      </c>
      <c r="O10" s="2">
        <f t="shared" si="1"/>
        <v>82420</v>
      </c>
      <c r="P10" s="2">
        <f t="shared" si="1"/>
        <v>40298</v>
      </c>
      <c r="Q10" s="2">
        <f t="shared" si="1"/>
        <v>144558</v>
      </c>
    </row>
    <row r="11" spans="1:17" ht="15" customHeight="1" thickBot="1">
      <c r="A11" s="214" t="s">
        <v>9</v>
      </c>
      <c r="B11" s="215"/>
      <c r="C11" s="93"/>
      <c r="D11" s="95">
        <v>2257</v>
      </c>
      <c r="E11" s="95">
        <v>-11072</v>
      </c>
      <c r="F11" s="95">
        <v>-3963</v>
      </c>
      <c r="G11" s="95">
        <v>-1597</v>
      </c>
      <c r="I11" s="22">
        <f t="shared" si="2"/>
        <v>7</v>
      </c>
      <c r="J11" s="22">
        <f t="shared" si="0"/>
        <v>72</v>
      </c>
      <c r="K11" s="22">
        <f t="shared" si="0"/>
        <v>63</v>
      </c>
      <c r="L11" s="22">
        <f t="shared" si="0"/>
        <v>97</v>
      </c>
      <c r="N11" s="2">
        <f t="shared" si="3"/>
        <v>2257</v>
      </c>
      <c r="O11" s="2">
        <f t="shared" si="1"/>
        <v>-11072</v>
      </c>
      <c r="P11" s="2">
        <f t="shared" si="1"/>
        <v>-3963</v>
      </c>
      <c r="Q11" s="2">
        <f t="shared" si="1"/>
        <v>-1597</v>
      </c>
    </row>
    <row r="12" spans="1:17" ht="45" customHeight="1" thickBot="1">
      <c r="A12" s="214" t="s">
        <v>10</v>
      </c>
      <c r="B12" s="215"/>
      <c r="C12" s="93"/>
      <c r="D12" s="95">
        <v>-1699</v>
      </c>
      <c r="E12" s="96"/>
      <c r="F12" s="96"/>
      <c r="G12" s="96"/>
      <c r="I12" s="22">
        <f t="shared" si="2"/>
        <v>99</v>
      </c>
      <c r="J12" s="22" t="e">
        <f t="shared" si="0"/>
        <v>#VALUE!</v>
      </c>
      <c r="K12" s="22" t="e">
        <f t="shared" si="0"/>
        <v>#VALUE!</v>
      </c>
      <c r="L12" s="22" t="e">
        <f t="shared" si="0"/>
        <v>#VALUE!</v>
      </c>
      <c r="N12" s="2">
        <f t="shared" si="3"/>
        <v>-1699</v>
      </c>
      <c r="O12" s="2">
        <f t="shared" si="1"/>
        <v>0</v>
      </c>
      <c r="P12" s="2">
        <f t="shared" si="1"/>
        <v>0</v>
      </c>
      <c r="Q12" s="2">
        <f t="shared" si="1"/>
        <v>0</v>
      </c>
    </row>
    <row r="13" spans="1:17" ht="37.5" customHeight="1" thickBot="1">
      <c r="A13" s="224" t="s">
        <v>11</v>
      </c>
      <c r="B13" s="225"/>
      <c r="C13" s="93"/>
      <c r="D13" s="94">
        <v>97998</v>
      </c>
      <c r="E13" s="94">
        <v>71348</v>
      </c>
      <c r="F13" s="94">
        <v>36334</v>
      </c>
      <c r="G13" s="94">
        <v>142961</v>
      </c>
      <c r="I13" s="22">
        <f t="shared" si="2"/>
        <v>98</v>
      </c>
      <c r="J13" s="22">
        <f t="shared" si="0"/>
        <v>48</v>
      </c>
      <c r="K13" s="22">
        <f t="shared" si="0"/>
        <v>34</v>
      </c>
      <c r="L13" s="22">
        <f t="shared" si="0"/>
        <v>961</v>
      </c>
      <c r="N13" s="2">
        <f t="shared" si="3"/>
        <v>97998</v>
      </c>
      <c r="O13" s="2">
        <f t="shared" si="1"/>
        <v>71348</v>
      </c>
      <c r="P13" s="2">
        <f t="shared" si="1"/>
        <v>36334</v>
      </c>
      <c r="Q13" s="2">
        <f t="shared" si="1"/>
        <v>142961</v>
      </c>
    </row>
    <row r="14" spans="1:17" ht="61.5" customHeight="1" thickBot="1">
      <c r="A14" s="224" t="s">
        <v>12</v>
      </c>
      <c r="B14" s="225"/>
      <c r="C14" s="93"/>
      <c r="D14" s="94">
        <v>73654</v>
      </c>
      <c r="E14" s="94">
        <v>54754</v>
      </c>
      <c r="F14" s="94">
        <v>24147</v>
      </c>
      <c r="G14" s="94">
        <v>113953</v>
      </c>
      <c r="I14" s="22">
        <f t="shared" si="2"/>
        <v>54</v>
      </c>
      <c r="J14" s="22">
        <f t="shared" si="0"/>
        <v>54</v>
      </c>
      <c r="K14" s="22">
        <f t="shared" si="0"/>
        <v>47</v>
      </c>
      <c r="L14" s="22">
        <f t="shared" si="0"/>
        <v>953</v>
      </c>
      <c r="N14" s="2">
        <f t="shared" si="3"/>
        <v>73654</v>
      </c>
      <c r="O14" s="2">
        <f t="shared" si="1"/>
        <v>54754</v>
      </c>
      <c r="P14" s="2">
        <f t="shared" si="1"/>
        <v>24147</v>
      </c>
      <c r="Q14" s="2">
        <f t="shared" si="1"/>
        <v>113953</v>
      </c>
    </row>
    <row r="15" spans="1:17" ht="61.5" customHeight="1" thickBot="1">
      <c r="A15" s="224" t="s">
        <v>13</v>
      </c>
      <c r="B15" s="225"/>
      <c r="C15" s="93"/>
      <c r="D15" s="94">
        <v>74590</v>
      </c>
      <c r="E15" s="94">
        <v>56804</v>
      </c>
      <c r="F15" s="94">
        <v>24881</v>
      </c>
      <c r="G15" s="94">
        <v>109181</v>
      </c>
      <c r="I15" s="22">
        <f t="shared" si="2"/>
        <v>90</v>
      </c>
      <c r="J15" s="22">
        <f t="shared" si="0"/>
        <v>4</v>
      </c>
      <c r="K15" s="22">
        <f t="shared" si="0"/>
        <v>81</v>
      </c>
      <c r="L15" s="22">
        <f t="shared" si="0"/>
        <v>181</v>
      </c>
      <c r="N15" s="2">
        <f t="shared" si="3"/>
        <v>74590</v>
      </c>
      <c r="O15" s="2">
        <f t="shared" si="1"/>
        <v>56804</v>
      </c>
      <c r="P15" s="2">
        <f t="shared" si="1"/>
        <v>24881</v>
      </c>
      <c r="Q15" s="2">
        <f t="shared" si="1"/>
        <v>109181</v>
      </c>
    </row>
    <row r="16" spans="1:17" ht="37.5" customHeight="1" thickBot="1">
      <c r="A16" s="214" t="s">
        <v>14</v>
      </c>
      <c r="B16" s="215"/>
      <c r="C16" s="93"/>
      <c r="D16" s="96">
        <v>570</v>
      </c>
      <c r="E16" s="96">
        <v>305</v>
      </c>
      <c r="F16" s="96">
        <v>113</v>
      </c>
      <c r="G16" s="96">
        <v>429</v>
      </c>
      <c r="I16" s="22" t="e">
        <f t="shared" si="2"/>
        <v>#VALUE!</v>
      </c>
      <c r="J16" s="22" t="e">
        <f t="shared" si="0"/>
        <v>#VALUE!</v>
      </c>
      <c r="K16" s="22" t="e">
        <f t="shared" si="0"/>
        <v>#VALUE!</v>
      </c>
      <c r="L16" s="22" t="e">
        <f t="shared" si="0"/>
        <v>#VALUE!</v>
      </c>
      <c r="N16" s="2">
        <f t="shared" si="3"/>
        <v>570</v>
      </c>
      <c r="O16" s="2">
        <f t="shared" si="1"/>
        <v>305</v>
      </c>
      <c r="P16" s="2">
        <f t="shared" si="1"/>
        <v>113</v>
      </c>
      <c r="Q16" s="2">
        <f t="shared" si="1"/>
        <v>429</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1397712</v>
      </c>
      <c r="E19" s="94">
        <v>1794542</v>
      </c>
      <c r="F19" s="94">
        <v>1526955</v>
      </c>
      <c r="G19" s="94">
        <v>2363457</v>
      </c>
      <c r="I19" s="22">
        <f t="shared" ref="I19:L38" si="4">REPLACE(D19,1,3,"")/1</f>
        <v>7712</v>
      </c>
      <c r="J19" s="22">
        <f t="shared" si="4"/>
        <v>4542</v>
      </c>
      <c r="K19" s="22">
        <f t="shared" si="4"/>
        <v>6955</v>
      </c>
      <c r="L19" s="22">
        <f t="shared" si="4"/>
        <v>3457</v>
      </c>
      <c r="N19" s="2">
        <f t="shared" si="3"/>
        <v>1397712</v>
      </c>
      <c r="O19" s="2">
        <f t="shared" si="3"/>
        <v>1794542</v>
      </c>
      <c r="P19" s="2">
        <f t="shared" si="3"/>
        <v>1526955</v>
      </c>
      <c r="Q19" s="2">
        <f t="shared" si="3"/>
        <v>2363457</v>
      </c>
    </row>
    <row r="20" spans="1:17" ht="61.5" customHeight="1" thickBot="1">
      <c r="A20" s="214" t="s">
        <v>17</v>
      </c>
      <c r="B20" s="215"/>
      <c r="C20" s="93"/>
      <c r="D20" s="95">
        <v>116819</v>
      </c>
      <c r="E20" s="95">
        <v>91323</v>
      </c>
      <c r="F20" s="95">
        <v>93030</v>
      </c>
      <c r="G20" s="95">
        <v>59013</v>
      </c>
      <c r="I20" s="22">
        <f t="shared" si="4"/>
        <v>819</v>
      </c>
      <c r="J20" s="22">
        <f t="shared" si="4"/>
        <v>23</v>
      </c>
      <c r="K20" s="22">
        <f t="shared" si="4"/>
        <v>30</v>
      </c>
      <c r="L20" s="22">
        <f t="shared" si="4"/>
        <v>13</v>
      </c>
      <c r="N20" s="2">
        <f t="shared" si="3"/>
        <v>116819</v>
      </c>
      <c r="O20" s="2">
        <f t="shared" si="3"/>
        <v>91323</v>
      </c>
      <c r="P20" s="2">
        <f t="shared" si="3"/>
        <v>93030</v>
      </c>
      <c r="Q20" s="2">
        <f t="shared" si="3"/>
        <v>59013</v>
      </c>
    </row>
    <row r="21" spans="1:17" ht="30" customHeight="1" thickBot="1">
      <c r="A21" s="214" t="s">
        <v>18</v>
      </c>
      <c r="B21" s="215"/>
      <c r="C21" s="93"/>
      <c r="D21" s="96"/>
      <c r="E21" s="95">
        <v>9482</v>
      </c>
      <c r="F21" s="95">
        <v>210526</v>
      </c>
      <c r="G21" s="95">
        <v>544091</v>
      </c>
      <c r="I21" s="22" t="e">
        <f t="shared" si="4"/>
        <v>#VALUE!</v>
      </c>
      <c r="J21" s="22">
        <f t="shared" si="4"/>
        <v>2</v>
      </c>
      <c r="K21" s="22">
        <f t="shared" si="4"/>
        <v>526</v>
      </c>
      <c r="L21" s="22">
        <f t="shared" si="4"/>
        <v>91</v>
      </c>
      <c r="N21" s="2">
        <f t="shared" si="3"/>
        <v>0</v>
      </c>
      <c r="O21" s="2">
        <f t="shared" si="3"/>
        <v>9482</v>
      </c>
      <c r="P21" s="2">
        <f t="shared" si="3"/>
        <v>210526</v>
      </c>
      <c r="Q21" s="2">
        <f t="shared" si="3"/>
        <v>544091</v>
      </c>
    </row>
    <row r="22" spans="1:17" ht="30" customHeight="1" thickBot="1">
      <c r="A22" s="214" t="s">
        <v>19</v>
      </c>
      <c r="B22" s="215"/>
      <c r="C22" s="93"/>
      <c r="D22" s="95">
        <v>543134</v>
      </c>
      <c r="E22" s="95">
        <v>745559</v>
      </c>
      <c r="F22" s="95">
        <v>555279</v>
      </c>
      <c r="G22" s="95">
        <v>1086957</v>
      </c>
      <c r="I22" s="22">
        <f t="shared" si="4"/>
        <v>134</v>
      </c>
      <c r="J22" s="22">
        <f t="shared" si="4"/>
        <v>559</v>
      </c>
      <c r="K22" s="22">
        <f t="shared" si="4"/>
        <v>279</v>
      </c>
      <c r="L22" s="22">
        <f t="shared" si="4"/>
        <v>6957</v>
      </c>
      <c r="N22" s="2">
        <f t="shared" si="3"/>
        <v>543134</v>
      </c>
      <c r="O22" s="2">
        <f t="shared" si="3"/>
        <v>745559</v>
      </c>
      <c r="P22" s="2">
        <f t="shared" si="3"/>
        <v>555279</v>
      </c>
      <c r="Q22" s="2">
        <f t="shared" si="3"/>
        <v>1086957</v>
      </c>
    </row>
    <row r="23" spans="1:17" ht="15" customHeight="1" thickBot="1">
      <c r="A23" s="214" t="s">
        <v>20</v>
      </c>
      <c r="B23" s="215"/>
      <c r="C23" s="93"/>
      <c r="D23" s="95">
        <v>712414</v>
      </c>
      <c r="E23" s="95">
        <v>891682</v>
      </c>
      <c r="F23" s="95">
        <v>623531</v>
      </c>
      <c r="G23" s="95">
        <v>626120</v>
      </c>
      <c r="I23" s="22">
        <f t="shared" si="4"/>
        <v>414</v>
      </c>
      <c r="J23" s="22">
        <f t="shared" si="4"/>
        <v>682</v>
      </c>
      <c r="K23" s="22">
        <f t="shared" si="4"/>
        <v>531</v>
      </c>
      <c r="L23" s="22">
        <f t="shared" si="4"/>
        <v>120</v>
      </c>
      <c r="N23" s="2">
        <f t="shared" si="3"/>
        <v>712414</v>
      </c>
      <c r="O23" s="2">
        <f t="shared" si="3"/>
        <v>891682</v>
      </c>
      <c r="P23" s="2">
        <f t="shared" si="3"/>
        <v>623531</v>
      </c>
      <c r="Q23" s="2">
        <f t="shared" si="3"/>
        <v>626120</v>
      </c>
    </row>
    <row r="24" spans="1:17" ht="30" customHeight="1" thickBot="1">
      <c r="A24" s="214" t="s">
        <v>21</v>
      </c>
      <c r="B24" s="215"/>
      <c r="C24" s="93"/>
      <c r="D24" s="95">
        <v>25345</v>
      </c>
      <c r="E24" s="95">
        <v>56496</v>
      </c>
      <c r="F24" s="95">
        <v>44591</v>
      </c>
      <c r="G24" s="95">
        <v>47275</v>
      </c>
      <c r="I24" s="22">
        <f t="shared" si="4"/>
        <v>45</v>
      </c>
      <c r="J24" s="22">
        <f t="shared" si="4"/>
        <v>96</v>
      </c>
      <c r="K24" s="22">
        <f t="shared" si="4"/>
        <v>91</v>
      </c>
      <c r="L24" s="22">
        <f t="shared" si="4"/>
        <v>75</v>
      </c>
      <c r="N24" s="2">
        <f t="shared" si="3"/>
        <v>25345</v>
      </c>
      <c r="O24" s="2">
        <f t="shared" si="3"/>
        <v>56496</v>
      </c>
      <c r="P24" s="2">
        <f t="shared" si="3"/>
        <v>44591</v>
      </c>
      <c r="Q24" s="2">
        <f t="shared" si="3"/>
        <v>47275</v>
      </c>
    </row>
    <row r="25" spans="1:17" ht="15" customHeight="1" thickBot="1">
      <c r="A25" s="224" t="s">
        <v>22</v>
      </c>
      <c r="B25" s="225"/>
      <c r="C25" s="93"/>
      <c r="D25" s="94">
        <v>1833713</v>
      </c>
      <c r="E25" s="94">
        <v>1758369</v>
      </c>
      <c r="F25" s="94">
        <v>2137601</v>
      </c>
      <c r="G25" s="94">
        <v>1969796</v>
      </c>
      <c r="I25" s="22">
        <f t="shared" si="4"/>
        <v>3713</v>
      </c>
      <c r="J25" s="22">
        <f t="shared" si="4"/>
        <v>8369</v>
      </c>
      <c r="K25" s="22">
        <f t="shared" si="4"/>
        <v>7601</v>
      </c>
      <c r="L25" s="22">
        <f t="shared" si="4"/>
        <v>9796</v>
      </c>
      <c r="N25" s="2">
        <f t="shared" si="3"/>
        <v>1833713</v>
      </c>
      <c r="O25" s="2">
        <f t="shared" si="3"/>
        <v>1758369</v>
      </c>
      <c r="P25" s="2">
        <f t="shared" si="3"/>
        <v>2137601</v>
      </c>
      <c r="Q25" s="2">
        <f t="shared" si="3"/>
        <v>1969796</v>
      </c>
    </row>
    <row r="26" spans="1:17" ht="25.5" customHeight="1" thickBot="1">
      <c r="A26" s="214" t="s">
        <v>23</v>
      </c>
      <c r="B26" s="215"/>
      <c r="C26" s="93"/>
      <c r="D26" s="95">
        <v>1258290</v>
      </c>
      <c r="E26" s="95">
        <v>659625</v>
      </c>
      <c r="F26" s="95">
        <v>908992</v>
      </c>
      <c r="G26" s="95">
        <v>831345</v>
      </c>
      <c r="I26" s="22">
        <f t="shared" si="4"/>
        <v>8290</v>
      </c>
      <c r="J26" s="22">
        <f t="shared" si="4"/>
        <v>625</v>
      </c>
      <c r="K26" s="22">
        <f t="shared" si="4"/>
        <v>992</v>
      </c>
      <c r="L26" s="22">
        <f t="shared" si="4"/>
        <v>345</v>
      </c>
      <c r="N26" s="2">
        <f t="shared" si="3"/>
        <v>1258290</v>
      </c>
      <c r="O26" s="2">
        <f t="shared" si="3"/>
        <v>659625</v>
      </c>
      <c r="P26" s="2">
        <f t="shared" si="3"/>
        <v>908992</v>
      </c>
      <c r="Q26" s="2">
        <f t="shared" si="3"/>
        <v>831345</v>
      </c>
    </row>
    <row r="27" spans="1:17" ht="15.75" customHeight="1" thickBot="1">
      <c r="A27" s="214" t="s">
        <v>24</v>
      </c>
      <c r="B27" s="215"/>
      <c r="C27" s="93"/>
      <c r="D27" s="95">
        <v>152678</v>
      </c>
      <c r="E27" s="95">
        <v>150705</v>
      </c>
      <c r="F27" s="95">
        <v>147512</v>
      </c>
      <c r="G27" s="95">
        <v>172796</v>
      </c>
      <c r="I27" s="22">
        <f t="shared" si="4"/>
        <v>678</v>
      </c>
      <c r="J27" s="22">
        <f t="shared" si="4"/>
        <v>705</v>
      </c>
      <c r="K27" s="22">
        <f t="shared" si="4"/>
        <v>512</v>
      </c>
      <c r="L27" s="22">
        <f t="shared" si="4"/>
        <v>796</v>
      </c>
      <c r="N27" s="2">
        <f t="shared" si="3"/>
        <v>152678</v>
      </c>
      <c r="O27" s="2">
        <f t="shared" si="3"/>
        <v>150705</v>
      </c>
      <c r="P27" s="2">
        <f t="shared" si="3"/>
        <v>147512</v>
      </c>
      <c r="Q27" s="2">
        <f t="shared" si="3"/>
        <v>172796</v>
      </c>
    </row>
    <row r="28" spans="1:17" ht="30" customHeight="1" thickBot="1">
      <c r="A28" s="214" t="s">
        <v>25</v>
      </c>
      <c r="B28" s="215"/>
      <c r="C28" s="93"/>
      <c r="D28" s="95">
        <v>299122</v>
      </c>
      <c r="E28" s="95">
        <v>293563</v>
      </c>
      <c r="F28" s="95">
        <v>760450</v>
      </c>
      <c r="G28" s="95">
        <v>650526</v>
      </c>
      <c r="I28" s="22">
        <f t="shared" si="4"/>
        <v>122</v>
      </c>
      <c r="J28" s="22">
        <f t="shared" si="4"/>
        <v>563</v>
      </c>
      <c r="K28" s="22">
        <f t="shared" si="4"/>
        <v>450</v>
      </c>
      <c r="L28" s="22">
        <f t="shared" si="4"/>
        <v>526</v>
      </c>
      <c r="N28" s="2">
        <f t="shared" si="3"/>
        <v>299122</v>
      </c>
      <c r="O28" s="2">
        <f t="shared" si="3"/>
        <v>293563</v>
      </c>
      <c r="P28" s="2">
        <f t="shared" si="3"/>
        <v>760450</v>
      </c>
      <c r="Q28" s="2">
        <f t="shared" si="3"/>
        <v>650526</v>
      </c>
    </row>
    <row r="29" spans="1:17" ht="15" customHeight="1" thickBot="1">
      <c r="A29" s="224" t="s">
        <v>26</v>
      </c>
      <c r="B29" s="225"/>
      <c r="C29" s="93"/>
      <c r="D29" s="94">
        <v>3231425</v>
      </c>
      <c r="E29" s="94">
        <v>3552912</v>
      </c>
      <c r="F29" s="94">
        <v>3664557</v>
      </c>
      <c r="G29" s="94">
        <v>4333253</v>
      </c>
      <c r="I29" s="22">
        <f t="shared" si="4"/>
        <v>1425</v>
      </c>
      <c r="J29" s="22">
        <f t="shared" si="4"/>
        <v>2912</v>
      </c>
      <c r="K29" s="22">
        <f t="shared" si="4"/>
        <v>4557</v>
      </c>
      <c r="L29" s="22">
        <f t="shared" si="4"/>
        <v>3253</v>
      </c>
      <c r="N29" s="2">
        <f t="shared" si="3"/>
        <v>3231425</v>
      </c>
      <c r="O29" s="2">
        <f t="shared" si="3"/>
        <v>3552912</v>
      </c>
      <c r="P29" s="2">
        <f t="shared" si="3"/>
        <v>3664557</v>
      </c>
      <c r="Q29" s="2">
        <f t="shared" si="3"/>
        <v>4333253</v>
      </c>
    </row>
    <row r="30" spans="1:17" ht="15" customHeight="1" thickBot="1">
      <c r="A30" s="224" t="s">
        <v>27</v>
      </c>
      <c r="B30" s="225"/>
      <c r="C30" s="93"/>
      <c r="D30" s="94">
        <v>755706</v>
      </c>
      <c r="E30" s="94">
        <v>1090313</v>
      </c>
      <c r="F30" s="94">
        <v>1197951</v>
      </c>
      <c r="G30" s="94">
        <v>1665018</v>
      </c>
      <c r="I30" s="22">
        <f t="shared" si="4"/>
        <v>706</v>
      </c>
      <c r="J30" s="22">
        <f t="shared" si="4"/>
        <v>313</v>
      </c>
      <c r="K30" s="22">
        <f t="shared" si="4"/>
        <v>7951</v>
      </c>
      <c r="L30" s="22">
        <f t="shared" si="4"/>
        <v>5018</v>
      </c>
      <c r="N30" s="2">
        <f t="shared" si="3"/>
        <v>755706</v>
      </c>
      <c r="O30" s="2">
        <f t="shared" si="3"/>
        <v>1090313</v>
      </c>
      <c r="P30" s="2">
        <f t="shared" si="3"/>
        <v>1197951</v>
      </c>
      <c r="Q30" s="2">
        <f t="shared" si="3"/>
        <v>1665018</v>
      </c>
    </row>
    <row r="31" spans="1:17" ht="15" customHeight="1" thickBot="1">
      <c r="A31" s="214" t="s">
        <v>28</v>
      </c>
      <c r="B31" s="215"/>
      <c r="C31" s="93"/>
      <c r="D31" s="95">
        <v>672209</v>
      </c>
      <c r="E31" s="95">
        <v>1048630</v>
      </c>
      <c r="F31" s="95">
        <v>1163047</v>
      </c>
      <c r="G31" s="95">
        <v>877119</v>
      </c>
      <c r="I31" s="22">
        <f t="shared" si="4"/>
        <v>209</v>
      </c>
      <c r="J31" s="22">
        <f t="shared" si="4"/>
        <v>8630</v>
      </c>
      <c r="K31" s="22">
        <f t="shared" si="4"/>
        <v>3047</v>
      </c>
      <c r="L31" s="22">
        <f t="shared" si="4"/>
        <v>119</v>
      </c>
      <c r="N31" s="2">
        <f t="shared" si="3"/>
        <v>672209</v>
      </c>
      <c r="O31" s="2">
        <f t="shared" si="3"/>
        <v>1048630</v>
      </c>
      <c r="P31" s="2">
        <f t="shared" si="3"/>
        <v>1163047</v>
      </c>
      <c r="Q31" s="2">
        <f t="shared" si="3"/>
        <v>877119</v>
      </c>
    </row>
    <row r="32" spans="1:17" ht="15.75" customHeight="1" thickBot="1">
      <c r="A32" s="214" t="s">
        <v>29</v>
      </c>
      <c r="B32" s="215"/>
      <c r="C32" s="93"/>
      <c r="D32" s="95">
        <v>83497</v>
      </c>
      <c r="E32" s="95">
        <v>41683</v>
      </c>
      <c r="F32" s="95">
        <v>34904</v>
      </c>
      <c r="G32" s="95">
        <v>787900</v>
      </c>
      <c r="I32" s="22">
        <f t="shared" si="4"/>
        <v>97</v>
      </c>
      <c r="J32" s="22">
        <f t="shared" si="4"/>
        <v>83</v>
      </c>
      <c r="K32" s="22">
        <f t="shared" si="4"/>
        <v>4</v>
      </c>
      <c r="L32" s="22">
        <f t="shared" si="4"/>
        <v>900</v>
      </c>
      <c r="N32" s="2">
        <f t="shared" si="3"/>
        <v>83497</v>
      </c>
      <c r="O32" s="2">
        <f t="shared" si="3"/>
        <v>41683</v>
      </c>
      <c r="P32" s="2">
        <f t="shared" si="3"/>
        <v>34904</v>
      </c>
      <c r="Q32" s="2">
        <f t="shared" si="3"/>
        <v>787900</v>
      </c>
    </row>
    <row r="33" spans="1:18" ht="15" customHeight="1" thickBot="1">
      <c r="A33" s="224" t="s">
        <v>30</v>
      </c>
      <c r="B33" s="225"/>
      <c r="C33" s="93"/>
      <c r="D33" s="94">
        <v>2433418</v>
      </c>
      <c r="E33" s="94">
        <v>2462598</v>
      </c>
      <c r="F33" s="94">
        <v>2466605</v>
      </c>
      <c r="G33" s="94">
        <v>2668235</v>
      </c>
      <c r="I33" s="22">
        <f t="shared" si="4"/>
        <v>3418</v>
      </c>
      <c r="J33" s="22">
        <f t="shared" si="4"/>
        <v>2598</v>
      </c>
      <c r="K33" s="22">
        <f t="shared" si="4"/>
        <v>6605</v>
      </c>
      <c r="L33" s="22">
        <f t="shared" si="4"/>
        <v>8235</v>
      </c>
      <c r="N33" s="2">
        <f t="shared" si="3"/>
        <v>2433418</v>
      </c>
      <c r="O33" s="2">
        <f t="shared" si="3"/>
        <v>2462598</v>
      </c>
      <c r="P33" s="2">
        <f t="shared" si="3"/>
        <v>2466605</v>
      </c>
      <c r="Q33" s="2">
        <f t="shared" si="3"/>
        <v>2668235</v>
      </c>
      <c r="R33" s="22"/>
    </row>
    <row r="34" spans="1:18" ht="30" customHeight="1" thickBot="1">
      <c r="A34" s="214" t="s">
        <v>31</v>
      </c>
      <c r="B34" s="215"/>
      <c r="C34" s="93"/>
      <c r="D34" s="95">
        <v>1307984</v>
      </c>
      <c r="E34" s="95">
        <v>1802353</v>
      </c>
      <c r="F34" s="95">
        <v>1802353</v>
      </c>
      <c r="G34" s="95">
        <v>2417857</v>
      </c>
      <c r="I34" s="22">
        <f t="shared" si="4"/>
        <v>7984</v>
      </c>
      <c r="J34" s="22">
        <f t="shared" si="4"/>
        <v>2353</v>
      </c>
      <c r="K34" s="22">
        <f t="shared" si="4"/>
        <v>2353</v>
      </c>
      <c r="L34" s="22">
        <f t="shared" si="4"/>
        <v>7857</v>
      </c>
      <c r="N34" s="2">
        <f t="shared" si="3"/>
        <v>1307984</v>
      </c>
      <c r="O34" s="2">
        <f t="shared" si="3"/>
        <v>1802353</v>
      </c>
      <c r="P34" s="2">
        <f t="shared" si="3"/>
        <v>1802353</v>
      </c>
      <c r="Q34" s="2">
        <f t="shared" si="3"/>
        <v>2417857</v>
      </c>
    </row>
    <row r="35" spans="1:18" ht="30" customHeight="1" thickBot="1">
      <c r="A35" s="214" t="s">
        <v>32</v>
      </c>
      <c r="B35" s="215"/>
      <c r="C35" s="93"/>
      <c r="D35" s="95">
        <v>901532</v>
      </c>
      <c r="E35" s="95">
        <v>406943</v>
      </c>
      <c r="F35" s="95">
        <v>406943</v>
      </c>
      <c r="G35" s="96"/>
      <c r="I35" s="22">
        <f t="shared" si="4"/>
        <v>532</v>
      </c>
      <c r="J35" s="22">
        <f t="shared" si="4"/>
        <v>943</v>
      </c>
      <c r="K35" s="22">
        <f t="shared" si="4"/>
        <v>943</v>
      </c>
      <c r="L35" s="22" t="e">
        <f t="shared" si="4"/>
        <v>#VALUE!</v>
      </c>
      <c r="N35" s="2">
        <f t="shared" si="3"/>
        <v>901532</v>
      </c>
      <c r="O35" s="2">
        <f t="shared" si="3"/>
        <v>406943</v>
      </c>
      <c r="P35" s="2">
        <f t="shared" si="3"/>
        <v>406943</v>
      </c>
      <c r="Q35" s="2">
        <f t="shared" si="3"/>
        <v>0</v>
      </c>
    </row>
    <row r="36" spans="1:18" ht="37.5" customHeight="1" thickBot="1">
      <c r="A36" s="214" t="s">
        <v>33</v>
      </c>
      <c r="B36" s="215"/>
      <c r="C36" s="93"/>
      <c r="D36" s="95">
        <v>68347</v>
      </c>
      <c r="E36" s="95">
        <v>55661</v>
      </c>
      <c r="F36" s="95">
        <v>58672</v>
      </c>
      <c r="G36" s="95">
        <v>93759</v>
      </c>
      <c r="I36" s="22">
        <f t="shared" si="4"/>
        <v>47</v>
      </c>
      <c r="J36" s="22">
        <f t="shared" si="4"/>
        <v>61</v>
      </c>
      <c r="K36" s="22">
        <f t="shared" si="4"/>
        <v>72</v>
      </c>
      <c r="L36" s="22">
        <f t="shared" si="4"/>
        <v>59</v>
      </c>
      <c r="N36" s="2">
        <f t="shared" si="3"/>
        <v>68347</v>
      </c>
      <c r="O36" s="2">
        <f t="shared" si="3"/>
        <v>55661</v>
      </c>
      <c r="P36" s="2">
        <f t="shared" si="3"/>
        <v>58672</v>
      </c>
      <c r="Q36" s="2">
        <f t="shared" si="3"/>
        <v>93759</v>
      </c>
    </row>
    <row r="37" spans="1:18" ht="30" customHeight="1" thickBot="1">
      <c r="A37" s="224" t="s">
        <v>34</v>
      </c>
      <c r="B37" s="225"/>
      <c r="C37" s="93"/>
      <c r="D37" s="94">
        <v>42301</v>
      </c>
      <c r="E37" s="98"/>
      <c r="F37" s="98"/>
      <c r="G37" s="98"/>
      <c r="I37" s="22">
        <f t="shared" si="4"/>
        <v>1</v>
      </c>
      <c r="J37" s="22" t="e">
        <f t="shared" si="4"/>
        <v>#VALUE!</v>
      </c>
      <c r="K37" s="22" t="e">
        <f t="shared" si="4"/>
        <v>#VALUE!</v>
      </c>
      <c r="L37" s="22" t="e">
        <f t="shared" si="4"/>
        <v>#VALUE!</v>
      </c>
      <c r="N37" s="2">
        <f t="shared" si="3"/>
        <v>42301</v>
      </c>
      <c r="O37" s="2">
        <f t="shared" si="3"/>
        <v>0</v>
      </c>
      <c r="P37" s="2">
        <f t="shared" si="3"/>
        <v>0</v>
      </c>
      <c r="Q37" s="2">
        <f t="shared" si="3"/>
        <v>0</v>
      </c>
    </row>
    <row r="38" spans="1:18" ht="30" customHeight="1" thickBot="1">
      <c r="A38" s="224" t="s">
        <v>35</v>
      </c>
      <c r="B38" s="225"/>
      <c r="C38" s="93"/>
      <c r="D38" s="94">
        <v>3231425</v>
      </c>
      <c r="E38" s="94">
        <v>3552912</v>
      </c>
      <c r="F38" s="94">
        <v>3664557</v>
      </c>
      <c r="G38" s="94">
        <v>4333253</v>
      </c>
      <c r="I38" s="22">
        <f t="shared" si="4"/>
        <v>1425</v>
      </c>
      <c r="J38" s="22">
        <f t="shared" si="4"/>
        <v>2912</v>
      </c>
      <c r="K38" s="22">
        <f t="shared" si="4"/>
        <v>4557</v>
      </c>
      <c r="L38" s="22">
        <f t="shared" si="4"/>
        <v>3253</v>
      </c>
      <c r="N38" s="2">
        <f t="shared" si="3"/>
        <v>3231425</v>
      </c>
      <c r="O38" s="2">
        <f t="shared" si="3"/>
        <v>3552912</v>
      </c>
      <c r="P38" s="2">
        <f t="shared" si="3"/>
        <v>3664557</v>
      </c>
      <c r="Q38" s="2">
        <f t="shared" si="3"/>
        <v>4333253</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1767</v>
      </c>
      <c r="E2" s="92" t="s">
        <v>1768</v>
      </c>
      <c r="F2" s="92" t="s">
        <v>1769</v>
      </c>
      <c r="G2" s="92" t="s">
        <v>1770</v>
      </c>
      <c r="H2" s="232"/>
      <c r="I2" s="220"/>
      <c r="J2" s="221"/>
      <c r="K2" s="92" t="s">
        <v>1767</v>
      </c>
      <c r="L2" s="92" t="s">
        <v>1768</v>
      </c>
      <c r="M2" s="92" t="s">
        <v>1769</v>
      </c>
      <c r="N2" s="92" t="s">
        <v>1770</v>
      </c>
      <c r="Y2" s="3"/>
      <c r="Z2" s="3"/>
      <c r="AA2" s="3"/>
      <c r="AB2" s="3"/>
      <c r="AC2" s="3"/>
      <c r="AD2" s="3"/>
      <c r="AE2" s="3"/>
      <c r="AF2" s="3"/>
    </row>
    <row r="3" spans="1:32" ht="61.5" customHeight="1" thickBot="1">
      <c r="A3" s="222" t="s">
        <v>1</v>
      </c>
      <c r="B3" s="223"/>
      <c r="C3" s="93"/>
      <c r="D3" s="94">
        <v>526079</v>
      </c>
      <c r="E3" s="94">
        <v>577171</v>
      </c>
      <c r="F3" s="94">
        <v>700386</v>
      </c>
      <c r="G3" s="94">
        <v>434738</v>
      </c>
      <c r="H3" s="222" t="s">
        <v>1</v>
      </c>
      <c r="I3" s="223"/>
      <c r="J3" s="93"/>
      <c r="K3" s="94">
        <v>569041</v>
      </c>
      <c r="L3" s="94">
        <v>317519</v>
      </c>
      <c r="M3" s="94">
        <v>516615</v>
      </c>
      <c r="N3" s="94">
        <v>418600</v>
      </c>
      <c r="P3" s="2">
        <f>REPLACE(D3,1,3,"")/1</f>
        <v>79</v>
      </c>
      <c r="Q3" s="2">
        <f t="shared" ref="Q3:S16" si="0">REPLACE(E3,1,3,"")/1</f>
        <v>171</v>
      </c>
      <c r="R3" s="2">
        <f t="shared" si="0"/>
        <v>386</v>
      </c>
      <c r="S3" s="2">
        <f t="shared" si="0"/>
        <v>738</v>
      </c>
      <c r="T3" s="2">
        <f>REPLACE(K3,1,3,"")/1</f>
        <v>41</v>
      </c>
      <c r="U3" s="2">
        <f t="shared" ref="U3:W16" si="1">REPLACE(L3,1,3,"")/1</f>
        <v>519</v>
      </c>
      <c r="V3" s="2">
        <f t="shared" si="1"/>
        <v>615</v>
      </c>
      <c r="W3" s="2">
        <f t="shared" si="1"/>
        <v>600</v>
      </c>
      <c r="Y3" s="3">
        <f>K3</f>
        <v>569041</v>
      </c>
      <c r="Z3" s="3">
        <f t="shared" ref="Z3:AB17" si="2">L3</f>
        <v>317519</v>
      </c>
      <c r="AA3" s="3">
        <f t="shared" si="2"/>
        <v>516615</v>
      </c>
      <c r="AB3" s="3">
        <f t="shared" si="2"/>
        <v>418600</v>
      </c>
      <c r="AC3" s="3">
        <f>D3</f>
        <v>526079</v>
      </c>
      <c r="AD3" s="3">
        <f t="shared" ref="AD3:AF17" si="3">E3</f>
        <v>577171</v>
      </c>
      <c r="AE3" s="3">
        <f t="shared" si="3"/>
        <v>700386</v>
      </c>
      <c r="AF3" s="3">
        <f t="shared" si="3"/>
        <v>434738</v>
      </c>
    </row>
    <row r="4" spans="1:32" ht="15" customHeight="1" thickBot="1">
      <c r="A4" s="214" t="s">
        <v>2</v>
      </c>
      <c r="B4" s="215"/>
      <c r="C4" s="93"/>
      <c r="D4" s="95">
        <v>491726</v>
      </c>
      <c r="E4" s="95">
        <v>502180</v>
      </c>
      <c r="F4" s="95">
        <v>643980</v>
      </c>
      <c r="G4" s="95">
        <v>390971</v>
      </c>
      <c r="H4" s="214" t="s">
        <v>2</v>
      </c>
      <c r="I4" s="215"/>
      <c r="J4" s="93"/>
      <c r="K4" s="95">
        <v>529728</v>
      </c>
      <c r="L4" s="95">
        <v>305397</v>
      </c>
      <c r="M4" s="95">
        <v>464341</v>
      </c>
      <c r="N4" s="95">
        <v>390364</v>
      </c>
      <c r="P4" s="2">
        <f t="shared" ref="P4:P16" si="4">REPLACE(D4,1,3,"")/1</f>
        <v>726</v>
      </c>
      <c r="Q4" s="2">
        <f t="shared" si="0"/>
        <v>180</v>
      </c>
      <c r="R4" s="2">
        <f t="shared" si="0"/>
        <v>980</v>
      </c>
      <c r="S4" s="2">
        <f t="shared" si="0"/>
        <v>971</v>
      </c>
      <c r="T4" s="2">
        <f t="shared" ref="T4:U16" si="5">REPLACE(K4,1,3,"")/1</f>
        <v>728</v>
      </c>
      <c r="U4" s="2">
        <f t="shared" si="5"/>
        <v>397</v>
      </c>
      <c r="V4" s="2">
        <f t="shared" si="1"/>
        <v>341</v>
      </c>
      <c r="W4" s="2">
        <f t="shared" si="1"/>
        <v>364</v>
      </c>
      <c r="Y4" s="3">
        <f t="shared" ref="Y4:AB38" si="6">K4</f>
        <v>529728</v>
      </c>
      <c r="Z4" s="3">
        <f t="shared" si="2"/>
        <v>305397</v>
      </c>
      <c r="AA4" s="3">
        <f t="shared" si="2"/>
        <v>464341</v>
      </c>
      <c r="AB4" s="3">
        <f t="shared" si="2"/>
        <v>390364</v>
      </c>
      <c r="AC4" s="3">
        <f t="shared" ref="AC4:AF38" si="7">D4</f>
        <v>491726</v>
      </c>
      <c r="AD4" s="3">
        <f t="shared" si="3"/>
        <v>502180</v>
      </c>
      <c r="AE4" s="3">
        <f t="shared" si="3"/>
        <v>643980</v>
      </c>
      <c r="AF4" s="3">
        <f t="shared" si="3"/>
        <v>390971</v>
      </c>
    </row>
    <row r="5" spans="1:32" ht="61.5" customHeight="1" thickBot="1">
      <c r="A5" s="224" t="s">
        <v>3</v>
      </c>
      <c r="B5" s="225"/>
      <c r="C5" s="93"/>
      <c r="D5" s="94">
        <v>34353</v>
      </c>
      <c r="E5" s="94">
        <v>74991</v>
      </c>
      <c r="F5" s="94">
        <v>56405</v>
      </c>
      <c r="G5" s="94">
        <v>43767</v>
      </c>
      <c r="H5" s="224" t="s">
        <v>3</v>
      </c>
      <c r="I5" s="225"/>
      <c r="J5" s="93"/>
      <c r="K5" s="94">
        <v>39313</v>
      </c>
      <c r="L5" s="94">
        <v>12122</v>
      </c>
      <c r="M5" s="94">
        <v>52275</v>
      </c>
      <c r="N5" s="94">
        <v>28236</v>
      </c>
      <c r="P5" s="2">
        <f t="shared" si="4"/>
        <v>53</v>
      </c>
      <c r="Q5" s="2">
        <f t="shared" si="0"/>
        <v>91</v>
      </c>
      <c r="R5" s="2">
        <f t="shared" si="0"/>
        <v>5</v>
      </c>
      <c r="S5" s="2">
        <f t="shared" si="0"/>
        <v>67</v>
      </c>
      <c r="T5" s="2">
        <f t="shared" si="5"/>
        <v>13</v>
      </c>
      <c r="U5" s="2">
        <f t="shared" si="1"/>
        <v>22</v>
      </c>
      <c r="V5" s="2">
        <f t="shared" si="1"/>
        <v>75</v>
      </c>
      <c r="W5" s="2">
        <f t="shared" si="1"/>
        <v>36</v>
      </c>
      <c r="Y5" s="3">
        <f t="shared" si="6"/>
        <v>39313</v>
      </c>
      <c r="Z5" s="3">
        <f t="shared" si="2"/>
        <v>12122</v>
      </c>
      <c r="AA5" s="3">
        <f t="shared" si="2"/>
        <v>52275</v>
      </c>
      <c r="AB5" s="3">
        <f t="shared" si="2"/>
        <v>28236</v>
      </c>
      <c r="AC5" s="3">
        <f t="shared" si="7"/>
        <v>34353</v>
      </c>
      <c r="AD5" s="3">
        <f t="shared" si="3"/>
        <v>74991</v>
      </c>
      <c r="AE5" s="3">
        <f t="shared" si="3"/>
        <v>56405</v>
      </c>
      <c r="AF5" s="3">
        <f t="shared" si="3"/>
        <v>43767</v>
      </c>
    </row>
    <row r="6" spans="1:32" ht="37.5" customHeight="1" thickBot="1">
      <c r="A6" s="214" t="s">
        <v>4</v>
      </c>
      <c r="B6" s="215"/>
      <c r="C6" s="93"/>
      <c r="D6" s="95">
        <v>12430</v>
      </c>
      <c r="E6" s="95">
        <v>68688</v>
      </c>
      <c r="F6" s="95">
        <v>62300</v>
      </c>
      <c r="G6" s="95">
        <v>121915</v>
      </c>
      <c r="H6" s="214" t="s">
        <v>4</v>
      </c>
      <c r="I6" s="215"/>
      <c r="J6" s="93"/>
      <c r="K6" s="95">
        <v>38675</v>
      </c>
      <c r="L6" s="96">
        <v>979</v>
      </c>
      <c r="M6" s="95">
        <v>4905</v>
      </c>
      <c r="N6" s="95">
        <v>94528</v>
      </c>
      <c r="P6" s="2">
        <f t="shared" si="4"/>
        <v>30</v>
      </c>
      <c r="Q6" s="2">
        <f t="shared" si="0"/>
        <v>88</v>
      </c>
      <c r="R6" s="2">
        <f t="shared" si="0"/>
        <v>0</v>
      </c>
      <c r="S6" s="2">
        <f t="shared" si="0"/>
        <v>915</v>
      </c>
      <c r="T6" s="2">
        <f t="shared" si="5"/>
        <v>75</v>
      </c>
      <c r="U6" s="2" t="e">
        <f t="shared" si="1"/>
        <v>#VALUE!</v>
      </c>
      <c r="V6" s="2">
        <f t="shared" si="1"/>
        <v>5</v>
      </c>
      <c r="W6" s="2">
        <f t="shared" si="1"/>
        <v>28</v>
      </c>
      <c r="Y6" s="3">
        <f t="shared" si="6"/>
        <v>38675</v>
      </c>
      <c r="Z6" s="3">
        <f t="shared" si="2"/>
        <v>979</v>
      </c>
      <c r="AA6" s="3">
        <f t="shared" si="2"/>
        <v>4905</v>
      </c>
      <c r="AB6" s="3">
        <f t="shared" si="2"/>
        <v>94528</v>
      </c>
      <c r="AC6" s="3">
        <f t="shared" si="7"/>
        <v>12430</v>
      </c>
      <c r="AD6" s="3">
        <f t="shared" si="3"/>
        <v>68688</v>
      </c>
      <c r="AE6" s="3">
        <f t="shared" si="3"/>
        <v>62300</v>
      </c>
      <c r="AF6" s="3">
        <f t="shared" si="3"/>
        <v>121915</v>
      </c>
    </row>
    <row r="7" spans="1:32" ht="15" customHeight="1" thickBot="1">
      <c r="A7" s="214" t="s">
        <v>5</v>
      </c>
      <c r="B7" s="215"/>
      <c r="C7" s="93"/>
      <c r="D7" s="96">
        <v>-520</v>
      </c>
      <c r="E7" s="95">
        <v>122634</v>
      </c>
      <c r="F7" s="95">
        <v>-11503</v>
      </c>
      <c r="G7" s="95">
        <v>79034</v>
      </c>
      <c r="H7" s="214" t="s">
        <v>5</v>
      </c>
      <c r="I7" s="215"/>
      <c r="J7" s="93"/>
      <c r="K7" s="95">
        <v>-5947</v>
      </c>
      <c r="L7" s="95">
        <v>15325</v>
      </c>
      <c r="M7" s="95">
        <v>23852</v>
      </c>
      <c r="N7" s="95">
        <v>59581</v>
      </c>
      <c r="P7" s="2">
        <f t="shared" si="4"/>
        <v>0</v>
      </c>
      <c r="Q7" s="2">
        <f t="shared" si="0"/>
        <v>634</v>
      </c>
      <c r="R7" s="2">
        <f t="shared" si="0"/>
        <v>503</v>
      </c>
      <c r="S7" s="2">
        <f t="shared" si="0"/>
        <v>34</v>
      </c>
      <c r="T7" s="2">
        <f t="shared" si="5"/>
        <v>47</v>
      </c>
      <c r="U7" s="2">
        <f t="shared" si="1"/>
        <v>25</v>
      </c>
      <c r="V7" s="2">
        <f t="shared" si="1"/>
        <v>52</v>
      </c>
      <c r="W7" s="2">
        <f t="shared" si="1"/>
        <v>81</v>
      </c>
      <c r="Y7" s="3">
        <f t="shared" si="6"/>
        <v>-5947</v>
      </c>
      <c r="Z7" s="3">
        <f t="shared" si="2"/>
        <v>15325</v>
      </c>
      <c r="AA7" s="3">
        <f t="shared" si="2"/>
        <v>23852</v>
      </c>
      <c r="AB7" s="3">
        <f t="shared" si="2"/>
        <v>59581</v>
      </c>
      <c r="AC7" s="3">
        <f t="shared" si="7"/>
        <v>-520</v>
      </c>
      <c r="AD7" s="3">
        <f t="shared" si="3"/>
        <v>122634</v>
      </c>
      <c r="AE7" s="3">
        <f t="shared" si="3"/>
        <v>-11503</v>
      </c>
      <c r="AF7" s="3">
        <f t="shared" si="3"/>
        <v>79034</v>
      </c>
    </row>
    <row r="8" spans="1:32" ht="15.75" customHeight="1" thickBot="1">
      <c r="A8" s="214" t="s">
        <v>6</v>
      </c>
      <c r="B8" s="215"/>
      <c r="C8" s="93"/>
      <c r="D8" s="95">
        <v>9028</v>
      </c>
      <c r="E8" s="95">
        <v>12634</v>
      </c>
      <c r="F8" s="95">
        <v>22844</v>
      </c>
      <c r="G8" s="95">
        <v>14611</v>
      </c>
      <c r="H8" s="214" t="s">
        <v>6</v>
      </c>
      <c r="I8" s="215"/>
      <c r="J8" s="93"/>
      <c r="K8" s="95">
        <v>10024</v>
      </c>
      <c r="L8" s="95">
        <v>8261</v>
      </c>
      <c r="M8" s="95">
        <v>16850</v>
      </c>
      <c r="N8" s="95">
        <v>11810</v>
      </c>
      <c r="P8" s="2">
        <f t="shared" si="4"/>
        <v>8</v>
      </c>
      <c r="Q8" s="2">
        <f t="shared" si="0"/>
        <v>34</v>
      </c>
      <c r="R8" s="2">
        <f t="shared" si="0"/>
        <v>44</v>
      </c>
      <c r="S8" s="2">
        <f t="shared" si="0"/>
        <v>11</v>
      </c>
      <c r="T8" s="2">
        <f t="shared" si="5"/>
        <v>24</v>
      </c>
      <c r="U8" s="2">
        <f t="shared" si="1"/>
        <v>1</v>
      </c>
      <c r="V8" s="2">
        <f t="shared" si="1"/>
        <v>50</v>
      </c>
      <c r="W8" s="2">
        <f t="shared" si="1"/>
        <v>10</v>
      </c>
      <c r="Y8" s="3">
        <f t="shared" si="6"/>
        <v>10024</v>
      </c>
      <c r="Z8" s="3">
        <f t="shared" si="2"/>
        <v>8261</v>
      </c>
      <c r="AA8" s="3">
        <f t="shared" si="2"/>
        <v>16850</v>
      </c>
      <c r="AB8" s="3">
        <f t="shared" si="2"/>
        <v>11810</v>
      </c>
      <c r="AC8" s="3">
        <f t="shared" si="7"/>
        <v>9028</v>
      </c>
      <c r="AD8" s="3">
        <f t="shared" si="3"/>
        <v>12634</v>
      </c>
      <c r="AE8" s="3">
        <f t="shared" si="3"/>
        <v>22844</v>
      </c>
      <c r="AF8" s="3">
        <f t="shared" si="3"/>
        <v>14611</v>
      </c>
    </row>
    <row r="9" spans="1:32" ht="37.5" customHeight="1" thickBot="1">
      <c r="A9" s="214" t="s">
        <v>7</v>
      </c>
      <c r="B9" s="215"/>
      <c r="C9" s="93"/>
      <c r="D9" s="95">
        <v>16260</v>
      </c>
      <c r="E9" s="95">
        <v>17978</v>
      </c>
      <c r="F9" s="95">
        <v>29177</v>
      </c>
      <c r="G9" s="95">
        <v>18563</v>
      </c>
      <c r="H9" s="214" t="s">
        <v>7</v>
      </c>
      <c r="I9" s="215"/>
      <c r="J9" s="93"/>
      <c r="K9" s="95">
        <v>11542</v>
      </c>
      <c r="L9" s="95">
        <v>12506</v>
      </c>
      <c r="M9" s="95">
        <v>18240</v>
      </c>
      <c r="N9" s="95">
        <v>17079</v>
      </c>
      <c r="P9" s="2">
        <f t="shared" si="4"/>
        <v>60</v>
      </c>
      <c r="Q9" s="2">
        <f t="shared" si="0"/>
        <v>78</v>
      </c>
      <c r="R9" s="2">
        <f t="shared" si="0"/>
        <v>77</v>
      </c>
      <c r="S9" s="2">
        <f t="shared" si="0"/>
        <v>63</v>
      </c>
      <c r="T9" s="2">
        <f t="shared" si="5"/>
        <v>42</v>
      </c>
      <c r="U9" s="2">
        <f t="shared" si="1"/>
        <v>6</v>
      </c>
      <c r="V9" s="2">
        <f t="shared" si="1"/>
        <v>40</v>
      </c>
      <c r="W9" s="2">
        <f t="shared" si="1"/>
        <v>79</v>
      </c>
      <c r="Y9" s="3">
        <f t="shared" si="6"/>
        <v>11542</v>
      </c>
      <c r="Z9" s="3">
        <f t="shared" si="2"/>
        <v>12506</v>
      </c>
      <c r="AA9" s="3">
        <f t="shared" si="2"/>
        <v>18240</v>
      </c>
      <c r="AB9" s="3">
        <f t="shared" si="2"/>
        <v>17079</v>
      </c>
      <c r="AC9" s="3">
        <f t="shared" si="7"/>
        <v>16260</v>
      </c>
      <c r="AD9" s="3">
        <f t="shared" si="3"/>
        <v>17978</v>
      </c>
      <c r="AE9" s="3">
        <f t="shared" si="3"/>
        <v>29177</v>
      </c>
      <c r="AF9" s="3">
        <f t="shared" si="3"/>
        <v>18563</v>
      </c>
    </row>
    <row r="10" spans="1:32" ht="61.5" customHeight="1" thickBot="1">
      <c r="A10" s="224" t="s">
        <v>8</v>
      </c>
      <c r="B10" s="225"/>
      <c r="C10" s="93"/>
      <c r="D10" s="94">
        <v>35138</v>
      </c>
      <c r="E10" s="94">
        <v>2413</v>
      </c>
      <c r="F10" s="94">
        <v>75995</v>
      </c>
      <c r="G10" s="94">
        <v>53474</v>
      </c>
      <c r="H10" s="224" t="s">
        <v>8</v>
      </c>
      <c r="I10" s="225"/>
      <c r="J10" s="93"/>
      <c r="K10" s="94">
        <v>63601</v>
      </c>
      <c r="L10" s="94">
        <v>-23182</v>
      </c>
      <c r="M10" s="98">
        <v>-756</v>
      </c>
      <c r="N10" s="94">
        <v>33202</v>
      </c>
      <c r="P10" s="2">
        <f t="shared" si="4"/>
        <v>38</v>
      </c>
      <c r="Q10" s="2">
        <f t="shared" si="0"/>
        <v>3</v>
      </c>
      <c r="R10" s="2">
        <f t="shared" si="0"/>
        <v>95</v>
      </c>
      <c r="S10" s="2">
        <f t="shared" si="0"/>
        <v>74</v>
      </c>
      <c r="T10" s="2">
        <f t="shared" si="5"/>
        <v>1</v>
      </c>
      <c r="U10" s="2">
        <f t="shared" si="1"/>
        <v>182</v>
      </c>
      <c r="V10" s="2">
        <f t="shared" si="1"/>
        <v>6</v>
      </c>
      <c r="W10" s="2">
        <f t="shared" si="1"/>
        <v>2</v>
      </c>
      <c r="Y10" s="3">
        <f t="shared" si="6"/>
        <v>63601</v>
      </c>
      <c r="Z10" s="3">
        <f t="shared" si="2"/>
        <v>-23182</v>
      </c>
      <c r="AA10" s="3">
        <f t="shared" si="2"/>
        <v>-756</v>
      </c>
      <c r="AB10" s="3">
        <f t="shared" si="2"/>
        <v>33202</v>
      </c>
      <c r="AC10" s="3">
        <f t="shared" si="7"/>
        <v>35138</v>
      </c>
      <c r="AD10" s="3">
        <f t="shared" si="3"/>
        <v>2413</v>
      </c>
      <c r="AE10" s="3">
        <f t="shared" si="3"/>
        <v>75995</v>
      </c>
      <c r="AF10" s="3">
        <f t="shared" si="3"/>
        <v>53474</v>
      </c>
    </row>
    <row r="11" spans="1:32" ht="15" customHeight="1" thickBot="1">
      <c r="A11" s="214" t="s">
        <v>9</v>
      </c>
      <c r="B11" s="215"/>
      <c r="C11" s="93"/>
      <c r="D11" s="95">
        <v>-1033</v>
      </c>
      <c r="E11" s="96">
        <v>-308</v>
      </c>
      <c r="F11" s="96">
        <v>-488</v>
      </c>
      <c r="G11" s="96">
        <v>301</v>
      </c>
      <c r="H11" s="214" t="s">
        <v>9</v>
      </c>
      <c r="I11" s="215"/>
      <c r="J11" s="93"/>
      <c r="K11" s="96">
        <v>-388</v>
      </c>
      <c r="L11" s="95">
        <v>-2126</v>
      </c>
      <c r="M11" s="95">
        <v>-1202</v>
      </c>
      <c r="N11" s="95">
        <v>-1644</v>
      </c>
      <c r="P11" s="2">
        <f t="shared" si="4"/>
        <v>33</v>
      </c>
      <c r="Q11" s="2">
        <f t="shared" si="0"/>
        <v>8</v>
      </c>
      <c r="R11" s="2">
        <f t="shared" si="0"/>
        <v>8</v>
      </c>
      <c r="S11" s="2" t="e">
        <f t="shared" si="0"/>
        <v>#VALUE!</v>
      </c>
      <c r="T11" s="2">
        <f t="shared" si="5"/>
        <v>8</v>
      </c>
      <c r="U11" s="2">
        <f t="shared" si="1"/>
        <v>26</v>
      </c>
      <c r="V11" s="2">
        <f t="shared" si="1"/>
        <v>2</v>
      </c>
      <c r="W11" s="2">
        <f t="shared" si="1"/>
        <v>44</v>
      </c>
      <c r="Y11" s="3">
        <f t="shared" si="6"/>
        <v>-388</v>
      </c>
      <c r="Z11" s="3">
        <f t="shared" si="2"/>
        <v>-2126</v>
      </c>
      <c r="AA11" s="3">
        <f t="shared" si="2"/>
        <v>-1202</v>
      </c>
      <c r="AB11" s="3">
        <f t="shared" si="2"/>
        <v>-1644</v>
      </c>
      <c r="AC11" s="3">
        <f t="shared" si="7"/>
        <v>-1033</v>
      </c>
      <c r="AD11" s="3">
        <f t="shared" si="3"/>
        <v>-308</v>
      </c>
      <c r="AE11" s="3">
        <f t="shared" si="3"/>
        <v>-488</v>
      </c>
      <c r="AF11" s="3">
        <f t="shared" si="3"/>
        <v>301</v>
      </c>
    </row>
    <row r="12" spans="1:32" ht="45" customHeight="1" thickBot="1">
      <c r="A12" s="214" t="s">
        <v>10</v>
      </c>
      <c r="B12" s="215"/>
      <c r="C12" s="93"/>
      <c r="D12" s="96"/>
      <c r="E12" s="96"/>
      <c r="F12" s="96"/>
      <c r="G12" s="96"/>
      <c r="H12" s="214" t="s">
        <v>10</v>
      </c>
      <c r="I12" s="215"/>
      <c r="J12" s="93"/>
      <c r="K12" s="96"/>
      <c r="L12" s="96" t="s">
        <v>820</v>
      </c>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t="str">
        <f t="shared" si="2"/>
        <v>-</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34105</v>
      </c>
      <c r="E13" s="94">
        <v>2105</v>
      </c>
      <c r="F13" s="94">
        <v>75507</v>
      </c>
      <c r="G13" s="94">
        <v>53775</v>
      </c>
      <c r="H13" s="224" t="s">
        <v>11</v>
      </c>
      <c r="I13" s="225"/>
      <c r="J13" s="93"/>
      <c r="K13" s="94">
        <v>63213</v>
      </c>
      <c r="L13" s="94">
        <v>-25308</v>
      </c>
      <c r="M13" s="94">
        <v>-1958</v>
      </c>
      <c r="N13" s="94">
        <v>31558</v>
      </c>
      <c r="P13" s="2">
        <f t="shared" si="4"/>
        <v>5</v>
      </c>
      <c r="Q13" s="2">
        <f t="shared" si="0"/>
        <v>5</v>
      </c>
      <c r="R13" s="2">
        <f t="shared" si="0"/>
        <v>7</v>
      </c>
      <c r="S13" s="2">
        <f t="shared" si="0"/>
        <v>75</v>
      </c>
      <c r="T13" s="2">
        <f t="shared" si="5"/>
        <v>13</v>
      </c>
      <c r="U13" s="2">
        <f t="shared" si="1"/>
        <v>308</v>
      </c>
      <c r="V13" s="2">
        <f t="shared" si="1"/>
        <v>58</v>
      </c>
      <c r="W13" s="2">
        <f t="shared" si="1"/>
        <v>58</v>
      </c>
      <c r="Y13" s="3">
        <f t="shared" si="6"/>
        <v>63213</v>
      </c>
      <c r="Z13" s="3">
        <f t="shared" si="2"/>
        <v>-25308</v>
      </c>
      <c r="AA13" s="3">
        <f t="shared" si="2"/>
        <v>-1958</v>
      </c>
      <c r="AB13" s="3">
        <f t="shared" si="2"/>
        <v>31558</v>
      </c>
      <c r="AC13" s="3">
        <f t="shared" si="7"/>
        <v>34105</v>
      </c>
      <c r="AD13" s="3">
        <f t="shared" si="3"/>
        <v>2105</v>
      </c>
      <c r="AE13" s="3">
        <f t="shared" si="3"/>
        <v>75507</v>
      </c>
      <c r="AF13" s="3">
        <f t="shared" si="3"/>
        <v>53775</v>
      </c>
    </row>
    <row r="14" spans="1:32" ht="49.5" customHeight="1" thickBot="1">
      <c r="A14" s="224" t="s">
        <v>12</v>
      </c>
      <c r="B14" s="225"/>
      <c r="C14" s="93"/>
      <c r="D14" s="94">
        <v>23928</v>
      </c>
      <c r="E14" s="94">
        <v>-3566</v>
      </c>
      <c r="F14" s="94">
        <v>65644</v>
      </c>
      <c r="G14" s="94">
        <v>43694</v>
      </c>
      <c r="H14" s="224" t="s">
        <v>12</v>
      </c>
      <c r="I14" s="225"/>
      <c r="J14" s="93"/>
      <c r="K14" s="94">
        <v>58300</v>
      </c>
      <c r="L14" s="94">
        <v>-27100</v>
      </c>
      <c r="M14" s="94">
        <v>-3883</v>
      </c>
      <c r="N14" s="94">
        <v>29063</v>
      </c>
      <c r="P14" s="2">
        <f t="shared" si="4"/>
        <v>28</v>
      </c>
      <c r="Q14" s="2">
        <f t="shared" si="0"/>
        <v>66</v>
      </c>
      <c r="R14" s="2">
        <f t="shared" si="0"/>
        <v>44</v>
      </c>
      <c r="S14" s="2">
        <f t="shared" si="0"/>
        <v>94</v>
      </c>
      <c r="T14" s="2">
        <f t="shared" si="5"/>
        <v>0</v>
      </c>
      <c r="U14" s="2">
        <f t="shared" si="1"/>
        <v>100</v>
      </c>
      <c r="V14" s="2">
        <f t="shared" si="1"/>
        <v>83</v>
      </c>
      <c r="W14" s="2">
        <f t="shared" si="1"/>
        <v>63</v>
      </c>
      <c r="Y14" s="3">
        <f t="shared" si="6"/>
        <v>58300</v>
      </c>
      <c r="Z14" s="3">
        <f t="shared" si="2"/>
        <v>-27100</v>
      </c>
      <c r="AA14" s="3">
        <f t="shared" si="2"/>
        <v>-3883</v>
      </c>
      <c r="AB14" s="3">
        <f t="shared" si="2"/>
        <v>29063</v>
      </c>
      <c r="AC14" s="3">
        <f t="shared" si="7"/>
        <v>23928</v>
      </c>
      <c r="AD14" s="3">
        <f t="shared" si="3"/>
        <v>-3566</v>
      </c>
      <c r="AE14" s="3">
        <f t="shared" si="3"/>
        <v>65644</v>
      </c>
      <c r="AF14" s="3">
        <f t="shared" si="3"/>
        <v>43694</v>
      </c>
    </row>
    <row r="15" spans="1:32" ht="61.5" customHeight="1" thickBot="1">
      <c r="A15" s="224" t="s">
        <v>13</v>
      </c>
      <c r="B15" s="225"/>
      <c r="C15" s="93"/>
      <c r="D15" s="94">
        <v>23846</v>
      </c>
      <c r="E15" s="94">
        <v>-3798</v>
      </c>
      <c r="F15" s="94">
        <v>61162</v>
      </c>
      <c r="G15" s="94">
        <v>43019</v>
      </c>
      <c r="H15" s="224" t="s">
        <v>13</v>
      </c>
      <c r="I15" s="225"/>
      <c r="J15" s="93"/>
      <c r="K15" s="94">
        <v>58626</v>
      </c>
      <c r="L15" s="94">
        <v>-27159</v>
      </c>
      <c r="M15" s="94">
        <v>-3638</v>
      </c>
      <c r="N15" s="94">
        <v>29089</v>
      </c>
      <c r="P15" s="2">
        <f t="shared" si="4"/>
        <v>46</v>
      </c>
      <c r="Q15" s="2">
        <f t="shared" si="0"/>
        <v>98</v>
      </c>
      <c r="R15" s="2">
        <f t="shared" si="0"/>
        <v>62</v>
      </c>
      <c r="S15" s="2">
        <f t="shared" si="0"/>
        <v>19</v>
      </c>
      <c r="T15" s="2">
        <f t="shared" si="5"/>
        <v>26</v>
      </c>
      <c r="U15" s="2">
        <f t="shared" si="1"/>
        <v>159</v>
      </c>
      <c r="V15" s="2">
        <f t="shared" si="1"/>
        <v>38</v>
      </c>
      <c r="W15" s="2">
        <f t="shared" si="1"/>
        <v>89</v>
      </c>
      <c r="Y15" s="3">
        <f t="shared" si="6"/>
        <v>58626</v>
      </c>
      <c r="Z15" s="3">
        <f t="shared" si="2"/>
        <v>-27159</v>
      </c>
      <c r="AA15" s="3">
        <f t="shared" si="2"/>
        <v>-3638</v>
      </c>
      <c r="AB15" s="3">
        <f t="shared" si="2"/>
        <v>29089</v>
      </c>
      <c r="AC15" s="3">
        <f t="shared" si="7"/>
        <v>23846</v>
      </c>
      <c r="AD15" s="3">
        <f t="shared" si="3"/>
        <v>-3798</v>
      </c>
      <c r="AE15" s="3">
        <f t="shared" si="3"/>
        <v>61162</v>
      </c>
      <c r="AF15" s="3">
        <f t="shared" si="3"/>
        <v>43019</v>
      </c>
    </row>
    <row r="16" spans="1:32" ht="30" customHeight="1" thickBot="1">
      <c r="A16" s="214" t="s">
        <v>14</v>
      </c>
      <c r="B16" s="215"/>
      <c r="C16" s="93"/>
      <c r="D16" s="96">
        <v>132</v>
      </c>
      <c r="E16" s="96">
        <v>-21</v>
      </c>
      <c r="F16" s="96">
        <v>253</v>
      </c>
      <c r="G16" s="96">
        <v>178</v>
      </c>
      <c r="H16" s="214" t="s">
        <v>14</v>
      </c>
      <c r="I16" s="215"/>
      <c r="J16" s="93"/>
      <c r="K16" s="96">
        <v>325</v>
      </c>
      <c r="L16" s="96">
        <v>-151</v>
      </c>
      <c r="M16" s="96">
        <v>-20</v>
      </c>
      <c r="N16" s="96">
        <v>161</v>
      </c>
      <c r="P16" s="2" t="e">
        <f t="shared" si="4"/>
        <v>#VALUE!</v>
      </c>
      <c r="Q16" s="2" t="e">
        <f t="shared" si="0"/>
        <v>#VALUE!</v>
      </c>
      <c r="R16" s="2" t="e">
        <f t="shared" si="0"/>
        <v>#VALUE!</v>
      </c>
      <c r="S16" s="2" t="e">
        <f t="shared" si="0"/>
        <v>#VALUE!</v>
      </c>
      <c r="T16" s="2" t="e">
        <f t="shared" si="5"/>
        <v>#VALUE!</v>
      </c>
      <c r="U16" s="2">
        <f t="shared" si="1"/>
        <v>1</v>
      </c>
      <c r="V16" s="2" t="e">
        <f t="shared" si="1"/>
        <v>#VALUE!</v>
      </c>
      <c r="W16" s="2" t="e">
        <f t="shared" si="1"/>
        <v>#VALUE!</v>
      </c>
      <c r="Y16" s="3">
        <f t="shared" si="6"/>
        <v>325</v>
      </c>
      <c r="Z16" s="3">
        <f t="shared" si="2"/>
        <v>-151</v>
      </c>
      <c r="AA16" s="3">
        <f t="shared" si="2"/>
        <v>-20</v>
      </c>
      <c r="AB16" s="3">
        <f t="shared" si="2"/>
        <v>161</v>
      </c>
      <c r="AC16" s="3">
        <f t="shared" si="7"/>
        <v>132</v>
      </c>
      <c r="AD16" s="3">
        <f t="shared" si="3"/>
        <v>-21</v>
      </c>
      <c r="AE16" s="3">
        <f t="shared" si="3"/>
        <v>253</v>
      </c>
      <c r="AF16" s="3">
        <f t="shared" si="3"/>
        <v>178</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1771</v>
      </c>
      <c r="E18" s="97" t="s">
        <v>1772</v>
      </c>
      <c r="F18" s="97" t="s">
        <v>1773</v>
      </c>
      <c r="G18" s="97" t="s">
        <v>1774</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2073103</v>
      </c>
      <c r="E19" s="94">
        <v>2005361</v>
      </c>
      <c r="F19" s="94">
        <v>2396035</v>
      </c>
      <c r="G19" s="94">
        <v>2544218</v>
      </c>
      <c r="H19" s="222" t="s">
        <v>16</v>
      </c>
      <c r="I19" s="223"/>
      <c r="J19" s="93"/>
      <c r="K19" s="94">
        <v>1282487</v>
      </c>
      <c r="L19" s="94">
        <v>1433720</v>
      </c>
      <c r="M19" s="94">
        <v>1503519</v>
      </c>
      <c r="N19" s="94">
        <v>1579592</v>
      </c>
      <c r="P19" s="2">
        <f t="shared" ref="P19:S38" si="9">REPLACE(D19,1,3,"")/1</f>
        <v>3103</v>
      </c>
      <c r="Q19" s="2">
        <f t="shared" si="9"/>
        <v>5361</v>
      </c>
      <c r="R19" s="2">
        <f t="shared" si="9"/>
        <v>6035</v>
      </c>
      <c r="S19" s="2">
        <f t="shared" si="9"/>
        <v>4218</v>
      </c>
      <c r="T19" s="2">
        <f t="shared" ref="T19:W38" si="10">REPLACE(K19,1,3,"")/1</f>
        <v>2487</v>
      </c>
      <c r="U19" s="2">
        <f t="shared" si="10"/>
        <v>3720</v>
      </c>
      <c r="V19" s="2">
        <f t="shared" si="10"/>
        <v>3519</v>
      </c>
      <c r="W19" s="2">
        <f t="shared" si="10"/>
        <v>9592</v>
      </c>
      <c r="Y19" s="3">
        <f t="shared" si="6"/>
        <v>1282487</v>
      </c>
      <c r="Z19" s="3">
        <f t="shared" si="6"/>
        <v>1433720</v>
      </c>
      <c r="AA19" s="3">
        <f t="shared" si="6"/>
        <v>1503519</v>
      </c>
      <c r="AB19" s="3">
        <f t="shared" si="6"/>
        <v>1579592</v>
      </c>
      <c r="AC19" s="3">
        <f t="shared" si="7"/>
        <v>2073103</v>
      </c>
      <c r="AD19" s="3">
        <f t="shared" si="7"/>
        <v>2005361</v>
      </c>
      <c r="AE19" s="3">
        <f t="shared" si="7"/>
        <v>2396035</v>
      </c>
      <c r="AF19" s="3">
        <f t="shared" si="7"/>
        <v>2544218</v>
      </c>
    </row>
    <row r="20" spans="1:32" ht="61.5" customHeight="1" thickBot="1">
      <c r="A20" s="214" t="s">
        <v>17</v>
      </c>
      <c r="B20" s="215"/>
      <c r="C20" s="93"/>
      <c r="D20" s="95">
        <v>48966</v>
      </c>
      <c r="E20" s="95">
        <v>121866</v>
      </c>
      <c r="F20" s="95">
        <v>61673</v>
      </c>
      <c r="G20" s="95">
        <v>73590</v>
      </c>
      <c r="H20" s="214" t="s">
        <v>17</v>
      </c>
      <c r="I20" s="215"/>
      <c r="J20" s="93"/>
      <c r="K20" s="95">
        <v>134189</v>
      </c>
      <c r="L20" s="95">
        <v>170821</v>
      </c>
      <c r="M20" s="95">
        <v>93030</v>
      </c>
      <c r="N20" s="95">
        <v>219732</v>
      </c>
      <c r="P20" s="2">
        <f t="shared" si="9"/>
        <v>66</v>
      </c>
      <c r="Q20" s="2">
        <f t="shared" si="9"/>
        <v>866</v>
      </c>
      <c r="R20" s="2">
        <f t="shared" si="9"/>
        <v>73</v>
      </c>
      <c r="S20" s="2">
        <f t="shared" si="9"/>
        <v>90</v>
      </c>
      <c r="T20" s="2">
        <f t="shared" si="10"/>
        <v>189</v>
      </c>
      <c r="U20" s="2">
        <f t="shared" si="10"/>
        <v>821</v>
      </c>
      <c r="V20" s="2">
        <f t="shared" si="10"/>
        <v>30</v>
      </c>
      <c r="W20" s="2">
        <f t="shared" si="10"/>
        <v>732</v>
      </c>
      <c r="Y20" s="3">
        <f t="shared" si="6"/>
        <v>134189</v>
      </c>
      <c r="Z20" s="3">
        <f t="shared" si="6"/>
        <v>170821</v>
      </c>
      <c r="AA20" s="3">
        <f t="shared" si="6"/>
        <v>93030</v>
      </c>
      <c r="AB20" s="3">
        <f t="shared" si="6"/>
        <v>219732</v>
      </c>
      <c r="AC20" s="3">
        <f t="shared" si="7"/>
        <v>48966</v>
      </c>
      <c r="AD20" s="3">
        <f t="shared" si="7"/>
        <v>121866</v>
      </c>
      <c r="AE20" s="3">
        <f t="shared" si="7"/>
        <v>61673</v>
      </c>
      <c r="AF20" s="3">
        <f t="shared" si="7"/>
        <v>73590</v>
      </c>
    </row>
    <row r="21" spans="1:32" ht="30" customHeight="1" thickBot="1">
      <c r="A21" s="214" t="s">
        <v>18</v>
      </c>
      <c r="B21" s="215"/>
      <c r="C21" s="93"/>
      <c r="D21" s="95">
        <v>524481</v>
      </c>
      <c r="E21" s="95">
        <v>314698</v>
      </c>
      <c r="F21" s="95">
        <v>541431</v>
      </c>
      <c r="G21" s="95">
        <v>364109</v>
      </c>
      <c r="H21" s="214" t="s">
        <v>18</v>
      </c>
      <c r="I21" s="215"/>
      <c r="J21" s="93"/>
      <c r="K21" s="95">
        <v>7552</v>
      </c>
      <c r="L21" s="95">
        <v>213015</v>
      </c>
      <c r="M21" s="95">
        <v>210526</v>
      </c>
      <c r="N21" s="95">
        <v>233827</v>
      </c>
      <c r="P21" s="2">
        <f t="shared" si="9"/>
        <v>481</v>
      </c>
      <c r="Q21" s="2">
        <f t="shared" si="9"/>
        <v>698</v>
      </c>
      <c r="R21" s="2">
        <f t="shared" si="9"/>
        <v>431</v>
      </c>
      <c r="S21" s="2">
        <f t="shared" si="9"/>
        <v>109</v>
      </c>
      <c r="T21" s="2">
        <f t="shared" si="10"/>
        <v>2</v>
      </c>
      <c r="U21" s="2">
        <f t="shared" si="10"/>
        <v>15</v>
      </c>
      <c r="V21" s="2">
        <f t="shared" si="10"/>
        <v>526</v>
      </c>
      <c r="W21" s="2">
        <f t="shared" si="10"/>
        <v>827</v>
      </c>
      <c r="Y21" s="3">
        <f t="shared" si="6"/>
        <v>7552</v>
      </c>
      <c r="Z21" s="3">
        <f t="shared" si="6"/>
        <v>213015</v>
      </c>
      <c r="AA21" s="3">
        <f t="shared" si="6"/>
        <v>210526</v>
      </c>
      <c r="AB21" s="3">
        <f t="shared" si="6"/>
        <v>233827</v>
      </c>
      <c r="AC21" s="3">
        <f t="shared" si="7"/>
        <v>524481</v>
      </c>
      <c r="AD21" s="3">
        <f t="shared" si="7"/>
        <v>314698</v>
      </c>
      <c r="AE21" s="3">
        <f t="shared" si="7"/>
        <v>541431</v>
      </c>
      <c r="AF21" s="3">
        <f t="shared" si="7"/>
        <v>364109</v>
      </c>
    </row>
    <row r="22" spans="1:32" ht="30" customHeight="1" thickBot="1">
      <c r="A22" s="214" t="s">
        <v>19</v>
      </c>
      <c r="B22" s="215"/>
      <c r="C22" s="93"/>
      <c r="D22" s="95">
        <v>741851</v>
      </c>
      <c r="E22" s="95">
        <v>864499</v>
      </c>
      <c r="F22" s="95">
        <v>1127206</v>
      </c>
      <c r="G22" s="95">
        <v>1312236</v>
      </c>
      <c r="H22" s="214" t="s">
        <v>19</v>
      </c>
      <c r="I22" s="215"/>
      <c r="J22" s="93"/>
      <c r="K22" s="95">
        <v>525376</v>
      </c>
      <c r="L22" s="95">
        <v>467103</v>
      </c>
      <c r="M22" s="95">
        <v>555377</v>
      </c>
      <c r="N22" s="95">
        <v>456739</v>
      </c>
      <c r="P22" s="2">
        <f t="shared" si="9"/>
        <v>851</v>
      </c>
      <c r="Q22" s="2">
        <f t="shared" si="9"/>
        <v>499</v>
      </c>
      <c r="R22" s="2">
        <f t="shared" si="9"/>
        <v>7206</v>
      </c>
      <c r="S22" s="2">
        <f t="shared" si="9"/>
        <v>2236</v>
      </c>
      <c r="T22" s="2">
        <f t="shared" si="10"/>
        <v>376</v>
      </c>
      <c r="U22" s="2">
        <f t="shared" si="10"/>
        <v>103</v>
      </c>
      <c r="V22" s="2">
        <f t="shared" si="10"/>
        <v>377</v>
      </c>
      <c r="W22" s="2">
        <f t="shared" si="10"/>
        <v>739</v>
      </c>
      <c r="Y22" s="3">
        <f t="shared" si="6"/>
        <v>525376</v>
      </c>
      <c r="Z22" s="3">
        <f t="shared" si="6"/>
        <v>467103</v>
      </c>
      <c r="AA22" s="3">
        <f t="shared" si="6"/>
        <v>555377</v>
      </c>
      <c r="AB22" s="3">
        <f t="shared" si="6"/>
        <v>456739</v>
      </c>
      <c r="AC22" s="3">
        <f t="shared" si="7"/>
        <v>741851</v>
      </c>
      <c r="AD22" s="3">
        <f t="shared" si="7"/>
        <v>864499</v>
      </c>
      <c r="AE22" s="3">
        <f t="shared" si="7"/>
        <v>1127206</v>
      </c>
      <c r="AF22" s="3">
        <f t="shared" si="7"/>
        <v>1312236</v>
      </c>
    </row>
    <row r="23" spans="1:32" ht="15" customHeight="1" thickBot="1">
      <c r="A23" s="214" t="s">
        <v>20</v>
      </c>
      <c r="B23" s="215"/>
      <c r="C23" s="93"/>
      <c r="D23" s="95">
        <v>665314</v>
      </c>
      <c r="E23" s="95">
        <v>654295</v>
      </c>
      <c r="F23" s="95">
        <v>618433</v>
      </c>
      <c r="G23" s="95">
        <v>735167</v>
      </c>
      <c r="H23" s="214" t="s">
        <v>20</v>
      </c>
      <c r="I23" s="215"/>
      <c r="J23" s="93"/>
      <c r="K23" s="95">
        <v>568249</v>
      </c>
      <c r="L23" s="95">
        <v>533307</v>
      </c>
      <c r="M23" s="95">
        <v>599996</v>
      </c>
      <c r="N23" s="95">
        <v>616837</v>
      </c>
      <c r="P23" s="2">
        <f t="shared" si="9"/>
        <v>314</v>
      </c>
      <c r="Q23" s="2">
        <f t="shared" si="9"/>
        <v>295</v>
      </c>
      <c r="R23" s="2">
        <f t="shared" si="9"/>
        <v>433</v>
      </c>
      <c r="S23" s="2">
        <f t="shared" si="9"/>
        <v>167</v>
      </c>
      <c r="T23" s="2">
        <f t="shared" si="10"/>
        <v>249</v>
      </c>
      <c r="U23" s="2">
        <f t="shared" si="10"/>
        <v>307</v>
      </c>
      <c r="V23" s="2">
        <f t="shared" si="10"/>
        <v>996</v>
      </c>
      <c r="W23" s="2">
        <f t="shared" si="10"/>
        <v>837</v>
      </c>
      <c r="Y23" s="3">
        <f t="shared" si="6"/>
        <v>568249</v>
      </c>
      <c r="Z23" s="3">
        <f t="shared" si="6"/>
        <v>533307</v>
      </c>
      <c r="AA23" s="3">
        <f t="shared" si="6"/>
        <v>599996</v>
      </c>
      <c r="AB23" s="3">
        <f t="shared" si="6"/>
        <v>616837</v>
      </c>
      <c r="AC23" s="3">
        <f t="shared" si="7"/>
        <v>665314</v>
      </c>
      <c r="AD23" s="3">
        <f t="shared" si="7"/>
        <v>654295</v>
      </c>
      <c r="AE23" s="3">
        <f t="shared" si="7"/>
        <v>618433</v>
      </c>
      <c r="AF23" s="3">
        <f t="shared" si="7"/>
        <v>735167</v>
      </c>
    </row>
    <row r="24" spans="1:32" ht="30" customHeight="1" thickBot="1">
      <c r="A24" s="214" t="s">
        <v>21</v>
      </c>
      <c r="B24" s="215"/>
      <c r="C24" s="93"/>
      <c r="D24" s="95">
        <v>92491</v>
      </c>
      <c r="E24" s="95">
        <v>50002</v>
      </c>
      <c r="F24" s="95">
        <v>47291</v>
      </c>
      <c r="G24" s="95">
        <v>59115</v>
      </c>
      <c r="H24" s="214" t="s">
        <v>21</v>
      </c>
      <c r="I24" s="215"/>
      <c r="J24" s="93"/>
      <c r="K24" s="95">
        <v>47120</v>
      </c>
      <c r="L24" s="95">
        <v>49474</v>
      </c>
      <c r="M24" s="95">
        <v>44591</v>
      </c>
      <c r="N24" s="95">
        <v>52457</v>
      </c>
      <c r="P24" s="2">
        <f t="shared" si="9"/>
        <v>91</v>
      </c>
      <c r="Q24" s="2">
        <f t="shared" si="9"/>
        <v>2</v>
      </c>
      <c r="R24" s="2">
        <f t="shared" si="9"/>
        <v>91</v>
      </c>
      <c r="S24" s="2">
        <f t="shared" si="9"/>
        <v>15</v>
      </c>
      <c r="T24" s="2">
        <f t="shared" si="10"/>
        <v>20</v>
      </c>
      <c r="U24" s="2">
        <f t="shared" si="10"/>
        <v>74</v>
      </c>
      <c r="V24" s="2">
        <f t="shared" si="10"/>
        <v>91</v>
      </c>
      <c r="W24" s="2">
        <f t="shared" si="10"/>
        <v>57</v>
      </c>
      <c r="Y24" s="3">
        <f t="shared" si="6"/>
        <v>47120</v>
      </c>
      <c r="Z24" s="3">
        <f t="shared" si="6"/>
        <v>49474</v>
      </c>
      <c r="AA24" s="3">
        <f t="shared" si="6"/>
        <v>44591</v>
      </c>
      <c r="AB24" s="3">
        <f t="shared" si="6"/>
        <v>52457</v>
      </c>
      <c r="AC24" s="3">
        <f t="shared" si="7"/>
        <v>92491</v>
      </c>
      <c r="AD24" s="3">
        <f t="shared" si="7"/>
        <v>50002</v>
      </c>
      <c r="AE24" s="3">
        <f t="shared" si="7"/>
        <v>47291</v>
      </c>
      <c r="AF24" s="3">
        <f t="shared" si="7"/>
        <v>59115</v>
      </c>
    </row>
    <row r="25" spans="1:32" ht="15" customHeight="1" thickBot="1">
      <c r="A25" s="224" t="s">
        <v>22</v>
      </c>
      <c r="B25" s="225"/>
      <c r="C25" s="93"/>
      <c r="D25" s="94">
        <v>1950204</v>
      </c>
      <c r="E25" s="94">
        <v>1990126</v>
      </c>
      <c r="F25" s="94">
        <v>1970805</v>
      </c>
      <c r="G25" s="94">
        <v>1981213</v>
      </c>
      <c r="H25" s="224" t="s">
        <v>22</v>
      </c>
      <c r="I25" s="225"/>
      <c r="J25" s="93"/>
      <c r="K25" s="94">
        <v>2148941</v>
      </c>
      <c r="L25" s="94">
        <v>2252598</v>
      </c>
      <c r="M25" s="94">
        <v>2133900</v>
      </c>
      <c r="N25" s="94">
        <v>2046179</v>
      </c>
      <c r="P25" s="2">
        <f t="shared" si="9"/>
        <v>204</v>
      </c>
      <c r="Q25" s="2">
        <f t="shared" si="9"/>
        <v>126</v>
      </c>
      <c r="R25" s="2">
        <f t="shared" si="9"/>
        <v>805</v>
      </c>
      <c r="S25" s="2">
        <f t="shared" si="9"/>
        <v>1213</v>
      </c>
      <c r="T25" s="2">
        <f t="shared" si="10"/>
        <v>8941</v>
      </c>
      <c r="U25" s="2">
        <f t="shared" si="10"/>
        <v>2598</v>
      </c>
      <c r="V25" s="2">
        <f t="shared" si="10"/>
        <v>3900</v>
      </c>
      <c r="W25" s="2">
        <f t="shared" si="10"/>
        <v>6179</v>
      </c>
      <c r="Y25" s="3">
        <f t="shared" si="6"/>
        <v>2148941</v>
      </c>
      <c r="Z25" s="3">
        <f t="shared" si="6"/>
        <v>2252598</v>
      </c>
      <c r="AA25" s="3">
        <f t="shared" si="6"/>
        <v>2133900</v>
      </c>
      <c r="AB25" s="3">
        <f t="shared" si="6"/>
        <v>2046179</v>
      </c>
      <c r="AC25" s="3">
        <f t="shared" si="7"/>
        <v>1950204</v>
      </c>
      <c r="AD25" s="3">
        <f t="shared" si="7"/>
        <v>1990126</v>
      </c>
      <c r="AE25" s="3">
        <f t="shared" si="7"/>
        <v>1970805</v>
      </c>
      <c r="AF25" s="3">
        <f t="shared" si="7"/>
        <v>1981213</v>
      </c>
    </row>
    <row r="26" spans="1:32" ht="15" customHeight="1" thickBot="1">
      <c r="A26" s="214" t="s">
        <v>23</v>
      </c>
      <c r="B26" s="215"/>
      <c r="C26" s="93"/>
      <c r="D26" s="95">
        <v>930024</v>
      </c>
      <c r="E26" s="95">
        <v>918554</v>
      </c>
      <c r="F26" s="95">
        <v>833168</v>
      </c>
      <c r="G26" s="95">
        <v>808077</v>
      </c>
      <c r="H26" s="214" t="s">
        <v>23</v>
      </c>
      <c r="I26" s="215"/>
      <c r="J26" s="93"/>
      <c r="K26" s="95">
        <v>917758</v>
      </c>
      <c r="L26" s="95">
        <v>927859</v>
      </c>
      <c r="M26" s="95">
        <v>909808</v>
      </c>
      <c r="N26" s="95">
        <v>893402</v>
      </c>
      <c r="P26" s="2">
        <f t="shared" si="9"/>
        <v>24</v>
      </c>
      <c r="Q26" s="2">
        <f t="shared" si="9"/>
        <v>554</v>
      </c>
      <c r="R26" s="2">
        <f t="shared" si="9"/>
        <v>168</v>
      </c>
      <c r="S26" s="2">
        <f t="shared" si="9"/>
        <v>77</v>
      </c>
      <c r="T26" s="2">
        <f t="shared" si="10"/>
        <v>758</v>
      </c>
      <c r="U26" s="2">
        <f t="shared" si="10"/>
        <v>859</v>
      </c>
      <c r="V26" s="2">
        <f t="shared" si="10"/>
        <v>808</v>
      </c>
      <c r="W26" s="2">
        <f t="shared" si="10"/>
        <v>402</v>
      </c>
      <c r="Y26" s="3">
        <f t="shared" si="6"/>
        <v>917758</v>
      </c>
      <c r="Z26" s="3">
        <f t="shared" si="6"/>
        <v>927859</v>
      </c>
      <c r="AA26" s="3">
        <f t="shared" si="6"/>
        <v>909808</v>
      </c>
      <c r="AB26" s="3">
        <f t="shared" si="6"/>
        <v>893402</v>
      </c>
      <c r="AC26" s="3">
        <f t="shared" si="7"/>
        <v>930024</v>
      </c>
      <c r="AD26" s="3">
        <f t="shared" si="7"/>
        <v>918554</v>
      </c>
      <c r="AE26" s="3">
        <f t="shared" si="7"/>
        <v>833168</v>
      </c>
      <c r="AF26" s="3">
        <f t="shared" si="7"/>
        <v>808077</v>
      </c>
    </row>
    <row r="27" spans="1:32" ht="15.75" customHeight="1" thickBot="1">
      <c r="A27" s="214" t="s">
        <v>24</v>
      </c>
      <c r="B27" s="215"/>
      <c r="C27" s="93"/>
      <c r="D27" s="95">
        <v>145690</v>
      </c>
      <c r="E27" s="95">
        <v>144780</v>
      </c>
      <c r="F27" s="95">
        <v>172796</v>
      </c>
      <c r="G27" s="95">
        <v>184221</v>
      </c>
      <c r="H27" s="214" t="s">
        <v>24</v>
      </c>
      <c r="I27" s="215"/>
      <c r="J27" s="93"/>
      <c r="K27" s="95">
        <v>149334</v>
      </c>
      <c r="L27" s="95">
        <v>148423</v>
      </c>
      <c r="M27" s="95">
        <v>147512</v>
      </c>
      <c r="N27" s="95">
        <v>146601</v>
      </c>
      <c r="P27" s="2">
        <f t="shared" si="9"/>
        <v>690</v>
      </c>
      <c r="Q27" s="2">
        <f t="shared" si="9"/>
        <v>780</v>
      </c>
      <c r="R27" s="2">
        <f t="shared" si="9"/>
        <v>796</v>
      </c>
      <c r="S27" s="2">
        <f t="shared" si="9"/>
        <v>221</v>
      </c>
      <c r="T27" s="2">
        <f t="shared" si="10"/>
        <v>334</v>
      </c>
      <c r="U27" s="2">
        <f t="shared" si="10"/>
        <v>423</v>
      </c>
      <c r="V27" s="2">
        <f t="shared" si="10"/>
        <v>512</v>
      </c>
      <c r="W27" s="2">
        <f t="shared" si="10"/>
        <v>601</v>
      </c>
      <c r="Y27" s="3">
        <f t="shared" si="6"/>
        <v>149334</v>
      </c>
      <c r="Z27" s="3">
        <f t="shared" si="6"/>
        <v>148423</v>
      </c>
      <c r="AA27" s="3">
        <f t="shared" si="6"/>
        <v>147512</v>
      </c>
      <c r="AB27" s="3">
        <f t="shared" si="6"/>
        <v>146601</v>
      </c>
      <c r="AC27" s="3">
        <f t="shared" si="7"/>
        <v>145690</v>
      </c>
      <c r="AD27" s="3">
        <f t="shared" si="7"/>
        <v>144780</v>
      </c>
      <c r="AE27" s="3">
        <f t="shared" si="7"/>
        <v>172796</v>
      </c>
      <c r="AF27" s="3">
        <f t="shared" si="7"/>
        <v>184221</v>
      </c>
    </row>
    <row r="28" spans="1:32" ht="30" customHeight="1" thickBot="1">
      <c r="A28" s="214" t="s">
        <v>25</v>
      </c>
      <c r="B28" s="215"/>
      <c r="C28" s="93"/>
      <c r="D28" s="95">
        <v>648898</v>
      </c>
      <c r="E28" s="95">
        <v>662877</v>
      </c>
      <c r="F28" s="95">
        <v>650487</v>
      </c>
      <c r="G28" s="95">
        <v>653526</v>
      </c>
      <c r="H28" s="214" t="s">
        <v>25</v>
      </c>
      <c r="I28" s="215"/>
      <c r="J28" s="93"/>
      <c r="K28" s="95">
        <v>603153</v>
      </c>
      <c r="L28" s="95">
        <v>681917</v>
      </c>
      <c r="M28" s="95">
        <v>759439</v>
      </c>
      <c r="N28" s="95">
        <v>681775</v>
      </c>
      <c r="P28" s="2">
        <f t="shared" si="9"/>
        <v>898</v>
      </c>
      <c r="Q28" s="2">
        <f t="shared" si="9"/>
        <v>877</v>
      </c>
      <c r="R28" s="2">
        <f t="shared" si="9"/>
        <v>487</v>
      </c>
      <c r="S28" s="2">
        <f t="shared" si="9"/>
        <v>526</v>
      </c>
      <c r="T28" s="2">
        <f t="shared" si="10"/>
        <v>153</v>
      </c>
      <c r="U28" s="2">
        <f t="shared" si="10"/>
        <v>917</v>
      </c>
      <c r="V28" s="2">
        <f t="shared" si="10"/>
        <v>439</v>
      </c>
      <c r="W28" s="2">
        <f t="shared" si="10"/>
        <v>775</v>
      </c>
      <c r="Y28" s="3">
        <f t="shared" si="6"/>
        <v>603153</v>
      </c>
      <c r="Z28" s="3">
        <f t="shared" si="6"/>
        <v>681917</v>
      </c>
      <c r="AA28" s="3">
        <f t="shared" si="6"/>
        <v>759439</v>
      </c>
      <c r="AB28" s="3">
        <f t="shared" si="6"/>
        <v>681775</v>
      </c>
      <c r="AC28" s="3">
        <f t="shared" si="7"/>
        <v>648898</v>
      </c>
      <c r="AD28" s="3">
        <f t="shared" si="7"/>
        <v>662877</v>
      </c>
      <c r="AE28" s="3">
        <f t="shared" si="7"/>
        <v>650487</v>
      </c>
      <c r="AF28" s="3">
        <f t="shared" si="7"/>
        <v>653526</v>
      </c>
    </row>
    <row r="29" spans="1:32" ht="15" customHeight="1" thickBot="1">
      <c r="A29" s="224" t="s">
        <v>26</v>
      </c>
      <c r="B29" s="225"/>
      <c r="C29" s="93"/>
      <c r="D29" s="94">
        <v>4023308</v>
      </c>
      <c r="E29" s="94">
        <v>3995487</v>
      </c>
      <c r="F29" s="94">
        <v>4366840</v>
      </c>
      <c r="G29" s="94">
        <v>4525431</v>
      </c>
      <c r="H29" s="224" t="s">
        <v>26</v>
      </c>
      <c r="I29" s="225"/>
      <c r="J29" s="93"/>
      <c r="K29" s="94">
        <v>3431428</v>
      </c>
      <c r="L29" s="94">
        <v>3686318</v>
      </c>
      <c r="M29" s="94">
        <v>3637419</v>
      </c>
      <c r="N29" s="94">
        <v>3625771</v>
      </c>
      <c r="P29" s="2">
        <f t="shared" si="9"/>
        <v>3308</v>
      </c>
      <c r="Q29" s="2">
        <f t="shared" si="9"/>
        <v>5487</v>
      </c>
      <c r="R29" s="2">
        <f t="shared" si="9"/>
        <v>6840</v>
      </c>
      <c r="S29" s="2">
        <f t="shared" si="9"/>
        <v>5431</v>
      </c>
      <c r="T29" s="2">
        <f t="shared" si="10"/>
        <v>1428</v>
      </c>
      <c r="U29" s="2">
        <f t="shared" si="10"/>
        <v>6318</v>
      </c>
      <c r="V29" s="2">
        <f t="shared" si="10"/>
        <v>7419</v>
      </c>
      <c r="W29" s="2">
        <f t="shared" si="10"/>
        <v>5771</v>
      </c>
      <c r="Y29" s="3">
        <f t="shared" si="6"/>
        <v>3431428</v>
      </c>
      <c r="Z29" s="3">
        <f t="shared" si="6"/>
        <v>3686318</v>
      </c>
      <c r="AA29" s="3">
        <f t="shared" si="6"/>
        <v>3637419</v>
      </c>
      <c r="AB29" s="3">
        <f t="shared" si="6"/>
        <v>3625771</v>
      </c>
      <c r="AC29" s="3">
        <f t="shared" si="7"/>
        <v>4023308</v>
      </c>
      <c r="AD29" s="3">
        <f t="shared" si="7"/>
        <v>3995487</v>
      </c>
      <c r="AE29" s="3">
        <f t="shared" si="7"/>
        <v>4366840</v>
      </c>
      <c r="AF29" s="3">
        <f t="shared" si="7"/>
        <v>4525431</v>
      </c>
    </row>
    <row r="30" spans="1:32" ht="15" customHeight="1" thickBot="1">
      <c r="A30" s="224" t="s">
        <v>27</v>
      </c>
      <c r="B30" s="225"/>
      <c r="C30" s="93"/>
      <c r="D30" s="94">
        <v>1507235</v>
      </c>
      <c r="E30" s="94">
        <v>1482979</v>
      </c>
      <c r="F30" s="94">
        <v>1696845</v>
      </c>
      <c r="G30" s="94">
        <v>1814254</v>
      </c>
      <c r="H30" s="224" t="s">
        <v>27</v>
      </c>
      <c r="I30" s="225"/>
      <c r="J30" s="93"/>
      <c r="K30" s="94">
        <v>918426</v>
      </c>
      <c r="L30" s="94">
        <v>1212589</v>
      </c>
      <c r="M30" s="94">
        <v>1172378</v>
      </c>
      <c r="N30" s="94">
        <v>1131534</v>
      </c>
      <c r="P30" s="2">
        <f t="shared" si="9"/>
        <v>7235</v>
      </c>
      <c r="Q30" s="2">
        <f t="shared" si="9"/>
        <v>2979</v>
      </c>
      <c r="R30" s="2">
        <f t="shared" si="9"/>
        <v>6845</v>
      </c>
      <c r="S30" s="2">
        <f t="shared" si="9"/>
        <v>4254</v>
      </c>
      <c r="T30" s="2">
        <f t="shared" si="10"/>
        <v>426</v>
      </c>
      <c r="U30" s="2">
        <f t="shared" si="10"/>
        <v>2589</v>
      </c>
      <c r="V30" s="2">
        <f t="shared" si="10"/>
        <v>2378</v>
      </c>
      <c r="W30" s="2">
        <f t="shared" si="10"/>
        <v>1534</v>
      </c>
      <c r="Y30" s="3">
        <f t="shared" si="6"/>
        <v>918426</v>
      </c>
      <c r="Z30" s="3">
        <f t="shared" si="6"/>
        <v>1212589</v>
      </c>
      <c r="AA30" s="3">
        <f t="shared" si="6"/>
        <v>1172378</v>
      </c>
      <c r="AB30" s="3">
        <f t="shared" si="6"/>
        <v>1131534</v>
      </c>
      <c r="AC30" s="3">
        <f t="shared" si="7"/>
        <v>1507235</v>
      </c>
      <c r="AD30" s="3">
        <f t="shared" si="7"/>
        <v>1482979</v>
      </c>
      <c r="AE30" s="3">
        <f t="shared" si="7"/>
        <v>1696845</v>
      </c>
      <c r="AF30" s="3">
        <f t="shared" si="7"/>
        <v>1814254</v>
      </c>
    </row>
    <row r="31" spans="1:32" ht="15" customHeight="1" thickBot="1">
      <c r="A31" s="214" t="s">
        <v>28</v>
      </c>
      <c r="B31" s="215"/>
      <c r="C31" s="93"/>
      <c r="D31" s="95">
        <v>715848</v>
      </c>
      <c r="E31" s="95">
        <v>695707</v>
      </c>
      <c r="F31" s="95">
        <v>904559</v>
      </c>
      <c r="G31" s="95">
        <v>1016119</v>
      </c>
      <c r="H31" s="214" t="s">
        <v>28</v>
      </c>
      <c r="I31" s="215"/>
      <c r="J31" s="93"/>
      <c r="K31" s="95">
        <v>869020</v>
      </c>
      <c r="L31" s="95">
        <v>1164094</v>
      </c>
      <c r="M31" s="95">
        <v>1144660</v>
      </c>
      <c r="N31" s="95">
        <v>1095023</v>
      </c>
      <c r="P31" s="2">
        <f t="shared" si="9"/>
        <v>848</v>
      </c>
      <c r="Q31" s="2">
        <f t="shared" si="9"/>
        <v>707</v>
      </c>
      <c r="R31" s="2">
        <f t="shared" si="9"/>
        <v>559</v>
      </c>
      <c r="S31" s="2">
        <f t="shared" si="9"/>
        <v>6119</v>
      </c>
      <c r="T31" s="2">
        <f t="shared" si="10"/>
        <v>20</v>
      </c>
      <c r="U31" s="2">
        <f t="shared" si="10"/>
        <v>4094</v>
      </c>
      <c r="V31" s="2">
        <f t="shared" si="10"/>
        <v>4660</v>
      </c>
      <c r="W31" s="2">
        <f t="shared" si="10"/>
        <v>5023</v>
      </c>
      <c r="Y31" s="3">
        <f t="shared" si="6"/>
        <v>869020</v>
      </c>
      <c r="Z31" s="3">
        <f t="shared" si="6"/>
        <v>1164094</v>
      </c>
      <c r="AA31" s="3">
        <f t="shared" si="6"/>
        <v>1144660</v>
      </c>
      <c r="AB31" s="3">
        <f t="shared" si="6"/>
        <v>1095023</v>
      </c>
      <c r="AC31" s="3">
        <f t="shared" si="7"/>
        <v>715848</v>
      </c>
      <c r="AD31" s="3">
        <f t="shared" si="7"/>
        <v>695707</v>
      </c>
      <c r="AE31" s="3">
        <f t="shared" si="7"/>
        <v>904559</v>
      </c>
      <c r="AF31" s="3">
        <f t="shared" si="7"/>
        <v>1016119</v>
      </c>
    </row>
    <row r="32" spans="1:32" ht="15" customHeight="1" thickBot="1">
      <c r="A32" s="214" t="s">
        <v>29</v>
      </c>
      <c r="B32" s="215"/>
      <c r="C32" s="93"/>
      <c r="D32" s="95">
        <v>791387</v>
      </c>
      <c r="E32" s="95">
        <v>787273</v>
      </c>
      <c r="F32" s="95">
        <v>792286</v>
      </c>
      <c r="G32" s="95">
        <v>798135</v>
      </c>
      <c r="H32" s="214" t="s">
        <v>29</v>
      </c>
      <c r="I32" s="215"/>
      <c r="J32" s="93"/>
      <c r="K32" s="95">
        <v>49407</v>
      </c>
      <c r="L32" s="95">
        <v>48495</v>
      </c>
      <c r="M32" s="95">
        <v>27718</v>
      </c>
      <c r="N32" s="95">
        <v>36511</v>
      </c>
      <c r="P32" s="2">
        <f t="shared" si="9"/>
        <v>387</v>
      </c>
      <c r="Q32" s="2">
        <f t="shared" si="9"/>
        <v>273</v>
      </c>
      <c r="R32" s="2">
        <f t="shared" si="9"/>
        <v>286</v>
      </c>
      <c r="S32" s="2">
        <f t="shared" si="9"/>
        <v>135</v>
      </c>
      <c r="T32" s="2">
        <f t="shared" si="10"/>
        <v>7</v>
      </c>
      <c r="U32" s="2">
        <f t="shared" si="10"/>
        <v>95</v>
      </c>
      <c r="V32" s="2">
        <f t="shared" si="10"/>
        <v>18</v>
      </c>
      <c r="W32" s="2">
        <f t="shared" si="10"/>
        <v>11</v>
      </c>
      <c r="Y32" s="3">
        <f t="shared" si="6"/>
        <v>49407</v>
      </c>
      <c r="Z32" s="3">
        <f t="shared" si="6"/>
        <v>48495</v>
      </c>
      <c r="AA32" s="3">
        <f t="shared" si="6"/>
        <v>27718</v>
      </c>
      <c r="AB32" s="3">
        <f t="shared" si="6"/>
        <v>36511</v>
      </c>
      <c r="AC32" s="3">
        <f t="shared" si="7"/>
        <v>791387</v>
      </c>
      <c r="AD32" s="3">
        <f t="shared" si="7"/>
        <v>787273</v>
      </c>
      <c r="AE32" s="3">
        <f t="shared" si="7"/>
        <v>792286</v>
      </c>
      <c r="AF32" s="3">
        <f t="shared" si="7"/>
        <v>798135</v>
      </c>
    </row>
    <row r="33" spans="1:32" ht="15" customHeight="1" thickBot="1">
      <c r="A33" s="224" t="s">
        <v>30</v>
      </c>
      <c r="B33" s="225"/>
      <c r="C33" s="93"/>
      <c r="D33" s="94">
        <v>2516072</v>
      </c>
      <c r="E33" s="94">
        <v>2512508</v>
      </c>
      <c r="F33" s="94">
        <v>2669995</v>
      </c>
      <c r="G33" s="94">
        <v>2711177</v>
      </c>
      <c r="H33" s="224" t="s">
        <v>30</v>
      </c>
      <c r="I33" s="225"/>
      <c r="J33" s="93"/>
      <c r="K33" s="94">
        <v>2513002</v>
      </c>
      <c r="L33" s="94">
        <v>2473729</v>
      </c>
      <c r="M33" s="94">
        <v>2465042</v>
      </c>
      <c r="N33" s="94">
        <v>2494237</v>
      </c>
      <c r="P33" s="2">
        <f t="shared" si="9"/>
        <v>6072</v>
      </c>
      <c r="Q33" s="2">
        <f t="shared" si="9"/>
        <v>2508</v>
      </c>
      <c r="R33" s="2">
        <f t="shared" si="9"/>
        <v>9995</v>
      </c>
      <c r="S33" s="2">
        <f t="shared" si="9"/>
        <v>1177</v>
      </c>
      <c r="T33" s="2">
        <f t="shared" si="10"/>
        <v>3002</v>
      </c>
      <c r="U33" s="2">
        <f t="shared" si="10"/>
        <v>3729</v>
      </c>
      <c r="V33" s="2">
        <f t="shared" si="10"/>
        <v>5042</v>
      </c>
      <c r="W33" s="2">
        <f t="shared" si="10"/>
        <v>4237</v>
      </c>
      <c r="Y33" s="3">
        <f t="shared" si="6"/>
        <v>2513002</v>
      </c>
      <c r="Z33" s="3">
        <f t="shared" si="6"/>
        <v>2473729</v>
      </c>
      <c r="AA33" s="3">
        <f t="shared" si="6"/>
        <v>2465042</v>
      </c>
      <c r="AB33" s="3">
        <f t="shared" si="6"/>
        <v>2494237</v>
      </c>
      <c r="AC33" s="3">
        <f t="shared" si="7"/>
        <v>2516072</v>
      </c>
      <c r="AD33" s="3">
        <f t="shared" si="7"/>
        <v>2512508</v>
      </c>
      <c r="AE33" s="3">
        <f t="shared" si="7"/>
        <v>2669995</v>
      </c>
      <c r="AF33" s="3">
        <f t="shared" si="7"/>
        <v>2711177</v>
      </c>
    </row>
    <row r="34" spans="1:32" ht="30" customHeight="1" thickBot="1">
      <c r="A34" s="214" t="s">
        <v>31</v>
      </c>
      <c r="B34" s="215"/>
      <c r="C34" s="93"/>
      <c r="D34" s="95">
        <v>1802353</v>
      </c>
      <c r="E34" s="95">
        <v>1802353</v>
      </c>
      <c r="F34" s="95">
        <v>2417857</v>
      </c>
      <c r="G34" s="95">
        <v>2417857</v>
      </c>
      <c r="H34" s="214" t="s">
        <v>31</v>
      </c>
      <c r="I34" s="215"/>
      <c r="J34" s="93"/>
      <c r="K34" s="95">
        <v>1802353</v>
      </c>
      <c r="L34" s="95">
        <v>1802353</v>
      </c>
      <c r="M34" s="95">
        <v>1802353</v>
      </c>
      <c r="N34" s="95">
        <v>1802353</v>
      </c>
      <c r="P34" s="2">
        <f t="shared" si="9"/>
        <v>2353</v>
      </c>
      <c r="Q34" s="2">
        <f t="shared" si="9"/>
        <v>2353</v>
      </c>
      <c r="R34" s="2">
        <f t="shared" si="9"/>
        <v>7857</v>
      </c>
      <c r="S34" s="2">
        <f t="shared" si="9"/>
        <v>7857</v>
      </c>
      <c r="T34" s="2">
        <f t="shared" si="10"/>
        <v>2353</v>
      </c>
      <c r="U34" s="2">
        <f t="shared" si="10"/>
        <v>2353</v>
      </c>
      <c r="V34" s="2">
        <f t="shared" si="10"/>
        <v>2353</v>
      </c>
      <c r="W34" s="2">
        <f t="shared" si="10"/>
        <v>2353</v>
      </c>
      <c r="Y34" s="3">
        <f t="shared" si="6"/>
        <v>1802353</v>
      </c>
      <c r="Z34" s="3">
        <f t="shared" si="6"/>
        <v>1802353</v>
      </c>
      <c r="AA34" s="3">
        <f t="shared" si="6"/>
        <v>1802353</v>
      </c>
      <c r="AB34" s="3">
        <f t="shared" si="6"/>
        <v>1802353</v>
      </c>
      <c r="AC34" s="3">
        <f t="shared" si="7"/>
        <v>1802353</v>
      </c>
      <c r="AD34" s="3">
        <f t="shared" si="7"/>
        <v>1802353</v>
      </c>
      <c r="AE34" s="3">
        <f t="shared" si="7"/>
        <v>2417857</v>
      </c>
      <c r="AF34" s="3">
        <f t="shared" si="7"/>
        <v>2417857</v>
      </c>
    </row>
    <row r="35" spans="1:32" ht="30" customHeight="1" thickBot="1">
      <c r="A35" s="214" t="s">
        <v>32</v>
      </c>
      <c r="B35" s="215"/>
      <c r="C35" s="93"/>
      <c r="D35" s="95">
        <v>406943</v>
      </c>
      <c r="E35" s="95">
        <v>406943</v>
      </c>
      <c r="F35" s="96"/>
      <c r="G35" s="96"/>
      <c r="H35" s="214" t="s">
        <v>32</v>
      </c>
      <c r="I35" s="215"/>
      <c r="J35" s="93"/>
      <c r="K35" s="95">
        <v>406943</v>
      </c>
      <c r="L35" s="95">
        <v>406943</v>
      </c>
      <c r="M35" s="95">
        <v>406943</v>
      </c>
      <c r="N35" s="95">
        <v>406943</v>
      </c>
      <c r="P35" s="2">
        <f t="shared" si="9"/>
        <v>943</v>
      </c>
      <c r="Q35" s="2">
        <f t="shared" si="9"/>
        <v>943</v>
      </c>
      <c r="R35" s="2" t="e">
        <f t="shared" si="9"/>
        <v>#VALUE!</v>
      </c>
      <c r="S35" s="2" t="e">
        <f t="shared" si="9"/>
        <v>#VALUE!</v>
      </c>
      <c r="T35" s="2">
        <f t="shared" si="10"/>
        <v>943</v>
      </c>
      <c r="U35" s="2">
        <f t="shared" si="10"/>
        <v>943</v>
      </c>
      <c r="V35" s="2">
        <f t="shared" si="10"/>
        <v>943</v>
      </c>
      <c r="W35" s="2">
        <f t="shared" si="10"/>
        <v>943</v>
      </c>
      <c r="Y35" s="3">
        <f t="shared" si="6"/>
        <v>406943</v>
      </c>
      <c r="Z35" s="3">
        <f t="shared" si="6"/>
        <v>406943</v>
      </c>
      <c r="AA35" s="3">
        <f t="shared" si="6"/>
        <v>406943</v>
      </c>
      <c r="AB35" s="3">
        <f t="shared" si="6"/>
        <v>406943</v>
      </c>
      <c r="AC35" s="3">
        <f t="shared" si="7"/>
        <v>406943</v>
      </c>
      <c r="AD35" s="3">
        <f t="shared" si="7"/>
        <v>406943</v>
      </c>
      <c r="AE35" s="3">
        <f t="shared" si="7"/>
        <v>0</v>
      </c>
      <c r="AF35" s="3">
        <f t="shared" si="7"/>
        <v>0</v>
      </c>
    </row>
    <row r="36" spans="1:32" ht="30" customHeight="1" thickBot="1">
      <c r="A36" s="214" t="s">
        <v>33</v>
      </c>
      <c r="B36" s="215"/>
      <c r="C36" s="93"/>
      <c r="D36" s="95">
        <v>109667</v>
      </c>
      <c r="E36" s="95">
        <v>104426</v>
      </c>
      <c r="F36" s="95">
        <v>97046</v>
      </c>
      <c r="G36" s="95">
        <v>136228</v>
      </c>
      <c r="H36" s="214" t="s">
        <v>33</v>
      </c>
      <c r="I36" s="215"/>
      <c r="J36" s="93"/>
      <c r="K36" s="95">
        <v>104664</v>
      </c>
      <c r="L36" s="95">
        <v>65399</v>
      </c>
      <c r="M36" s="95">
        <v>57287</v>
      </c>
      <c r="N36" s="95">
        <v>86567</v>
      </c>
      <c r="P36" s="2">
        <f t="shared" si="9"/>
        <v>667</v>
      </c>
      <c r="Q36" s="2">
        <f t="shared" si="9"/>
        <v>426</v>
      </c>
      <c r="R36" s="2">
        <f t="shared" si="9"/>
        <v>46</v>
      </c>
      <c r="S36" s="2">
        <f t="shared" si="9"/>
        <v>228</v>
      </c>
      <c r="T36" s="2">
        <f t="shared" si="10"/>
        <v>664</v>
      </c>
      <c r="U36" s="2">
        <f t="shared" si="10"/>
        <v>99</v>
      </c>
      <c r="V36" s="2">
        <f t="shared" si="10"/>
        <v>87</v>
      </c>
      <c r="W36" s="2">
        <f t="shared" si="10"/>
        <v>67</v>
      </c>
      <c r="Y36" s="3">
        <f t="shared" si="6"/>
        <v>104664</v>
      </c>
      <c r="Z36" s="3">
        <f t="shared" si="6"/>
        <v>65399</v>
      </c>
      <c r="AA36" s="3">
        <f t="shared" si="6"/>
        <v>57287</v>
      </c>
      <c r="AB36" s="3">
        <f t="shared" si="6"/>
        <v>86567</v>
      </c>
      <c r="AC36" s="3">
        <f t="shared" si="7"/>
        <v>109667</v>
      </c>
      <c r="AD36" s="3">
        <f t="shared" si="7"/>
        <v>104426</v>
      </c>
      <c r="AE36" s="3">
        <f t="shared" si="7"/>
        <v>97046</v>
      </c>
      <c r="AF36" s="3">
        <f t="shared" si="7"/>
        <v>136228</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4023308</v>
      </c>
      <c r="E38" s="94">
        <v>3995487</v>
      </c>
      <c r="F38" s="94">
        <v>4366840</v>
      </c>
      <c r="G38" s="94">
        <v>4525431</v>
      </c>
      <c r="H38" s="224" t="s">
        <v>35</v>
      </c>
      <c r="I38" s="225"/>
      <c r="J38" s="93"/>
      <c r="K38" s="94">
        <v>3431428</v>
      </c>
      <c r="L38" s="94">
        <v>3686318</v>
      </c>
      <c r="M38" s="94">
        <v>3637419</v>
      </c>
      <c r="N38" s="94">
        <v>3625771</v>
      </c>
      <c r="P38" s="2">
        <f t="shared" si="9"/>
        <v>3308</v>
      </c>
      <c r="Q38" s="2">
        <f t="shared" si="9"/>
        <v>5487</v>
      </c>
      <c r="R38" s="2">
        <f t="shared" si="9"/>
        <v>6840</v>
      </c>
      <c r="S38" s="2">
        <f t="shared" si="9"/>
        <v>5431</v>
      </c>
      <c r="T38" s="2">
        <f t="shared" si="10"/>
        <v>1428</v>
      </c>
      <c r="U38" s="2">
        <f t="shared" si="10"/>
        <v>6318</v>
      </c>
      <c r="V38" s="2">
        <f t="shared" si="10"/>
        <v>7419</v>
      </c>
      <c r="W38" s="2">
        <f t="shared" si="10"/>
        <v>5771</v>
      </c>
      <c r="Y38" s="3">
        <f t="shared" si="6"/>
        <v>3431428</v>
      </c>
      <c r="Z38" s="3">
        <f t="shared" si="6"/>
        <v>3686318</v>
      </c>
      <c r="AA38" s="3">
        <f t="shared" si="6"/>
        <v>3637419</v>
      </c>
      <c r="AB38" s="3">
        <f t="shared" si="6"/>
        <v>3625771</v>
      </c>
      <c r="AC38" s="3">
        <f t="shared" si="7"/>
        <v>4023308</v>
      </c>
      <c r="AD38" s="3">
        <f t="shared" si="7"/>
        <v>3995487</v>
      </c>
      <c r="AE38" s="3">
        <f t="shared" si="7"/>
        <v>4366840</v>
      </c>
      <c r="AF38" s="3">
        <f t="shared" si="7"/>
        <v>4525431</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I20" sqref="I20:K20"/>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604</v>
      </c>
      <c r="D1" s="155" t="s">
        <v>1889</v>
      </c>
    </row>
    <row r="2" spans="1:11">
      <c r="A2" s="7"/>
      <c r="B2" s="159" t="s">
        <v>540</v>
      </c>
      <c r="C2" s="160" t="s">
        <v>37</v>
      </c>
      <c r="D2" s="160" t="str">
        <f>'Input yearly SCR'!N18</f>
        <v>Năm 2014</v>
      </c>
      <c r="E2" s="160" t="str">
        <f>'Input yearly SCR'!O18</f>
        <v>Năm 2015</v>
      </c>
      <c r="F2" s="160" t="str">
        <f>'Input yearly SCR'!P18</f>
        <v>Năm 2016</v>
      </c>
      <c r="G2" s="160" t="str">
        <f>'Input yearly SCR'!Q18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SCR'!N3</f>
        <v>688460</v>
      </c>
      <c r="E4" s="130">
        <f>'Input yearly SCR'!O3</f>
        <v>158898</v>
      </c>
      <c r="F4" s="130">
        <f>'Input yearly SCR'!P3</f>
        <v>774591</v>
      </c>
      <c r="G4" s="130">
        <f>'Input yearly SCR'!Q3</f>
        <v>1824846</v>
      </c>
      <c r="H4" s="129"/>
      <c r="I4" s="238"/>
      <c r="J4" s="239"/>
      <c r="K4" s="240"/>
    </row>
    <row r="5" spans="1:11">
      <c r="A5" s="7"/>
      <c r="B5" s="128" t="s">
        <v>542</v>
      </c>
      <c r="C5" s="128" t="s">
        <v>38</v>
      </c>
      <c r="D5" s="131">
        <f>'Input yearly SCR'!N5</f>
        <v>134986</v>
      </c>
      <c r="E5" s="131">
        <f>'Input yearly SCR'!O5</f>
        <v>18338</v>
      </c>
      <c r="F5" s="131">
        <f>'Input yearly SCR'!P5</f>
        <v>287746</v>
      </c>
      <c r="G5" s="131">
        <f>'Input yearly SCR'!Q5</f>
        <v>549496</v>
      </c>
      <c r="H5" s="129"/>
      <c r="I5" s="238"/>
      <c r="J5" s="239"/>
      <c r="K5" s="240"/>
    </row>
    <row r="6" spans="1:11">
      <c r="A6" s="7"/>
      <c r="B6" s="128" t="s">
        <v>543</v>
      </c>
      <c r="C6" s="128" t="s">
        <v>38</v>
      </c>
      <c r="D6" s="131">
        <f>'Input yearly SCR'!N15</f>
        <v>26541</v>
      </c>
      <c r="E6" s="131">
        <f>'Input yearly SCR'!O15</f>
        <v>198987</v>
      </c>
      <c r="F6" s="131">
        <f>'Input yearly SCR'!P15</f>
        <v>173515</v>
      </c>
      <c r="G6" s="131">
        <f>'Input yearly SCR'!Q15</f>
        <v>228692</v>
      </c>
      <c r="H6" s="129"/>
      <c r="I6" s="238"/>
      <c r="J6" s="239"/>
      <c r="K6" s="240"/>
    </row>
    <row r="7" spans="1:11">
      <c r="A7" s="7"/>
      <c r="B7" s="128" t="s">
        <v>544</v>
      </c>
      <c r="C7" s="128" t="s">
        <v>38</v>
      </c>
      <c r="D7" s="131">
        <f>'Input yearly SCR'!N33</f>
        <v>2284128</v>
      </c>
      <c r="E7" s="131">
        <f>'Input yearly SCR'!O33</f>
        <v>3043186</v>
      </c>
      <c r="F7" s="131">
        <f>'Input yearly SCR'!P33</f>
        <v>3262394</v>
      </c>
      <c r="G7" s="131">
        <f>'Input yearly SCR'!Q33</f>
        <v>3483673</v>
      </c>
      <c r="H7" s="129"/>
      <c r="I7" s="238"/>
      <c r="J7" s="239"/>
      <c r="K7" s="240"/>
    </row>
    <row r="8" spans="1:11">
      <c r="A8" s="7"/>
      <c r="B8" s="128" t="s">
        <v>545</v>
      </c>
      <c r="C8" s="129" t="s">
        <v>38</v>
      </c>
      <c r="D8" s="130">
        <f>'Input yearly SCR'!N29</f>
        <v>5404229</v>
      </c>
      <c r="E8" s="130">
        <f>'Input yearly SCR'!O29</f>
        <v>5006752</v>
      </c>
      <c r="F8" s="130">
        <f>'Input yearly SCR'!P29</f>
        <v>7498402</v>
      </c>
      <c r="G8" s="130">
        <f>'Input yearly SCR'!Q29</f>
        <v>9554061</v>
      </c>
      <c r="H8" s="129"/>
      <c r="I8" s="238"/>
      <c r="J8" s="239"/>
      <c r="K8" s="240"/>
    </row>
    <row r="9" spans="1:11">
      <c r="A9" s="7"/>
      <c r="B9" s="128" t="s">
        <v>546</v>
      </c>
      <c r="C9" s="129" t="s">
        <v>39</v>
      </c>
      <c r="D9" s="130">
        <f>'Input yearly SCR'!N34*1000000/10000</f>
        <v>157656300</v>
      </c>
      <c r="E9" s="130">
        <f>'Input yearly SCR'!O34*1000000/10000</f>
        <v>217069100</v>
      </c>
      <c r="F9" s="130">
        <f>'Input yearly SCR'!P34*1000000/10000</f>
        <v>217069100</v>
      </c>
      <c r="G9" s="130">
        <f>'Input yearly SCR'!Q34*1000000/10000</f>
        <v>243872400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0.19606948842343783</v>
      </c>
      <c r="E11" s="132">
        <f>E5/E4</f>
        <v>0.1154073682488137</v>
      </c>
      <c r="F11" s="132">
        <f>F5/F4</f>
        <v>0.37148120750176544</v>
      </c>
      <c r="G11" s="132">
        <f>G5/G4</f>
        <v>0.30111910813296028</v>
      </c>
      <c r="H11" s="129"/>
      <c r="I11" s="238"/>
      <c r="J11" s="239"/>
      <c r="K11" s="240"/>
    </row>
    <row r="12" spans="1:11">
      <c r="A12" s="7"/>
      <c r="B12" s="128" t="s">
        <v>570</v>
      </c>
      <c r="C12" s="129" t="s">
        <v>36</v>
      </c>
      <c r="D12" s="133">
        <f>D6/D4</f>
        <v>3.8551259332423087E-2</v>
      </c>
      <c r="E12" s="132">
        <f>E6/E4</f>
        <v>1.252293924404335</v>
      </c>
      <c r="F12" s="132">
        <f>F6/F4</f>
        <v>0.22400854128178613</v>
      </c>
      <c r="G12" s="132">
        <f>G6/G4</f>
        <v>0.12532125998577415</v>
      </c>
      <c r="H12" s="129"/>
      <c r="I12" s="238"/>
      <c r="J12" s="239"/>
      <c r="K12" s="240"/>
    </row>
    <row r="13" spans="1:11">
      <c r="A13" s="7"/>
      <c r="B13" s="128" t="s">
        <v>41</v>
      </c>
      <c r="C13" s="129" t="s">
        <v>40</v>
      </c>
      <c r="D13" s="130">
        <f>D6*1000000/D9</f>
        <v>168.34722113864146</v>
      </c>
      <c r="E13" s="131">
        <f>E6*1000000/E9</f>
        <v>916.69887607218163</v>
      </c>
      <c r="F13" s="131">
        <f>F6*1000000/F9</f>
        <v>799.35375417321029</v>
      </c>
      <c r="G13" s="131">
        <f>G6*1000000/G9</f>
        <v>937.7526936217464</v>
      </c>
      <c r="H13" s="129"/>
      <c r="I13" s="238"/>
      <c r="J13" s="239"/>
      <c r="K13" s="240"/>
    </row>
    <row r="14" spans="1:11">
      <c r="A14" s="7"/>
      <c r="B14" s="128" t="s">
        <v>548</v>
      </c>
      <c r="C14" s="129"/>
      <c r="D14" s="130">
        <f>D7*1000000/D9</f>
        <v>14488.022362569716</v>
      </c>
      <c r="E14" s="131">
        <f>E7*1000000/E9</f>
        <v>14019.434364448924</v>
      </c>
      <c r="F14" s="131">
        <f>F7*1000000/F9</f>
        <v>15029.287908781122</v>
      </c>
      <c r="G14" s="131">
        <f>G7*1000000/G9</f>
        <v>14284.818618261024</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-0.76919791999535192</v>
      </c>
      <c r="F16" s="138">
        <f>(F4-E4)/ABS(E4)</f>
        <v>3.8747687195559415</v>
      </c>
      <c r="G16" s="138">
        <f>(G4-F4)/ABS(F4)</f>
        <v>1.355883298411678</v>
      </c>
      <c r="H16" s="129"/>
      <c r="I16" s="238"/>
      <c r="J16" s="239"/>
      <c r="K16" s="240"/>
    </row>
    <row r="17" spans="1:12">
      <c r="A17" s="7"/>
      <c r="B17" s="128" t="s">
        <v>543</v>
      </c>
      <c r="C17" s="139" t="s">
        <v>36</v>
      </c>
      <c r="D17" s="128"/>
      <c r="E17" s="138">
        <f>(E6-D6)/ABS(D6)</f>
        <v>6.4973437323386456</v>
      </c>
      <c r="F17" s="138">
        <f>(F6-E6)/ABS(E6)</f>
        <v>-0.12800836235532975</v>
      </c>
      <c r="G17" s="138">
        <f>(G6-F6)/ABS(F6)</f>
        <v>0.31799556234331328</v>
      </c>
      <c r="H17" s="129"/>
      <c r="I17" s="238"/>
      <c r="J17" s="239"/>
      <c r="K17" s="240"/>
    </row>
    <row r="18" spans="1:12">
      <c r="A18" s="7"/>
      <c r="B18" s="128" t="s">
        <v>41</v>
      </c>
      <c r="C18" s="136" t="s">
        <v>36</v>
      </c>
      <c r="D18" s="137"/>
      <c r="E18" s="138">
        <f>(E13-D13)/ABS(D13)</f>
        <v>4.445286651433582</v>
      </c>
      <c r="F18" s="138">
        <f>(F13-E13)/ABS(E13)</f>
        <v>-0.12800836235532975</v>
      </c>
      <c r="G18" s="138">
        <f>(G13-F13)/ABS(F13)</f>
        <v>0.17313853688181557</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7.4704438296672587E-2</v>
      </c>
      <c r="F20" s="133">
        <f>F6/AVERAGE(E7:F7)</f>
        <v>5.5035381360636133E-2</v>
      </c>
      <c r="G20" s="133">
        <f>G6/AVERAGE(F7:G7)</f>
        <v>6.7800097449373098E-2</v>
      </c>
      <c r="H20" s="129"/>
      <c r="I20" s="212" t="s">
        <v>1187</v>
      </c>
      <c r="J20" s="212"/>
      <c r="K20" s="212"/>
    </row>
    <row r="21" spans="1:12">
      <c r="A21" s="7"/>
      <c r="B21" s="128" t="s">
        <v>43</v>
      </c>
      <c r="C21" s="141" t="s">
        <v>36</v>
      </c>
      <c r="D21" s="129"/>
      <c r="E21" s="133">
        <f>E6/AVERAGE(D8:E8)</f>
        <v>3.8226368869561857E-2</v>
      </c>
      <c r="F21" s="133">
        <f>F6/AVERAGE(E8:F8)</f>
        <v>2.7750957725110784E-2</v>
      </c>
      <c r="G21" s="133">
        <f>G6/AVERAGE(F8:G8)</f>
        <v>2.682216639320666E-2</v>
      </c>
      <c r="H21" s="129"/>
      <c r="I21" s="142" t="s">
        <v>1188</v>
      </c>
      <c r="J21" s="142">
        <v>2018</v>
      </c>
      <c r="K21" s="142" t="s">
        <v>1190</v>
      </c>
    </row>
    <row r="22" spans="1:12">
      <c r="A22" s="7"/>
      <c r="B22" s="134" t="s">
        <v>551</v>
      </c>
      <c r="C22" s="141"/>
      <c r="D22" s="129"/>
      <c r="E22" s="133"/>
      <c r="F22" s="133"/>
      <c r="G22" s="133"/>
      <c r="H22" s="129"/>
      <c r="I22" s="129" t="s">
        <v>1189</v>
      </c>
      <c r="J22" s="130">
        <v>2075000</v>
      </c>
      <c r="K22" s="143">
        <f>K30/J22</f>
        <v>0.3900732530120482</v>
      </c>
    </row>
    <row r="23" spans="1:12">
      <c r="A23" s="7"/>
      <c r="B23" s="128" t="s">
        <v>552</v>
      </c>
      <c r="C23" s="141" t="s">
        <v>36</v>
      </c>
      <c r="D23" s="133">
        <f>1-D7/D8</f>
        <v>0.57734433533442053</v>
      </c>
      <c r="E23" s="133">
        <f>1-E7/E8</f>
        <v>0.39218359527294344</v>
      </c>
      <c r="F23" s="133">
        <f>1-F7/F8</f>
        <v>0.5649214325932379</v>
      </c>
      <c r="G23" s="133">
        <f>1-G7/G8</f>
        <v>0.63537253948870531</v>
      </c>
      <c r="H23" s="129"/>
      <c r="I23" s="129" t="s">
        <v>1191</v>
      </c>
      <c r="J23" s="130"/>
      <c r="K23" s="143" t="e">
        <f>SUM(H32:K32)/J23</f>
        <v>#DIV/0!</v>
      </c>
    </row>
    <row r="24" spans="1:12">
      <c r="A24" s="7"/>
      <c r="B24" s="128" t="s">
        <v>553</v>
      </c>
      <c r="C24" s="141" t="s">
        <v>36</v>
      </c>
      <c r="D24" s="133">
        <f>D8/D7-1</f>
        <v>1.3659921860771376</v>
      </c>
      <c r="E24" s="133">
        <f>E8/E7-1</f>
        <v>0.64523364657960447</v>
      </c>
      <c r="F24" s="133">
        <f>F8/F7-1</f>
        <v>1.2984354434197707</v>
      </c>
      <c r="G24" s="133">
        <f>G8/G7-1</f>
        <v>1.7425252025663718</v>
      </c>
      <c r="H24" s="129"/>
      <c r="I24" s="129" t="s">
        <v>1376</v>
      </c>
      <c r="J24" s="130">
        <v>310000</v>
      </c>
      <c r="K24" s="129"/>
    </row>
    <row r="25" spans="1:12">
      <c r="A25" s="7"/>
      <c r="B25" s="128" t="s">
        <v>554</v>
      </c>
      <c r="C25" s="141" t="s">
        <v>40</v>
      </c>
      <c r="D25" s="144">
        <f>'Input yearly SCR'!N19/'Input yearly SCR'!N31</f>
        <v>2.583515223428817</v>
      </c>
      <c r="E25" s="144">
        <f>'Input yearly SCR'!O19/'Input yearly SCR'!O31</f>
        <v>2.5980211369019672</v>
      </c>
      <c r="F25" s="144">
        <f>'Input yearly SCR'!P19/'Input yearly SCR'!P31</f>
        <v>1.7877748846687234</v>
      </c>
      <c r="G25" s="144">
        <f>'Input yearly SCR'!Q19/'Input yearly SCR'!Q31</f>
        <v>1.4372173191529753</v>
      </c>
      <c r="H25" s="129"/>
      <c r="I25" s="129" t="s">
        <v>576</v>
      </c>
      <c r="J25" s="145"/>
      <c r="K25" s="129"/>
    </row>
    <row r="26" spans="1:12">
      <c r="A26" s="7"/>
      <c r="B26" s="128" t="s">
        <v>555</v>
      </c>
      <c r="C26" s="141" t="s">
        <v>40</v>
      </c>
      <c r="D26" s="144">
        <f>('Input yearly SCR'!N19-'Input yearly SCR'!N23)/'Input yearly SCR'!N31</f>
        <v>0.85953108390195443</v>
      </c>
      <c r="E26" s="144">
        <f>('Input yearly SCR'!O19-'Input yearly SCR'!O23)/'Input yearly SCR'!O31</f>
        <v>0.80436430596832875</v>
      </c>
      <c r="F26" s="144">
        <f>('Input yearly SCR'!P19-'Input yearly SCR'!P23)/'Input yearly SCR'!P31</f>
        <v>0.76712846347607055</v>
      </c>
      <c r="G26" s="144">
        <f>('Input yearly SCR'!Q19-'Input yearly SCR'!Q23)/'Input yearly SCR'!Q31</f>
        <v>0.69853234101613193</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SCR'!Y1</f>
        <v>Quý 2/2016</v>
      </c>
      <c r="E28" s="160" t="str">
        <f>'Input quaterly SCR'!Z1</f>
        <v>Quý 3/2016</v>
      </c>
      <c r="F28" s="160" t="str">
        <f>'Input quaterly SCR'!AA1</f>
        <v>Quý 4/2016</v>
      </c>
      <c r="G28" s="160" t="str">
        <f>'Input quaterly SCR'!AB1</f>
        <v>Quý 1/2017</v>
      </c>
      <c r="H28" s="160" t="str">
        <f>'Input quaterly SCR'!AC1</f>
        <v>Quý 2/2017</v>
      </c>
      <c r="I28" s="160" t="str">
        <f>'Input quaterly SCR'!AD1</f>
        <v>Quý 3/2017</v>
      </c>
      <c r="J28" s="160" t="str">
        <f>'Input quaterly SCR'!AE1</f>
        <v>Quý 4/2017</v>
      </c>
      <c r="K28" s="160" t="str">
        <f>'Input quaterly SCR'!AF1</f>
        <v>Quý 1/2018</v>
      </c>
    </row>
    <row r="29" spans="1:12">
      <c r="A29" s="7"/>
      <c r="B29" s="128"/>
      <c r="C29" s="129"/>
      <c r="D29" s="129"/>
      <c r="E29" s="129"/>
      <c r="F29" s="129"/>
      <c r="G29" s="129"/>
      <c r="H29" s="129"/>
      <c r="I29" s="129"/>
      <c r="J29" s="129"/>
      <c r="K29" s="129"/>
    </row>
    <row r="30" spans="1:12">
      <c r="A30" s="7"/>
      <c r="B30" s="128" t="s">
        <v>541</v>
      </c>
      <c r="C30" s="129" t="s">
        <v>38</v>
      </c>
      <c r="D30" s="147">
        <f>'Input quaterly SCR'!Y3</f>
        <v>141592</v>
      </c>
      <c r="E30" s="147">
        <f>'Input quaterly SCR'!Z3</f>
        <v>238671</v>
      </c>
      <c r="F30" s="147">
        <f>'Input quaterly SCR'!AA3</f>
        <v>368179</v>
      </c>
      <c r="G30" s="147">
        <f>'Input quaterly SCR'!AB3</f>
        <v>276001</v>
      </c>
      <c r="H30" s="147">
        <f>'Input quaterly SCR'!AC3</f>
        <v>273985</v>
      </c>
      <c r="I30" s="147">
        <f>'Input quaterly SCR'!AD3</f>
        <v>271049</v>
      </c>
      <c r="J30" s="147">
        <f>'Input quaterly SCR'!AE3</f>
        <v>1003811</v>
      </c>
      <c r="K30" s="147">
        <f>'Input quaterly SCR'!AF3</f>
        <v>809402</v>
      </c>
    </row>
    <row r="31" spans="1:12">
      <c r="A31" s="7"/>
      <c r="B31" s="128" t="s">
        <v>542</v>
      </c>
      <c r="C31" s="129" t="s">
        <v>38</v>
      </c>
      <c r="D31" s="147">
        <f>'Input quaterly SCR'!Y5</f>
        <v>61522</v>
      </c>
      <c r="E31" s="147">
        <f>'Input quaterly SCR'!Z5</f>
        <v>114611</v>
      </c>
      <c r="F31" s="147">
        <f>'Input quaterly SCR'!AA5</f>
        <v>92942</v>
      </c>
      <c r="G31" s="147">
        <f>'Input quaterly SCR'!AB5</f>
        <v>70758</v>
      </c>
      <c r="H31" s="147">
        <f>'Input quaterly SCR'!AC5</f>
        <v>106528</v>
      </c>
      <c r="I31" s="147">
        <f>'Input quaterly SCR'!AD5</f>
        <v>55903</v>
      </c>
      <c r="J31" s="147">
        <f>'Input quaterly SCR'!AE5</f>
        <v>316306</v>
      </c>
      <c r="K31" s="147">
        <f>'Input quaterly SCR'!AF5</f>
        <v>138462</v>
      </c>
    </row>
    <row r="32" spans="1:12">
      <c r="A32" s="7"/>
      <c r="B32" s="128" t="s">
        <v>543</v>
      </c>
      <c r="C32" s="128" t="s">
        <v>38</v>
      </c>
      <c r="D32" s="148">
        <f>'Input quaterly SCR'!Y15</f>
        <v>31287</v>
      </c>
      <c r="E32" s="148">
        <f>'Input quaterly SCR'!Z15</f>
        <v>123568</v>
      </c>
      <c r="F32" s="148">
        <f>'Input quaterly SCR'!AA15</f>
        <v>12751</v>
      </c>
      <c r="G32" s="148">
        <f>'Input quaterly SCR'!AB15</f>
        <v>6484</v>
      </c>
      <c r="H32" s="148">
        <f>'Input quaterly SCR'!AC15</f>
        <v>39958</v>
      </c>
      <c r="I32" s="148">
        <f>'Input quaterly SCR'!AD15</f>
        <v>19621</v>
      </c>
      <c r="J32" s="148">
        <f>'Input quaterly SCR'!AE15</f>
        <v>141427</v>
      </c>
      <c r="K32" s="148">
        <f>'Input quaterly SCR'!AF15</f>
        <v>8362</v>
      </c>
      <c r="L32" s="10"/>
    </row>
    <row r="33" spans="1:12">
      <c r="A33" s="7"/>
      <c r="B33" s="128" t="s">
        <v>544</v>
      </c>
      <c r="C33" s="129" t="s">
        <v>38</v>
      </c>
      <c r="D33" s="147">
        <f>'Input quaterly SCR'!Y33</f>
        <v>3135587</v>
      </c>
      <c r="E33" s="147">
        <f>'Input quaterly SCR'!Z33</f>
        <v>3258809</v>
      </c>
      <c r="F33" s="147">
        <f>'Input quaterly SCR'!AA33</f>
        <v>3262394</v>
      </c>
      <c r="G33" s="147">
        <f>'Input quaterly SCR'!AB33</f>
        <v>3242912</v>
      </c>
      <c r="H33" s="147">
        <f>'Input quaterly SCR'!AC33</f>
        <v>3209345</v>
      </c>
      <c r="I33" s="147">
        <f>'Input quaterly SCR'!AD33</f>
        <v>3322173</v>
      </c>
      <c r="J33" s="147">
        <f>'Input quaterly SCR'!AE33</f>
        <v>3483673</v>
      </c>
      <c r="K33" s="147">
        <f>'Input quaterly SCR'!AF33</f>
        <v>3486770</v>
      </c>
    </row>
    <row r="34" spans="1:12">
      <c r="A34" s="7"/>
      <c r="B34" s="128" t="s">
        <v>545</v>
      </c>
      <c r="C34" s="129" t="s">
        <v>38</v>
      </c>
      <c r="D34" s="147">
        <f>'Input quaterly SCR'!Y38</f>
        <v>6659939</v>
      </c>
      <c r="E34" s="147">
        <f>'Input quaterly SCR'!Z38</f>
        <v>6798705</v>
      </c>
      <c r="F34" s="147">
        <f>'Input quaterly SCR'!AA38</f>
        <v>7498402</v>
      </c>
      <c r="G34" s="147">
        <f>'Input quaterly SCR'!AB38</f>
        <v>8058173</v>
      </c>
      <c r="H34" s="147">
        <f>'Input quaterly SCR'!AC38</f>
        <v>8545611</v>
      </c>
      <c r="I34" s="147">
        <f>'Input quaterly SCR'!AD38</f>
        <v>8826473</v>
      </c>
      <c r="J34" s="147">
        <f>'Input quaterly SCR'!AE38</f>
        <v>9554061</v>
      </c>
      <c r="K34" s="147">
        <f>'Input quaterly SCR'!AF38</f>
        <v>9743026</v>
      </c>
    </row>
    <row r="35" spans="1:12">
      <c r="A35" s="7"/>
      <c r="B35" s="128" t="s">
        <v>546</v>
      </c>
      <c r="C35" s="129" t="s">
        <v>39</v>
      </c>
      <c r="D35" s="147">
        <f>'Input quaterly SCR'!Y34*1000000/10000</f>
        <v>217069100</v>
      </c>
      <c r="E35" s="147">
        <f>'Input quaterly SCR'!Z34*1000000/10000</f>
        <v>217069100</v>
      </c>
      <c r="F35" s="147">
        <f>'Input quaterly SCR'!AA34*1000000/10000</f>
        <v>217069100</v>
      </c>
      <c r="G35" s="147">
        <f>'Input quaterly SCR'!AB34*1000000/10000</f>
        <v>227920600</v>
      </c>
      <c r="H35" s="147">
        <f>'Input quaterly SCR'!AC34*1000000/10000</f>
        <v>227920600</v>
      </c>
      <c r="I35" s="147">
        <f>'Input quaterly SCR'!AD34*1000000/10000</f>
        <v>227920600</v>
      </c>
      <c r="J35" s="147">
        <f>'Input quaterly SCR'!AE34*1000000/10000</f>
        <v>243872400</v>
      </c>
      <c r="K35" s="147">
        <f>'Input quaterly SCR'!AF34*1000000/10000</f>
        <v>243872400</v>
      </c>
    </row>
    <row r="36" spans="1:12">
      <c r="A36" s="7"/>
      <c r="B36" s="128"/>
      <c r="C36" s="129"/>
      <c r="D36" s="147"/>
      <c r="E36" s="147"/>
      <c r="F36" s="147"/>
      <c r="G36" s="147"/>
      <c r="H36" s="147"/>
      <c r="I36" s="147"/>
      <c r="J36" s="147"/>
      <c r="K36" s="147"/>
    </row>
    <row r="37" spans="1:12">
      <c r="A37" s="7"/>
      <c r="B37" s="128" t="s">
        <v>547</v>
      </c>
      <c r="C37" s="129" t="s">
        <v>36</v>
      </c>
      <c r="D37" s="149">
        <f>D31/D30</f>
        <v>0.43450194926267022</v>
      </c>
      <c r="E37" s="149">
        <f t="shared" ref="E37:K37" si="0">E31/E30</f>
        <v>0.48020496834554682</v>
      </c>
      <c r="F37" s="149">
        <f t="shared" si="0"/>
        <v>0.252436993962176</v>
      </c>
      <c r="G37" s="149">
        <f t="shared" si="0"/>
        <v>0.25636863634552048</v>
      </c>
      <c r="H37" s="149">
        <f t="shared" si="0"/>
        <v>0.38880960636531198</v>
      </c>
      <c r="I37" s="149">
        <f t="shared" si="0"/>
        <v>0.2062468409770927</v>
      </c>
      <c r="J37" s="149">
        <f t="shared" si="0"/>
        <v>0.3151051343330567</v>
      </c>
      <c r="K37" s="149">
        <f t="shared" si="0"/>
        <v>0.17106703467498227</v>
      </c>
      <c r="L37" s="11"/>
    </row>
    <row r="38" spans="1:12">
      <c r="A38" s="7"/>
      <c r="B38" s="128" t="s">
        <v>571</v>
      </c>
      <c r="C38" s="129" t="s">
        <v>36</v>
      </c>
      <c r="D38" s="149">
        <f>D32/D30</f>
        <v>0.22096587377817956</v>
      </c>
      <c r="E38" s="149">
        <f t="shared" ref="E38:K38" si="1">E32/E30</f>
        <v>0.51773361656841421</v>
      </c>
      <c r="F38" s="149">
        <f t="shared" si="1"/>
        <v>3.4632610768131802E-2</v>
      </c>
      <c r="G38" s="149">
        <f t="shared" si="1"/>
        <v>2.3492668504824257E-2</v>
      </c>
      <c r="H38" s="149">
        <f t="shared" si="1"/>
        <v>0.14584010073544171</v>
      </c>
      <c r="I38" s="149">
        <f t="shared" si="1"/>
        <v>7.2389125213522282E-2</v>
      </c>
      <c r="J38" s="149">
        <f t="shared" si="1"/>
        <v>0.14089006795103859</v>
      </c>
      <c r="K38" s="149">
        <f t="shared" si="1"/>
        <v>1.0331083936041671E-2</v>
      </c>
      <c r="L38" s="11"/>
    </row>
    <row r="39" spans="1:12">
      <c r="A39" s="7"/>
      <c r="B39" s="128" t="s">
        <v>41</v>
      </c>
      <c r="C39" s="129" t="s">
        <v>40</v>
      </c>
      <c r="D39" s="130">
        <f>D32*1000000/D35</f>
        <v>144.13382650962296</v>
      </c>
      <c r="E39" s="130">
        <f t="shared" ref="E39:K39" si="2">E32*1000000/E35</f>
        <v>569.25651785537411</v>
      </c>
      <c r="F39" s="130">
        <f t="shared" si="2"/>
        <v>58.741663368945652</v>
      </c>
      <c r="G39" s="130">
        <f t="shared" si="2"/>
        <v>28.448503557817943</v>
      </c>
      <c r="H39" s="130">
        <f t="shared" si="2"/>
        <v>175.31543879754616</v>
      </c>
      <c r="I39" s="130">
        <f t="shared" si="2"/>
        <v>86.086996962977452</v>
      </c>
      <c r="J39" s="130">
        <f t="shared" si="2"/>
        <v>579.92212320869442</v>
      </c>
      <c r="K39" s="130">
        <f t="shared" si="2"/>
        <v>34.288422962172021</v>
      </c>
    </row>
    <row r="40" spans="1:12">
      <c r="A40" s="7"/>
      <c r="B40" s="128" t="s">
        <v>548</v>
      </c>
      <c r="C40" s="129"/>
      <c r="D40" s="130">
        <f>D33*1000000/D35</f>
        <v>14445.109875150356</v>
      </c>
      <c r="E40" s="130">
        <f t="shared" ref="E40:K40" si="3">E33*1000000/E35</f>
        <v>15012.772430530185</v>
      </c>
      <c r="F40" s="130">
        <f t="shared" si="3"/>
        <v>15029.287908781122</v>
      </c>
      <c r="G40" s="130">
        <f t="shared" si="3"/>
        <v>14228.253172376697</v>
      </c>
      <c r="H40" s="130">
        <f t="shared" si="3"/>
        <v>14080.978200303089</v>
      </c>
      <c r="I40" s="130">
        <f t="shared" si="3"/>
        <v>14576.01024216328</v>
      </c>
      <c r="J40" s="130">
        <f t="shared" si="3"/>
        <v>14284.818618261024</v>
      </c>
      <c r="K40" s="130">
        <f t="shared" si="3"/>
        <v>14297.517882302385</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0.93503164020566132</v>
      </c>
      <c r="I42" s="138">
        <f>(I30-E30)/ABS(E30)</f>
        <v>0.13565954808083094</v>
      </c>
      <c r="J42" s="138">
        <f>(J30-F30)/ABS(F30)</f>
        <v>1.7264211158159481</v>
      </c>
      <c r="K42" s="138">
        <f>(K30-G30)/ABS(G30)</f>
        <v>1.9326053166474035</v>
      </c>
      <c r="L42" s="12"/>
    </row>
    <row r="43" spans="1:12">
      <c r="A43" s="7"/>
      <c r="B43" s="128" t="s">
        <v>564</v>
      </c>
      <c r="C43" s="139" t="s">
        <v>36</v>
      </c>
      <c r="D43" s="128"/>
      <c r="E43" s="132">
        <f>E30/D30-1</f>
        <v>0.68562489406181149</v>
      </c>
      <c r="F43" s="132">
        <f t="shared" ref="F43:K43" si="4">F30/E30-1</f>
        <v>0.54262143285107944</v>
      </c>
      <c r="G43" s="132">
        <f t="shared" si="4"/>
        <v>-0.25036191635047078</v>
      </c>
      <c r="H43" s="132">
        <f t="shared" si="4"/>
        <v>-7.3043213611544422E-3</v>
      </c>
      <c r="I43" s="132">
        <f>I30/H30-1</f>
        <v>-1.0715915104841489E-2</v>
      </c>
      <c r="J43" s="132">
        <f t="shared" si="4"/>
        <v>2.7034300071204838</v>
      </c>
      <c r="K43" s="132">
        <f t="shared" si="4"/>
        <v>-0.1936709201234097</v>
      </c>
      <c r="L43" s="12"/>
    </row>
    <row r="44" spans="1:12" s="8" customFormat="1">
      <c r="A44" s="13"/>
      <c r="B44" s="128" t="s">
        <v>562</v>
      </c>
      <c r="C44" s="136" t="s">
        <v>36</v>
      </c>
      <c r="D44" s="137"/>
      <c r="E44" s="150"/>
      <c r="F44" s="150"/>
      <c r="G44" s="150"/>
      <c r="H44" s="138">
        <f>(H32-D32)/ABS(D32)</f>
        <v>0.27714386166778532</v>
      </c>
      <c r="I44" s="138">
        <f>(I32-E32)/ABS(E32)</f>
        <v>-0.84121293538780262</v>
      </c>
      <c r="J44" s="138">
        <f>(J32-F32)/ABS(F32)</f>
        <v>10.091443808328759</v>
      </c>
      <c r="K44" s="138">
        <f>(K32-G32)/ABS(G32)</f>
        <v>0.28963602714373843</v>
      </c>
      <c r="L44" s="14"/>
    </row>
    <row r="45" spans="1:12">
      <c r="A45" s="7"/>
      <c r="B45" s="128" t="s">
        <v>567</v>
      </c>
      <c r="C45" s="139" t="s">
        <v>36</v>
      </c>
      <c r="D45" s="128"/>
      <c r="E45" s="132">
        <f>E32/D32-1</f>
        <v>2.9494997922459807</v>
      </c>
      <c r="F45" s="132">
        <f t="shared" ref="F45:K45" si="5">F32/E32-1</f>
        <v>-0.89680985368380162</v>
      </c>
      <c r="G45" s="132">
        <f t="shared" si="5"/>
        <v>-0.49149086346168924</v>
      </c>
      <c r="H45" s="132">
        <f>(H32-G32)/ABS(G32)</f>
        <v>5.1625539790252928</v>
      </c>
      <c r="I45" s="132">
        <f>I32/H32-1</f>
        <v>-0.50895940737774659</v>
      </c>
      <c r="J45" s="132">
        <f t="shared" si="5"/>
        <v>6.207940471943326</v>
      </c>
      <c r="K45" s="132">
        <f t="shared" si="5"/>
        <v>-0.94087409052019766</v>
      </c>
      <c r="L45" s="12"/>
    </row>
    <row r="46" spans="1:12" s="8" customFormat="1">
      <c r="A46" s="13"/>
      <c r="B46" s="128" t="s">
        <v>565</v>
      </c>
      <c r="C46" s="136" t="s">
        <v>36</v>
      </c>
      <c r="D46" s="137"/>
      <c r="E46" s="150"/>
      <c r="F46" s="150"/>
      <c r="G46" s="150"/>
      <c r="H46" s="138">
        <f>(H39-D39)/ABS(D39)</f>
        <v>0.21633792041066355</v>
      </c>
      <c r="I46" s="138">
        <f>(I39-E39)/ABS(E39)</f>
        <v>-0.84877292703243357</v>
      </c>
      <c r="J46" s="138">
        <f>(J39-F39)/ABS(F39)</f>
        <v>8.872415759940429</v>
      </c>
      <c r="K46" s="138">
        <f>(K39-G39)/ABS(G39)</f>
        <v>0.20528037239235408</v>
      </c>
      <c r="L46" s="14"/>
    </row>
    <row r="47" spans="1:12">
      <c r="A47" s="7"/>
      <c r="B47" s="128" t="s">
        <v>566</v>
      </c>
      <c r="C47" s="139" t="s">
        <v>36</v>
      </c>
      <c r="D47" s="128"/>
      <c r="E47" s="132">
        <f>E39/D39-1</f>
        <v>2.9494997922459807</v>
      </c>
      <c r="F47" s="132">
        <f t="shared" ref="F47:K47" si="6">F39/E39-1</f>
        <v>-0.89680985368380162</v>
      </c>
      <c r="G47" s="132">
        <f t="shared" si="6"/>
        <v>-0.51570143019038994</v>
      </c>
      <c r="H47" s="132">
        <f t="shared" si="6"/>
        <v>5.1625539790252928</v>
      </c>
      <c r="I47" s="132">
        <f>I39/H39-1</f>
        <v>-0.5089594073777467</v>
      </c>
      <c r="J47" s="132">
        <f t="shared" si="6"/>
        <v>5.736465943376972</v>
      </c>
      <c r="K47" s="132">
        <f t="shared" si="6"/>
        <v>-0.94087409052019766</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3.8648841892181839E-2</v>
      </c>
      <c r="F49" s="132">
        <f t="shared" ref="F49:K49" si="7">F32/AVERAGE(E33:F33)</f>
        <v>3.9106281463711524E-3</v>
      </c>
      <c r="G49" s="132">
        <f t="shared" si="7"/>
        <v>1.9934496547894904E-3</v>
      </c>
      <c r="H49" s="132">
        <f t="shared" si="7"/>
        <v>1.2385743469300742E-2</v>
      </c>
      <c r="I49" s="132">
        <f>I32/AVERAGE(H33:I33)</f>
        <v>6.0080979643629554E-3</v>
      </c>
      <c r="J49" s="132">
        <f t="shared" si="7"/>
        <v>4.1560446710078365E-2</v>
      </c>
      <c r="K49" s="132">
        <f t="shared" si="7"/>
        <v>2.3992736186207965E-3</v>
      </c>
      <c r="L49" s="12"/>
    </row>
    <row r="50" spans="1:12">
      <c r="A50" s="7"/>
      <c r="B50" s="128" t="s">
        <v>43</v>
      </c>
      <c r="C50" s="141" t="s">
        <v>36</v>
      </c>
      <c r="D50" s="129"/>
      <c r="E50" s="133">
        <f>E32/AVERAGE(D34:E34)</f>
        <v>1.8362622564353438E-2</v>
      </c>
      <c r="F50" s="133">
        <f t="shared" ref="F50:K50" si="8">F32/AVERAGE(E34:F34)</f>
        <v>1.7837175031284302E-3</v>
      </c>
      <c r="G50" s="133">
        <f t="shared" si="8"/>
        <v>8.3360251212108059E-4</v>
      </c>
      <c r="H50" s="133">
        <f t="shared" si="8"/>
        <v>4.8131197081340013E-3</v>
      </c>
      <c r="I50" s="132">
        <f>I32/AVERAGE(H34:I34)</f>
        <v>2.2589114812016798E-3</v>
      </c>
      <c r="J50" s="132">
        <f t="shared" si="8"/>
        <v>1.5388780325968767E-2</v>
      </c>
      <c r="K50" s="132">
        <f t="shared" si="8"/>
        <v>8.6665930458830389E-4</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0.52918682888837276</v>
      </c>
      <c r="E52" s="133">
        <f t="shared" si="9"/>
        <v>0.52067209858348029</v>
      </c>
      <c r="F52" s="133">
        <f t="shared" si="9"/>
        <v>0.5649214325932379</v>
      </c>
      <c r="G52" s="133">
        <f t="shared" si="9"/>
        <v>0.59756237549131797</v>
      </c>
      <c r="H52" s="133">
        <f t="shared" si="9"/>
        <v>0.62444522691238813</v>
      </c>
      <c r="I52" s="133">
        <f t="shared" si="9"/>
        <v>0.62361262533743655</v>
      </c>
      <c r="J52" s="133">
        <f t="shared" si="9"/>
        <v>0.63537253948870531</v>
      </c>
      <c r="K52" s="133">
        <f t="shared" si="9"/>
        <v>0.6421265836712331</v>
      </c>
    </row>
    <row r="53" spans="1:12">
      <c r="A53" s="7"/>
      <c r="B53" s="128" t="s">
        <v>553</v>
      </c>
      <c r="C53" s="141" t="s">
        <v>36</v>
      </c>
      <c r="D53" s="133">
        <f t="shared" ref="D53:K53" si="10">D34/D33-1</f>
        <v>1.123984759472469</v>
      </c>
      <c r="E53" s="133">
        <f t="shared" si="10"/>
        <v>1.0862545181383751</v>
      </c>
      <c r="F53" s="133">
        <f t="shared" si="10"/>
        <v>1.2984354434197707</v>
      </c>
      <c r="G53" s="133">
        <f t="shared" si="10"/>
        <v>1.4848571284080481</v>
      </c>
      <c r="H53" s="133">
        <f t="shared" si="10"/>
        <v>1.6627274412691686</v>
      </c>
      <c r="I53" s="133">
        <f t="shared" si="10"/>
        <v>1.6568372568195575</v>
      </c>
      <c r="J53" s="133">
        <f t="shared" si="10"/>
        <v>1.7425252025663718</v>
      </c>
      <c r="K53" s="133">
        <f t="shared" si="10"/>
        <v>1.7942841082147662</v>
      </c>
    </row>
    <row r="54" spans="1:12">
      <c r="A54" s="7"/>
      <c r="B54" s="128" t="s">
        <v>554</v>
      </c>
      <c r="C54" s="141" t="s">
        <v>40</v>
      </c>
      <c r="D54" s="144">
        <f>'Input quaterly SCR'!Y19/'Input quaterly SCR'!Y31</f>
        <v>1.8064417574031275</v>
      </c>
      <c r="E54" s="144">
        <f>'Input quaterly SCR'!Z19/'Input quaterly SCR'!Z31</f>
        <v>1.9727257141751073</v>
      </c>
      <c r="F54" s="144">
        <f>'Input quaterly SCR'!AA19/'Input quaterly SCR'!AA31</f>
        <v>1.7877748846687234</v>
      </c>
      <c r="G54" s="144">
        <f>'Input quaterly SCR'!AB19/'Input quaterly SCR'!AB31</f>
        <v>1.6981567852069941</v>
      </c>
      <c r="H54" s="144">
        <f>'Input quaterly SCR'!AD19/'Input quaterly SCR'!AC31</f>
        <v>1.6768948405891049</v>
      </c>
      <c r="I54" s="144">
        <f>'Input quaterly SCR'!AD19/'Input quaterly SCR'!AD31</f>
        <v>1.4850904948845667</v>
      </c>
      <c r="J54" s="144">
        <f>'Input quaterly SCR'!AE19/'Input quaterly SCR'!AE31</f>
        <v>1.4372173191529753</v>
      </c>
      <c r="K54" s="144">
        <f>'Input quaterly SCR'!AF19/'Input quaterly SCR'!AF31</f>
        <v>1.3872855959214236</v>
      </c>
    </row>
    <row r="55" spans="1:12">
      <c r="A55" s="7"/>
      <c r="B55" s="128" t="s">
        <v>555</v>
      </c>
      <c r="C55" s="141" t="s">
        <v>40</v>
      </c>
      <c r="D55" s="151">
        <f>('Input quaterly SCR'!Y19-'Input quaterly SCR'!Y23)/'Input quaterly SCR'!Y31</f>
        <v>0.7004086660372858</v>
      </c>
      <c r="E55" s="151">
        <f>('Input quaterly SCR'!Z19-'Input quaterly SCR'!Z23)/'Input quaterly SCR'!Z31</f>
        <v>0.73721245655221612</v>
      </c>
      <c r="F55" s="151">
        <f>('Input quaterly SCR'!AA19-'Input quaterly SCR'!AA23)/'Input quaterly SCR'!AA31</f>
        <v>0.76712846347607055</v>
      </c>
      <c r="G55" s="151">
        <f>('Input quaterly SCR'!AB19-'Input quaterly SCR'!AB23)/'Input quaterly SCR'!AB31</f>
        <v>0.75341766101357499</v>
      </c>
      <c r="H55" s="151">
        <f>('Input quaterly SCR'!AD19-'Input quaterly SCR'!AC23)/'Input quaterly SCR'!AC31</f>
        <v>0.7880767296884803</v>
      </c>
      <c r="I55" s="151">
        <f>('Input quaterly SCR'!AD19-'Input quaterly SCR'!AD23)/'Input quaterly SCR'!AD31</f>
        <v>0.66690055020358863</v>
      </c>
      <c r="J55" s="151">
        <f>('Input quaterly SCR'!AE19-'Input quaterly SCR'!AE23)/'Input quaterly SCR'!AE31</f>
        <v>0.69853234101613193</v>
      </c>
      <c r="K55" s="151">
        <f>('Input quaterly SCR'!AF19-'Input quaterly SCR'!AF23)/'Input quaterly SCR'!AF31</f>
        <v>0.67070106753945014</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hợp'!D27</f>
        <v>8800</v>
      </c>
    </row>
    <row r="58" spans="1:12">
      <c r="A58" s="7"/>
      <c r="B58" s="128" t="s">
        <v>558</v>
      </c>
      <c r="C58" s="129" t="s">
        <v>38</v>
      </c>
      <c r="D58" s="130"/>
      <c r="E58" s="130"/>
      <c r="F58" s="130"/>
      <c r="G58" s="130"/>
      <c r="H58" s="130"/>
      <c r="I58" s="130"/>
      <c r="J58" s="130"/>
      <c r="K58" s="130">
        <f>K57*K35/1000000</f>
        <v>2146077.12</v>
      </c>
    </row>
    <row r="59" spans="1:12">
      <c r="A59" s="7"/>
      <c r="B59" s="128" t="s">
        <v>559</v>
      </c>
      <c r="C59" s="129" t="s">
        <v>40</v>
      </c>
      <c r="D59" s="130"/>
      <c r="E59" s="130"/>
      <c r="F59" s="130"/>
      <c r="G59" s="130"/>
      <c r="H59" s="130"/>
      <c r="I59" s="130"/>
      <c r="J59" s="130"/>
      <c r="K59" s="153">
        <f>K57/(SUM(H32:K32)*1000000/K35)</f>
        <v>10.250263268503305</v>
      </c>
    </row>
    <row r="60" spans="1:12">
      <c r="A60" s="7"/>
      <c r="B60" s="128" t="s">
        <v>560</v>
      </c>
      <c r="C60" s="129" t="s">
        <v>40</v>
      </c>
      <c r="D60" s="130"/>
      <c r="E60" s="130"/>
      <c r="F60" s="130"/>
      <c r="G60" s="130"/>
      <c r="H60" s="130"/>
      <c r="I60" s="130"/>
      <c r="J60" s="130"/>
      <c r="K60" s="154">
        <f>K57/K40</f>
        <v>0.6154914491061928</v>
      </c>
    </row>
  </sheetData>
  <mergeCells count="3">
    <mergeCell ref="I2:K2"/>
    <mergeCell ref="I20:K20"/>
    <mergeCell ref="I3:K19"/>
  </mergeCells>
  <conditionalFormatting sqref="E16:G18">
    <cfRule type="cellIs" dxfId="149" priority="3" operator="lessThan">
      <formula>0</formula>
    </cfRule>
    <cfRule type="cellIs" dxfId="148" priority="4" operator="greaterThan">
      <formula>0</formula>
    </cfRule>
  </conditionalFormatting>
  <conditionalFormatting sqref="H42:K42 H44:K44 H46:K46">
    <cfRule type="cellIs" dxfId="147" priority="1" operator="lessThan">
      <formula>0</formula>
    </cfRule>
    <cfRule type="cellIs" dxfId="146"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1821</v>
      </c>
    </row>
    <row r="3" spans="1:17" ht="45" customHeight="1" thickBot="1">
      <c r="A3" s="252" t="s">
        <v>1</v>
      </c>
      <c r="B3" s="253"/>
      <c r="C3" s="15"/>
      <c r="D3" s="16">
        <v>688460</v>
      </c>
      <c r="E3" s="16">
        <v>158898</v>
      </c>
      <c r="F3" s="16">
        <v>774591</v>
      </c>
      <c r="G3" s="16">
        <v>1824846</v>
      </c>
      <c r="I3" s="22">
        <f>REPLACE(D3,1,3,"")/1</f>
        <v>460</v>
      </c>
      <c r="J3" s="22">
        <f t="shared" ref="J3:L16" si="0">REPLACE(E3,1,3,"")/1</f>
        <v>898</v>
      </c>
      <c r="K3" s="22">
        <f t="shared" si="0"/>
        <v>591</v>
      </c>
      <c r="L3" s="22">
        <f t="shared" si="0"/>
        <v>4846</v>
      </c>
      <c r="N3" s="2">
        <f>D3</f>
        <v>688460</v>
      </c>
      <c r="O3" s="2">
        <f t="shared" ref="O3:Q17" si="1">E3</f>
        <v>158898</v>
      </c>
      <c r="P3" s="2">
        <f t="shared" si="1"/>
        <v>774591</v>
      </c>
      <c r="Q3" s="2">
        <f t="shared" si="1"/>
        <v>1824846</v>
      </c>
    </row>
    <row r="4" spans="1:17" ht="61.5" customHeight="1" thickBot="1">
      <c r="A4" s="244" t="s">
        <v>2</v>
      </c>
      <c r="B4" s="245"/>
      <c r="C4" s="15"/>
      <c r="D4" s="17">
        <v>553474</v>
      </c>
      <c r="E4" s="17">
        <v>140559</v>
      </c>
      <c r="F4" s="17">
        <v>486844</v>
      </c>
      <c r="G4" s="17">
        <v>1275350</v>
      </c>
      <c r="I4" s="22">
        <f t="shared" ref="I4:I16" si="2">REPLACE(D4,1,3,"")/1</f>
        <v>474</v>
      </c>
      <c r="J4" s="22">
        <f t="shared" si="0"/>
        <v>559</v>
      </c>
      <c r="K4" s="22">
        <f t="shared" si="0"/>
        <v>844</v>
      </c>
      <c r="L4" s="22">
        <f t="shared" si="0"/>
        <v>5350</v>
      </c>
      <c r="N4" s="2">
        <f t="shared" ref="N4:Q38" si="3">D4</f>
        <v>553474</v>
      </c>
      <c r="O4" s="2">
        <f t="shared" si="1"/>
        <v>140559</v>
      </c>
      <c r="P4" s="2">
        <f t="shared" si="1"/>
        <v>486844</v>
      </c>
      <c r="Q4" s="2">
        <f t="shared" si="1"/>
        <v>1275350</v>
      </c>
    </row>
    <row r="5" spans="1:17" ht="61.5" customHeight="1" thickBot="1">
      <c r="A5" s="254" t="s">
        <v>3</v>
      </c>
      <c r="B5" s="255"/>
      <c r="C5" s="15"/>
      <c r="D5" s="16">
        <v>134986</v>
      </c>
      <c r="E5" s="16">
        <v>18338</v>
      </c>
      <c r="F5" s="16">
        <v>287746</v>
      </c>
      <c r="G5" s="16">
        <v>549496</v>
      </c>
      <c r="I5" s="22">
        <f t="shared" si="2"/>
        <v>986</v>
      </c>
      <c r="J5" s="22">
        <f t="shared" si="0"/>
        <v>38</v>
      </c>
      <c r="K5" s="22">
        <f t="shared" si="0"/>
        <v>746</v>
      </c>
      <c r="L5" s="22">
        <f t="shared" si="0"/>
        <v>496</v>
      </c>
      <c r="N5" s="2">
        <f t="shared" si="3"/>
        <v>134986</v>
      </c>
      <c r="O5" s="2">
        <f t="shared" si="1"/>
        <v>18338</v>
      </c>
      <c r="P5" s="2">
        <f t="shared" si="1"/>
        <v>287746</v>
      </c>
      <c r="Q5" s="2">
        <f t="shared" si="1"/>
        <v>549496</v>
      </c>
    </row>
    <row r="6" spans="1:17" ht="36" customHeight="1" thickBot="1">
      <c r="A6" s="244" t="s">
        <v>4</v>
      </c>
      <c r="B6" s="245"/>
      <c r="C6" s="15"/>
      <c r="D6" s="17">
        <v>101037</v>
      </c>
      <c r="E6" s="17">
        <v>246520</v>
      </c>
      <c r="F6" s="17">
        <v>133885</v>
      </c>
      <c r="G6" s="17">
        <v>148122</v>
      </c>
      <c r="I6" s="22">
        <f t="shared" si="2"/>
        <v>37</v>
      </c>
      <c r="J6" s="22">
        <f t="shared" si="0"/>
        <v>520</v>
      </c>
      <c r="K6" s="22">
        <f t="shared" si="0"/>
        <v>885</v>
      </c>
      <c r="L6" s="22">
        <f t="shared" si="0"/>
        <v>122</v>
      </c>
      <c r="N6" s="2">
        <f t="shared" si="3"/>
        <v>101037</v>
      </c>
      <c r="O6" s="2">
        <f t="shared" si="1"/>
        <v>246520</v>
      </c>
      <c r="P6" s="2">
        <f t="shared" si="1"/>
        <v>133885</v>
      </c>
      <c r="Q6" s="2">
        <f t="shared" si="1"/>
        <v>148122</v>
      </c>
    </row>
    <row r="7" spans="1:17" ht="24" customHeight="1" thickBot="1">
      <c r="A7" s="244" t="s">
        <v>5</v>
      </c>
      <c r="B7" s="245"/>
      <c r="C7" s="15"/>
      <c r="D7" s="17">
        <v>131562</v>
      </c>
      <c r="E7" s="17">
        <v>263310</v>
      </c>
      <c r="F7" s="17">
        <v>40409</v>
      </c>
      <c r="G7" s="17">
        <v>205351</v>
      </c>
      <c r="I7" s="22">
        <f t="shared" si="2"/>
        <v>562</v>
      </c>
      <c r="J7" s="22">
        <f t="shared" si="0"/>
        <v>310</v>
      </c>
      <c r="K7" s="22">
        <f t="shared" si="0"/>
        <v>9</v>
      </c>
      <c r="L7" s="22">
        <f t="shared" si="0"/>
        <v>351</v>
      </c>
      <c r="N7" s="2">
        <f t="shared" si="3"/>
        <v>131562</v>
      </c>
      <c r="O7" s="2">
        <f t="shared" si="1"/>
        <v>263310</v>
      </c>
      <c r="P7" s="2">
        <f t="shared" si="1"/>
        <v>40409</v>
      </c>
      <c r="Q7" s="2">
        <f t="shared" si="1"/>
        <v>205351</v>
      </c>
    </row>
    <row r="8" spans="1:17" ht="24" customHeight="1" thickBot="1">
      <c r="A8" s="244" t="s">
        <v>6</v>
      </c>
      <c r="B8" s="245"/>
      <c r="C8" s="15"/>
      <c r="D8" s="17">
        <v>43383</v>
      </c>
      <c r="E8" s="17">
        <v>28721</v>
      </c>
      <c r="F8" s="17">
        <v>60839</v>
      </c>
      <c r="G8" s="17">
        <v>102584</v>
      </c>
      <c r="I8" s="22">
        <f t="shared" si="2"/>
        <v>83</v>
      </c>
      <c r="J8" s="22">
        <f t="shared" si="0"/>
        <v>21</v>
      </c>
      <c r="K8" s="22">
        <f t="shared" si="0"/>
        <v>39</v>
      </c>
      <c r="L8" s="22">
        <f t="shared" si="0"/>
        <v>584</v>
      </c>
      <c r="N8" s="2">
        <f t="shared" si="3"/>
        <v>43383</v>
      </c>
      <c r="O8" s="2">
        <f t="shared" si="1"/>
        <v>28721</v>
      </c>
      <c r="P8" s="2">
        <f t="shared" si="1"/>
        <v>60839</v>
      </c>
      <c r="Q8" s="2">
        <f t="shared" si="1"/>
        <v>102584</v>
      </c>
    </row>
    <row r="9" spans="1:17" ht="37.5" customHeight="1" thickBot="1">
      <c r="A9" s="244" t="s">
        <v>7</v>
      </c>
      <c r="B9" s="245"/>
      <c r="C9" s="15"/>
      <c r="D9" s="17">
        <v>111912</v>
      </c>
      <c r="E9" s="17">
        <v>97595</v>
      </c>
      <c r="F9" s="17">
        <v>117881</v>
      </c>
      <c r="G9" s="17">
        <v>117773</v>
      </c>
      <c r="I9" s="22">
        <f t="shared" si="2"/>
        <v>912</v>
      </c>
      <c r="J9" s="22">
        <f t="shared" si="0"/>
        <v>95</v>
      </c>
      <c r="K9" s="22">
        <f t="shared" si="0"/>
        <v>881</v>
      </c>
      <c r="L9" s="22">
        <f t="shared" si="0"/>
        <v>773</v>
      </c>
      <c r="N9" s="2">
        <f t="shared" si="3"/>
        <v>111912</v>
      </c>
      <c r="O9" s="2">
        <f t="shared" si="1"/>
        <v>97595</v>
      </c>
      <c r="P9" s="2">
        <f t="shared" si="1"/>
        <v>117881</v>
      </c>
      <c r="Q9" s="2">
        <f t="shared" si="1"/>
        <v>117773</v>
      </c>
    </row>
    <row r="10" spans="1:17" ht="61.5" customHeight="1" thickBot="1">
      <c r="A10" s="254" t="s">
        <v>8</v>
      </c>
      <c r="B10" s="255"/>
      <c r="C10" s="15"/>
      <c r="D10" s="16">
        <v>-50833</v>
      </c>
      <c r="E10" s="16">
        <v>-99185</v>
      </c>
      <c r="F10" s="16">
        <v>204982</v>
      </c>
      <c r="G10" s="16">
        <v>275567</v>
      </c>
      <c r="I10" s="22">
        <f t="shared" si="2"/>
        <v>833</v>
      </c>
      <c r="J10" s="22">
        <f t="shared" si="0"/>
        <v>185</v>
      </c>
      <c r="K10" s="22">
        <f t="shared" si="0"/>
        <v>982</v>
      </c>
      <c r="L10" s="22">
        <f t="shared" si="0"/>
        <v>567</v>
      </c>
      <c r="N10" s="2">
        <f t="shared" si="3"/>
        <v>-50833</v>
      </c>
      <c r="O10" s="2">
        <f t="shared" si="1"/>
        <v>-99185</v>
      </c>
      <c r="P10" s="2">
        <f t="shared" si="1"/>
        <v>204982</v>
      </c>
      <c r="Q10" s="2">
        <f t="shared" si="1"/>
        <v>275567</v>
      </c>
    </row>
    <row r="11" spans="1:17" ht="24" customHeight="1" thickBot="1">
      <c r="A11" s="244" t="s">
        <v>9</v>
      </c>
      <c r="B11" s="245"/>
      <c r="C11" s="15"/>
      <c r="D11" s="17">
        <v>131350</v>
      </c>
      <c r="E11" s="17">
        <v>294562</v>
      </c>
      <c r="F11" s="17">
        <v>18826</v>
      </c>
      <c r="G11" s="18">
        <v>-390</v>
      </c>
      <c r="I11" s="22">
        <f t="shared" si="2"/>
        <v>350</v>
      </c>
      <c r="J11" s="22">
        <f t="shared" si="0"/>
        <v>562</v>
      </c>
      <c r="K11" s="22">
        <f t="shared" si="0"/>
        <v>26</v>
      </c>
      <c r="L11" s="22">
        <f t="shared" si="0"/>
        <v>0</v>
      </c>
      <c r="N11" s="2">
        <f t="shared" si="3"/>
        <v>131350</v>
      </c>
      <c r="O11" s="2">
        <f t="shared" si="1"/>
        <v>294562</v>
      </c>
      <c r="P11" s="2">
        <f t="shared" si="1"/>
        <v>18826</v>
      </c>
      <c r="Q11" s="2">
        <f t="shared" si="1"/>
        <v>-390</v>
      </c>
    </row>
    <row r="12" spans="1:17" ht="45" customHeight="1" thickBot="1">
      <c r="A12" s="244" t="s">
        <v>10</v>
      </c>
      <c r="B12" s="245"/>
      <c r="C12" s="15"/>
      <c r="D12" s="17">
        <v>-24108</v>
      </c>
      <c r="E12" s="18"/>
      <c r="F12" s="18"/>
      <c r="G12" s="18"/>
      <c r="I12" s="22">
        <f t="shared" si="2"/>
        <v>108</v>
      </c>
      <c r="J12" s="22" t="e">
        <f t="shared" si="0"/>
        <v>#VALUE!</v>
      </c>
      <c r="K12" s="22" t="e">
        <f t="shared" si="0"/>
        <v>#VALUE!</v>
      </c>
      <c r="L12" s="22" t="e">
        <f t="shared" si="0"/>
        <v>#VALUE!</v>
      </c>
      <c r="N12" s="2">
        <f t="shared" si="3"/>
        <v>-24108</v>
      </c>
      <c r="O12" s="2">
        <f t="shared" si="1"/>
        <v>0</v>
      </c>
      <c r="P12" s="2">
        <f t="shared" si="1"/>
        <v>0</v>
      </c>
      <c r="Q12" s="2">
        <f t="shared" si="1"/>
        <v>0</v>
      </c>
    </row>
    <row r="13" spans="1:17" ht="37.5" customHeight="1" thickBot="1">
      <c r="A13" s="254" t="s">
        <v>11</v>
      </c>
      <c r="B13" s="255"/>
      <c r="C13" s="15"/>
      <c r="D13" s="16">
        <v>56409</v>
      </c>
      <c r="E13" s="16">
        <v>195376</v>
      </c>
      <c r="F13" s="16">
        <v>223808</v>
      </c>
      <c r="G13" s="16">
        <v>275177</v>
      </c>
      <c r="I13" s="22">
        <f t="shared" si="2"/>
        <v>9</v>
      </c>
      <c r="J13" s="22">
        <f t="shared" si="0"/>
        <v>376</v>
      </c>
      <c r="K13" s="22">
        <f t="shared" si="0"/>
        <v>808</v>
      </c>
      <c r="L13" s="22">
        <f t="shared" si="0"/>
        <v>177</v>
      </c>
      <c r="N13" s="2">
        <f t="shared" si="3"/>
        <v>56409</v>
      </c>
      <c r="O13" s="2">
        <f t="shared" si="1"/>
        <v>195376</v>
      </c>
      <c r="P13" s="2">
        <f t="shared" si="1"/>
        <v>223808</v>
      </c>
      <c r="Q13" s="2">
        <f t="shared" si="1"/>
        <v>275177</v>
      </c>
    </row>
    <row r="14" spans="1:17" ht="61.5" customHeight="1" thickBot="1">
      <c r="A14" s="254" t="s">
        <v>12</v>
      </c>
      <c r="B14" s="255"/>
      <c r="C14" s="15"/>
      <c r="D14" s="16">
        <v>29032</v>
      </c>
      <c r="E14" s="16">
        <v>198149</v>
      </c>
      <c r="F14" s="16">
        <v>179841</v>
      </c>
      <c r="G14" s="16">
        <v>218954</v>
      </c>
      <c r="I14" s="22">
        <f t="shared" si="2"/>
        <v>32</v>
      </c>
      <c r="J14" s="22">
        <f t="shared" si="0"/>
        <v>149</v>
      </c>
      <c r="K14" s="22">
        <f t="shared" si="0"/>
        <v>841</v>
      </c>
      <c r="L14" s="22">
        <f t="shared" si="0"/>
        <v>954</v>
      </c>
      <c r="N14" s="2">
        <f t="shared" si="3"/>
        <v>29032</v>
      </c>
      <c r="O14" s="2">
        <f t="shared" si="1"/>
        <v>198149</v>
      </c>
      <c r="P14" s="2">
        <f t="shared" si="1"/>
        <v>179841</v>
      </c>
      <c r="Q14" s="2">
        <f t="shared" si="1"/>
        <v>218954</v>
      </c>
    </row>
    <row r="15" spans="1:17" ht="61.5" customHeight="1" thickBot="1">
      <c r="A15" s="254" t="s">
        <v>13</v>
      </c>
      <c r="B15" s="255"/>
      <c r="C15" s="15"/>
      <c r="D15" s="16">
        <v>26541</v>
      </c>
      <c r="E15" s="16">
        <v>198987</v>
      </c>
      <c r="F15" s="16">
        <v>173515</v>
      </c>
      <c r="G15" s="16">
        <v>228692</v>
      </c>
      <c r="I15" s="22">
        <f t="shared" si="2"/>
        <v>41</v>
      </c>
      <c r="J15" s="22">
        <f t="shared" si="0"/>
        <v>987</v>
      </c>
      <c r="K15" s="22">
        <f t="shared" si="0"/>
        <v>515</v>
      </c>
      <c r="L15" s="22">
        <f t="shared" si="0"/>
        <v>692</v>
      </c>
      <c r="N15" s="2">
        <f t="shared" si="3"/>
        <v>26541</v>
      </c>
      <c r="O15" s="2">
        <f t="shared" si="1"/>
        <v>198987</v>
      </c>
      <c r="P15" s="2">
        <f t="shared" si="1"/>
        <v>173515</v>
      </c>
      <c r="Q15" s="2">
        <f t="shared" si="1"/>
        <v>228692</v>
      </c>
    </row>
    <row r="16" spans="1:17" ht="37.5" customHeight="1" thickBot="1">
      <c r="A16" s="244" t="s">
        <v>14</v>
      </c>
      <c r="B16" s="245"/>
      <c r="C16" s="15"/>
      <c r="D16" s="18">
        <v>168</v>
      </c>
      <c r="E16" s="18">
        <v>986</v>
      </c>
      <c r="F16" s="18">
        <v>719</v>
      </c>
      <c r="G16" s="18"/>
      <c r="I16" s="22" t="e">
        <f t="shared" si="2"/>
        <v>#VALUE!</v>
      </c>
      <c r="J16" s="22" t="e">
        <f t="shared" si="0"/>
        <v>#VALUE!</v>
      </c>
      <c r="K16" s="22" t="e">
        <f t="shared" si="0"/>
        <v>#VALUE!</v>
      </c>
      <c r="L16" s="22" t="e">
        <f t="shared" si="0"/>
        <v>#VALUE!</v>
      </c>
      <c r="N16" s="2">
        <f t="shared" si="3"/>
        <v>168</v>
      </c>
      <c r="O16" s="2">
        <f t="shared" si="1"/>
        <v>986</v>
      </c>
      <c r="P16" s="2">
        <f t="shared" si="1"/>
        <v>719</v>
      </c>
      <c r="Q16" s="2">
        <f t="shared" si="1"/>
        <v>0</v>
      </c>
    </row>
    <row r="17" spans="1:17" ht="24" customHeight="1" thickBot="1">
      <c r="A17" s="256"/>
      <c r="B17" s="256"/>
      <c r="C17" s="256"/>
      <c r="D17" s="256"/>
      <c r="E17" s="256"/>
      <c r="F17" s="256"/>
      <c r="G17" s="256"/>
      <c r="N17" s="2">
        <f t="shared" si="3"/>
        <v>0</v>
      </c>
      <c r="O17" s="2">
        <f t="shared" si="1"/>
        <v>0</v>
      </c>
      <c r="P17" s="2">
        <f t="shared" si="1"/>
        <v>0</v>
      </c>
      <c r="Q17" s="2">
        <f t="shared" si="1"/>
        <v>0</v>
      </c>
    </row>
    <row r="18" spans="1:17" ht="24" customHeight="1" thickBot="1">
      <c r="A18" s="257" t="s">
        <v>15</v>
      </c>
      <c r="B18" s="258"/>
      <c r="C18" s="259"/>
      <c r="D18" s="20" t="s">
        <v>1184</v>
      </c>
      <c r="E18" s="20" t="s">
        <v>1183</v>
      </c>
      <c r="F18" s="20" t="s">
        <v>1345</v>
      </c>
      <c r="G18" s="20" t="s">
        <v>1822</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24" customHeight="1" thickBot="1">
      <c r="A19" s="252" t="s">
        <v>16</v>
      </c>
      <c r="B19" s="253"/>
      <c r="C19" s="15"/>
      <c r="D19" s="16">
        <v>4014917</v>
      </c>
      <c r="E19" s="16">
        <v>3961764</v>
      </c>
      <c r="F19" s="16">
        <v>6316745</v>
      </c>
      <c r="G19" s="16">
        <v>7843076</v>
      </c>
      <c r="I19" s="22">
        <f t="shared" ref="I19:L38" si="4">REPLACE(D19,1,3,"")/1</f>
        <v>4917</v>
      </c>
      <c r="J19" s="22">
        <f t="shared" si="4"/>
        <v>1764</v>
      </c>
      <c r="K19" s="22">
        <f t="shared" si="4"/>
        <v>6745</v>
      </c>
      <c r="L19" s="22">
        <f t="shared" si="4"/>
        <v>3076</v>
      </c>
      <c r="N19" s="2">
        <f t="shared" si="3"/>
        <v>4014917</v>
      </c>
      <c r="O19" s="2">
        <f t="shared" si="3"/>
        <v>3961764</v>
      </c>
      <c r="P19" s="2">
        <f t="shared" si="3"/>
        <v>6316745</v>
      </c>
      <c r="Q19" s="2">
        <f t="shared" si="3"/>
        <v>7843076</v>
      </c>
    </row>
    <row r="20" spans="1:17" ht="61.5" customHeight="1" thickBot="1">
      <c r="A20" s="244" t="s">
        <v>17</v>
      </c>
      <c r="B20" s="245"/>
      <c r="C20" s="15"/>
      <c r="D20" s="17">
        <v>38367</v>
      </c>
      <c r="E20" s="17">
        <v>147069</v>
      </c>
      <c r="F20" s="17">
        <v>450833</v>
      </c>
      <c r="G20" s="17">
        <v>104437</v>
      </c>
      <c r="I20" s="22">
        <f t="shared" si="4"/>
        <v>67</v>
      </c>
      <c r="J20" s="22">
        <f t="shared" si="4"/>
        <v>69</v>
      </c>
      <c r="K20" s="22">
        <f t="shared" si="4"/>
        <v>833</v>
      </c>
      <c r="L20" s="22">
        <f t="shared" si="4"/>
        <v>437</v>
      </c>
      <c r="N20" s="2">
        <f t="shared" si="3"/>
        <v>38367</v>
      </c>
      <c r="O20" s="2">
        <f t="shared" si="3"/>
        <v>147069</v>
      </c>
      <c r="P20" s="2">
        <f t="shared" si="3"/>
        <v>450833</v>
      </c>
      <c r="Q20" s="2">
        <f t="shared" si="3"/>
        <v>104437</v>
      </c>
    </row>
    <row r="21" spans="1:17" ht="30" customHeight="1" thickBot="1">
      <c r="A21" s="244" t="s">
        <v>18</v>
      </c>
      <c r="B21" s="245"/>
      <c r="C21" s="15"/>
      <c r="D21" s="17">
        <v>536381</v>
      </c>
      <c r="E21" s="17">
        <v>53129</v>
      </c>
      <c r="F21" s="17">
        <v>80437</v>
      </c>
      <c r="G21" s="17">
        <v>157484</v>
      </c>
      <c r="I21" s="22">
        <f t="shared" si="4"/>
        <v>381</v>
      </c>
      <c r="J21" s="22">
        <f t="shared" si="4"/>
        <v>29</v>
      </c>
      <c r="K21" s="22">
        <f t="shared" si="4"/>
        <v>37</v>
      </c>
      <c r="L21" s="22">
        <f t="shared" si="4"/>
        <v>484</v>
      </c>
      <c r="N21" s="2">
        <f t="shared" si="3"/>
        <v>536381</v>
      </c>
      <c r="O21" s="2">
        <f t="shared" si="3"/>
        <v>53129</v>
      </c>
      <c r="P21" s="2">
        <f t="shared" si="3"/>
        <v>80437</v>
      </c>
      <c r="Q21" s="2">
        <f t="shared" si="3"/>
        <v>157484</v>
      </c>
    </row>
    <row r="22" spans="1:17" ht="30" customHeight="1" thickBot="1">
      <c r="A22" s="244" t="s">
        <v>19</v>
      </c>
      <c r="B22" s="245"/>
      <c r="C22" s="15"/>
      <c r="D22" s="17">
        <v>736377</v>
      </c>
      <c r="E22" s="17">
        <v>1003599</v>
      </c>
      <c r="F22" s="17">
        <v>2155200</v>
      </c>
      <c r="G22" s="17">
        <v>3502810</v>
      </c>
      <c r="I22" s="22">
        <f t="shared" si="4"/>
        <v>377</v>
      </c>
      <c r="J22" s="22">
        <f t="shared" si="4"/>
        <v>3599</v>
      </c>
      <c r="K22" s="22">
        <f t="shared" si="4"/>
        <v>5200</v>
      </c>
      <c r="L22" s="22">
        <f t="shared" si="4"/>
        <v>2810</v>
      </c>
      <c r="N22" s="2">
        <f t="shared" si="3"/>
        <v>736377</v>
      </c>
      <c r="O22" s="2">
        <f t="shared" si="3"/>
        <v>1003599</v>
      </c>
      <c r="P22" s="2">
        <f t="shared" si="3"/>
        <v>2155200</v>
      </c>
      <c r="Q22" s="2">
        <f t="shared" si="3"/>
        <v>3502810</v>
      </c>
    </row>
    <row r="23" spans="1:17" ht="24" customHeight="1" thickBot="1">
      <c r="A23" s="244" t="s">
        <v>20</v>
      </c>
      <c r="B23" s="245"/>
      <c r="C23" s="15"/>
      <c r="D23" s="17">
        <v>2679161</v>
      </c>
      <c r="E23" s="17">
        <v>2735176</v>
      </c>
      <c r="F23" s="17">
        <v>3606250</v>
      </c>
      <c r="G23" s="17">
        <v>4031097</v>
      </c>
      <c r="I23" s="22">
        <f t="shared" si="4"/>
        <v>9161</v>
      </c>
      <c r="J23" s="22">
        <f t="shared" si="4"/>
        <v>5176</v>
      </c>
      <c r="K23" s="22">
        <f t="shared" si="4"/>
        <v>6250</v>
      </c>
      <c r="L23" s="22">
        <f t="shared" si="4"/>
        <v>1097</v>
      </c>
      <c r="N23" s="2">
        <f t="shared" si="3"/>
        <v>2679161</v>
      </c>
      <c r="O23" s="2">
        <f t="shared" si="3"/>
        <v>2735176</v>
      </c>
      <c r="P23" s="2">
        <f t="shared" si="3"/>
        <v>3606250</v>
      </c>
      <c r="Q23" s="2">
        <f t="shared" si="3"/>
        <v>4031097</v>
      </c>
    </row>
    <row r="24" spans="1:17" ht="30" customHeight="1" thickBot="1">
      <c r="A24" s="244" t="s">
        <v>21</v>
      </c>
      <c r="B24" s="245"/>
      <c r="C24" s="15"/>
      <c r="D24" s="17">
        <v>24631</v>
      </c>
      <c r="E24" s="17">
        <v>22791</v>
      </c>
      <c r="F24" s="17">
        <v>24025</v>
      </c>
      <c r="G24" s="17">
        <v>47248</v>
      </c>
      <c r="I24" s="22">
        <f t="shared" si="4"/>
        <v>31</v>
      </c>
      <c r="J24" s="22">
        <f t="shared" si="4"/>
        <v>91</v>
      </c>
      <c r="K24" s="22">
        <f t="shared" si="4"/>
        <v>25</v>
      </c>
      <c r="L24" s="22">
        <f t="shared" si="4"/>
        <v>48</v>
      </c>
      <c r="N24" s="2">
        <f t="shared" si="3"/>
        <v>24631</v>
      </c>
      <c r="O24" s="2">
        <f t="shared" si="3"/>
        <v>22791</v>
      </c>
      <c r="P24" s="2">
        <f t="shared" si="3"/>
        <v>24025</v>
      </c>
      <c r="Q24" s="2">
        <f t="shared" si="3"/>
        <v>47248</v>
      </c>
    </row>
    <row r="25" spans="1:17" ht="15" customHeight="1" thickBot="1">
      <c r="A25" s="254" t="s">
        <v>22</v>
      </c>
      <c r="B25" s="255"/>
      <c r="C25" s="15"/>
      <c r="D25" s="16">
        <v>1389312</v>
      </c>
      <c r="E25" s="16">
        <v>1044988</v>
      </c>
      <c r="F25" s="16">
        <v>1181657</v>
      </c>
      <c r="G25" s="16">
        <v>1710985</v>
      </c>
      <c r="I25" s="22">
        <f t="shared" si="4"/>
        <v>9312</v>
      </c>
      <c r="J25" s="22">
        <f t="shared" si="4"/>
        <v>4988</v>
      </c>
      <c r="K25" s="22">
        <f t="shared" si="4"/>
        <v>1657</v>
      </c>
      <c r="L25" s="22">
        <f t="shared" si="4"/>
        <v>985</v>
      </c>
      <c r="N25" s="2">
        <f t="shared" si="3"/>
        <v>1389312</v>
      </c>
      <c r="O25" s="2">
        <f t="shared" si="3"/>
        <v>1044988</v>
      </c>
      <c r="P25" s="2">
        <f t="shared" si="3"/>
        <v>1181657</v>
      </c>
      <c r="Q25" s="2">
        <f t="shared" si="3"/>
        <v>1710985</v>
      </c>
    </row>
    <row r="26" spans="1:17" ht="25.5" customHeight="1" thickBot="1">
      <c r="A26" s="244" t="s">
        <v>23</v>
      </c>
      <c r="B26" s="245"/>
      <c r="C26" s="15"/>
      <c r="D26" s="17">
        <v>9874</v>
      </c>
      <c r="E26" s="17">
        <v>6382</v>
      </c>
      <c r="F26" s="17">
        <v>127947</v>
      </c>
      <c r="G26" s="17">
        <v>132829</v>
      </c>
      <c r="I26" s="22">
        <f t="shared" si="4"/>
        <v>4</v>
      </c>
      <c r="J26" s="22">
        <f t="shared" si="4"/>
        <v>2</v>
      </c>
      <c r="K26" s="22">
        <f t="shared" si="4"/>
        <v>947</v>
      </c>
      <c r="L26" s="22">
        <f t="shared" si="4"/>
        <v>829</v>
      </c>
      <c r="N26" s="2">
        <f t="shared" si="3"/>
        <v>9874</v>
      </c>
      <c r="O26" s="2">
        <f t="shared" si="3"/>
        <v>6382</v>
      </c>
      <c r="P26" s="2">
        <f t="shared" si="3"/>
        <v>127947</v>
      </c>
      <c r="Q26" s="2">
        <f t="shared" si="3"/>
        <v>132829</v>
      </c>
    </row>
    <row r="27" spans="1:17" ht="15.75" customHeight="1" thickBot="1">
      <c r="A27" s="244" t="s">
        <v>24</v>
      </c>
      <c r="B27" s="245"/>
      <c r="C27" s="15"/>
      <c r="D27" s="17">
        <v>146108</v>
      </c>
      <c r="E27" s="17">
        <v>113742</v>
      </c>
      <c r="F27" s="17">
        <v>95128</v>
      </c>
      <c r="G27" s="17">
        <v>134756</v>
      </c>
      <c r="I27" s="22">
        <f t="shared" si="4"/>
        <v>108</v>
      </c>
      <c r="J27" s="22">
        <f t="shared" si="4"/>
        <v>742</v>
      </c>
      <c r="K27" s="22">
        <f t="shared" si="4"/>
        <v>28</v>
      </c>
      <c r="L27" s="22">
        <f t="shared" si="4"/>
        <v>756</v>
      </c>
      <c r="N27" s="2">
        <f t="shared" si="3"/>
        <v>146108</v>
      </c>
      <c r="O27" s="2">
        <f t="shared" si="3"/>
        <v>113742</v>
      </c>
      <c r="P27" s="2">
        <f t="shared" si="3"/>
        <v>95128</v>
      </c>
      <c r="Q27" s="2">
        <f t="shared" si="3"/>
        <v>134756</v>
      </c>
    </row>
    <row r="28" spans="1:17" ht="30" customHeight="1" thickBot="1">
      <c r="A28" s="244" t="s">
        <v>25</v>
      </c>
      <c r="B28" s="245"/>
      <c r="C28" s="15"/>
      <c r="D28" s="17">
        <v>975660</v>
      </c>
      <c r="E28" s="17">
        <v>611466</v>
      </c>
      <c r="F28" s="17">
        <v>655612</v>
      </c>
      <c r="G28" s="17">
        <v>888056</v>
      </c>
      <c r="I28" s="22">
        <f t="shared" si="4"/>
        <v>660</v>
      </c>
      <c r="J28" s="22">
        <f t="shared" si="4"/>
        <v>466</v>
      </c>
      <c r="K28" s="22">
        <f t="shared" si="4"/>
        <v>612</v>
      </c>
      <c r="L28" s="22">
        <f t="shared" si="4"/>
        <v>56</v>
      </c>
      <c r="N28" s="2">
        <f t="shared" si="3"/>
        <v>975660</v>
      </c>
      <c r="O28" s="2">
        <f t="shared" si="3"/>
        <v>611466</v>
      </c>
      <c r="P28" s="2">
        <f t="shared" si="3"/>
        <v>655612</v>
      </c>
      <c r="Q28" s="2">
        <f t="shared" si="3"/>
        <v>888056</v>
      </c>
    </row>
    <row r="29" spans="1:17" ht="15" customHeight="1" thickBot="1">
      <c r="A29" s="254" t="s">
        <v>26</v>
      </c>
      <c r="B29" s="255"/>
      <c r="C29" s="15"/>
      <c r="D29" s="16">
        <v>5404229</v>
      </c>
      <c r="E29" s="16">
        <v>5006752</v>
      </c>
      <c r="F29" s="16">
        <v>7498402</v>
      </c>
      <c r="G29" s="16">
        <v>9554061</v>
      </c>
      <c r="I29" s="22">
        <f t="shared" si="4"/>
        <v>4229</v>
      </c>
      <c r="J29" s="22">
        <f t="shared" si="4"/>
        <v>6752</v>
      </c>
      <c r="K29" s="22">
        <f t="shared" si="4"/>
        <v>8402</v>
      </c>
      <c r="L29" s="22">
        <f t="shared" si="4"/>
        <v>4061</v>
      </c>
      <c r="N29" s="2">
        <f t="shared" si="3"/>
        <v>5404229</v>
      </c>
      <c r="O29" s="2">
        <f t="shared" si="3"/>
        <v>5006752</v>
      </c>
      <c r="P29" s="2">
        <f t="shared" si="3"/>
        <v>7498402</v>
      </c>
      <c r="Q29" s="2">
        <f t="shared" si="3"/>
        <v>9554061</v>
      </c>
    </row>
    <row r="30" spans="1:17" ht="24" customHeight="1" thickBot="1">
      <c r="A30" s="254" t="s">
        <v>27</v>
      </c>
      <c r="B30" s="255"/>
      <c r="C30" s="15"/>
      <c r="D30" s="16">
        <v>3087476</v>
      </c>
      <c r="E30" s="16">
        <v>1963566</v>
      </c>
      <c r="F30" s="16">
        <v>4236008</v>
      </c>
      <c r="G30" s="16">
        <v>6070388</v>
      </c>
      <c r="I30" s="22">
        <f t="shared" si="4"/>
        <v>7476</v>
      </c>
      <c r="J30" s="22">
        <f t="shared" si="4"/>
        <v>3566</v>
      </c>
      <c r="K30" s="22">
        <f t="shared" si="4"/>
        <v>6008</v>
      </c>
      <c r="L30" s="22">
        <f t="shared" si="4"/>
        <v>388</v>
      </c>
      <c r="N30" s="2">
        <f t="shared" si="3"/>
        <v>3087476</v>
      </c>
      <c r="O30" s="2">
        <f t="shared" si="3"/>
        <v>1963566</v>
      </c>
      <c r="P30" s="2">
        <f t="shared" si="3"/>
        <v>4236008</v>
      </c>
      <c r="Q30" s="2">
        <f t="shared" si="3"/>
        <v>6070388</v>
      </c>
    </row>
    <row r="31" spans="1:17" ht="15" customHeight="1" thickBot="1">
      <c r="A31" s="244" t="s">
        <v>28</v>
      </c>
      <c r="B31" s="245"/>
      <c r="C31" s="15"/>
      <c r="D31" s="17">
        <v>1554052</v>
      </c>
      <c r="E31" s="17">
        <v>1524916</v>
      </c>
      <c r="F31" s="17">
        <v>3533300</v>
      </c>
      <c r="G31" s="17">
        <v>5457126</v>
      </c>
      <c r="I31" s="22">
        <f t="shared" si="4"/>
        <v>4052</v>
      </c>
      <c r="J31" s="22">
        <f t="shared" si="4"/>
        <v>4916</v>
      </c>
      <c r="K31" s="22">
        <f t="shared" si="4"/>
        <v>3300</v>
      </c>
      <c r="L31" s="22">
        <f t="shared" si="4"/>
        <v>7126</v>
      </c>
      <c r="N31" s="2">
        <f t="shared" si="3"/>
        <v>1554052</v>
      </c>
      <c r="O31" s="2">
        <f t="shared" si="3"/>
        <v>1524916</v>
      </c>
      <c r="P31" s="2">
        <f t="shared" si="3"/>
        <v>3533300</v>
      </c>
      <c r="Q31" s="2">
        <f t="shared" si="3"/>
        <v>5457126</v>
      </c>
    </row>
    <row r="32" spans="1:17" ht="24" customHeight="1" thickBot="1">
      <c r="A32" s="244" t="s">
        <v>29</v>
      </c>
      <c r="B32" s="245"/>
      <c r="C32" s="15"/>
      <c r="D32" s="17">
        <v>1533424</v>
      </c>
      <c r="E32" s="17">
        <v>438651</v>
      </c>
      <c r="F32" s="17">
        <v>702708</v>
      </c>
      <c r="G32" s="17">
        <v>613262</v>
      </c>
      <c r="I32" s="22">
        <f t="shared" si="4"/>
        <v>3424</v>
      </c>
      <c r="J32" s="22">
        <f t="shared" si="4"/>
        <v>651</v>
      </c>
      <c r="K32" s="22">
        <f t="shared" si="4"/>
        <v>708</v>
      </c>
      <c r="L32" s="22">
        <f t="shared" si="4"/>
        <v>262</v>
      </c>
      <c r="N32" s="2">
        <f t="shared" si="3"/>
        <v>1533424</v>
      </c>
      <c r="O32" s="2">
        <f t="shared" si="3"/>
        <v>438651</v>
      </c>
      <c r="P32" s="2">
        <f t="shared" si="3"/>
        <v>702708</v>
      </c>
      <c r="Q32" s="2">
        <f t="shared" si="3"/>
        <v>613262</v>
      </c>
    </row>
    <row r="33" spans="1:18" ht="24" customHeight="1" thickBot="1">
      <c r="A33" s="254" t="s">
        <v>30</v>
      </c>
      <c r="B33" s="255"/>
      <c r="C33" s="15"/>
      <c r="D33" s="16">
        <v>2284128</v>
      </c>
      <c r="E33" s="16">
        <v>3043186</v>
      </c>
      <c r="F33" s="16">
        <v>3262394</v>
      </c>
      <c r="G33" s="16">
        <v>3483673</v>
      </c>
      <c r="I33" s="22">
        <f t="shared" si="4"/>
        <v>4128</v>
      </c>
      <c r="J33" s="22">
        <f t="shared" si="4"/>
        <v>3186</v>
      </c>
      <c r="K33" s="22">
        <f t="shared" si="4"/>
        <v>2394</v>
      </c>
      <c r="L33" s="22">
        <f t="shared" si="4"/>
        <v>3673</v>
      </c>
      <c r="N33" s="2">
        <f t="shared" si="3"/>
        <v>2284128</v>
      </c>
      <c r="O33" s="2">
        <f t="shared" si="3"/>
        <v>3043186</v>
      </c>
      <c r="P33" s="2">
        <f t="shared" si="3"/>
        <v>3262394</v>
      </c>
      <c r="Q33" s="2">
        <f t="shared" si="3"/>
        <v>3483673</v>
      </c>
      <c r="R33" s="22"/>
    </row>
    <row r="34" spans="1:18" ht="30" customHeight="1" thickBot="1">
      <c r="A34" s="244" t="s">
        <v>31</v>
      </c>
      <c r="B34" s="245"/>
      <c r="C34" s="15"/>
      <c r="D34" s="17">
        <v>1576563</v>
      </c>
      <c r="E34" s="17">
        <v>2170691</v>
      </c>
      <c r="F34" s="17">
        <v>2170691</v>
      </c>
      <c r="G34" s="17">
        <v>2438724</v>
      </c>
      <c r="I34" s="22">
        <f t="shared" si="4"/>
        <v>6563</v>
      </c>
      <c r="J34" s="22">
        <f t="shared" si="4"/>
        <v>691</v>
      </c>
      <c r="K34" s="22">
        <f t="shared" si="4"/>
        <v>691</v>
      </c>
      <c r="L34" s="22">
        <f t="shared" si="4"/>
        <v>8724</v>
      </c>
      <c r="N34" s="2">
        <f t="shared" si="3"/>
        <v>1576563</v>
      </c>
      <c r="O34" s="2">
        <f t="shared" si="3"/>
        <v>2170691</v>
      </c>
      <c r="P34" s="2">
        <f t="shared" si="3"/>
        <v>2170691</v>
      </c>
      <c r="Q34" s="2">
        <f t="shared" si="3"/>
        <v>2438724</v>
      </c>
    </row>
    <row r="35" spans="1:18" ht="30" customHeight="1" thickBot="1">
      <c r="A35" s="244" t="s">
        <v>32</v>
      </c>
      <c r="B35" s="245"/>
      <c r="C35" s="15"/>
      <c r="D35" s="17">
        <v>535965</v>
      </c>
      <c r="E35" s="17">
        <v>442006</v>
      </c>
      <c r="F35" s="17">
        <v>441956</v>
      </c>
      <c r="G35" s="17">
        <v>333441</v>
      </c>
      <c r="I35" s="22">
        <f t="shared" si="4"/>
        <v>965</v>
      </c>
      <c r="J35" s="22">
        <f t="shared" si="4"/>
        <v>6</v>
      </c>
      <c r="K35" s="22">
        <f t="shared" si="4"/>
        <v>956</v>
      </c>
      <c r="L35" s="22">
        <f t="shared" si="4"/>
        <v>441</v>
      </c>
      <c r="N35" s="2">
        <f t="shared" si="3"/>
        <v>535965</v>
      </c>
      <c r="O35" s="2">
        <f t="shared" si="3"/>
        <v>442006</v>
      </c>
      <c r="P35" s="2">
        <f t="shared" si="3"/>
        <v>441956</v>
      </c>
      <c r="Q35" s="2">
        <f t="shared" si="3"/>
        <v>333441</v>
      </c>
    </row>
    <row r="36" spans="1:18" ht="37.5" customHeight="1" thickBot="1">
      <c r="A36" s="244" t="s">
        <v>33</v>
      </c>
      <c r="B36" s="245"/>
      <c r="C36" s="15"/>
      <c r="D36" s="17">
        <v>70477</v>
      </c>
      <c r="E36" s="17">
        <v>285263</v>
      </c>
      <c r="F36" s="17">
        <v>412543</v>
      </c>
      <c r="G36" s="17">
        <v>380412</v>
      </c>
      <c r="I36" s="22">
        <f t="shared" si="4"/>
        <v>77</v>
      </c>
      <c r="J36" s="22">
        <f t="shared" si="4"/>
        <v>263</v>
      </c>
      <c r="K36" s="22">
        <f t="shared" si="4"/>
        <v>543</v>
      </c>
      <c r="L36" s="22">
        <f t="shared" si="4"/>
        <v>412</v>
      </c>
      <c r="N36" s="2">
        <f t="shared" si="3"/>
        <v>70477</v>
      </c>
      <c r="O36" s="2">
        <f t="shared" si="3"/>
        <v>285263</v>
      </c>
      <c r="P36" s="2">
        <f t="shared" si="3"/>
        <v>412543</v>
      </c>
      <c r="Q36" s="2">
        <f t="shared" si="3"/>
        <v>380412</v>
      </c>
    </row>
    <row r="37" spans="1:18" ht="30" customHeight="1" thickBot="1">
      <c r="A37" s="254" t="s">
        <v>34</v>
      </c>
      <c r="B37" s="255"/>
      <c r="C37" s="15"/>
      <c r="D37" s="16">
        <v>32626</v>
      </c>
      <c r="E37" s="19"/>
      <c r="F37" s="19"/>
      <c r="G37" s="19"/>
      <c r="I37" s="22">
        <f t="shared" si="4"/>
        <v>26</v>
      </c>
      <c r="J37" s="22" t="e">
        <f t="shared" si="4"/>
        <v>#VALUE!</v>
      </c>
      <c r="K37" s="22" t="e">
        <f t="shared" si="4"/>
        <v>#VALUE!</v>
      </c>
      <c r="L37" s="22" t="e">
        <f t="shared" si="4"/>
        <v>#VALUE!</v>
      </c>
      <c r="N37" s="2">
        <f t="shared" si="3"/>
        <v>32626</v>
      </c>
      <c r="O37" s="2">
        <f t="shared" si="3"/>
        <v>0</v>
      </c>
      <c r="P37" s="2">
        <f t="shared" si="3"/>
        <v>0</v>
      </c>
      <c r="Q37" s="2">
        <f t="shared" si="3"/>
        <v>0</v>
      </c>
    </row>
    <row r="38" spans="1:18" ht="30" customHeight="1" thickBot="1">
      <c r="A38" s="254" t="s">
        <v>35</v>
      </c>
      <c r="B38" s="255"/>
      <c r="C38" s="15"/>
      <c r="D38" s="16">
        <v>5404229</v>
      </c>
      <c r="E38" s="16">
        <v>5006752</v>
      </c>
      <c r="F38" s="16">
        <v>7498402</v>
      </c>
      <c r="G38" s="16">
        <v>9554061</v>
      </c>
      <c r="I38" s="22">
        <f t="shared" si="4"/>
        <v>4229</v>
      </c>
      <c r="J38" s="22">
        <f t="shared" si="4"/>
        <v>6752</v>
      </c>
      <c r="K38" s="22">
        <f t="shared" si="4"/>
        <v>8402</v>
      </c>
      <c r="L38" s="22">
        <f t="shared" si="4"/>
        <v>4061</v>
      </c>
      <c r="N38" s="2">
        <f t="shared" si="3"/>
        <v>5404229</v>
      </c>
      <c r="O38" s="2">
        <f t="shared" si="3"/>
        <v>5006752</v>
      </c>
      <c r="P38" s="2">
        <f t="shared" si="3"/>
        <v>7498402</v>
      </c>
      <c r="Q38" s="2">
        <f t="shared" si="3"/>
        <v>9554061</v>
      </c>
    </row>
    <row r="39" spans="1:18" ht="15" customHeight="1">
      <c r="A39" s="21" t="s">
        <v>1823</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80" t="s">
        <v>0</v>
      </c>
      <c r="B1" s="81"/>
      <c r="C1" s="82"/>
      <c r="D1" s="23" t="s">
        <v>1441</v>
      </c>
      <c r="E1" s="23" t="s">
        <v>1443</v>
      </c>
      <c r="F1" s="23" t="s">
        <v>1605</v>
      </c>
      <c r="G1" s="23" t="s">
        <v>1647</v>
      </c>
      <c r="H1" s="87" t="s">
        <v>0</v>
      </c>
      <c r="I1" s="81"/>
      <c r="J1" s="82"/>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83"/>
      <c r="B2" s="84"/>
      <c r="C2" s="85"/>
      <c r="D2" s="24" t="s">
        <v>1784</v>
      </c>
      <c r="E2" s="24" t="s">
        <v>1785</v>
      </c>
      <c r="F2" s="24" t="s">
        <v>1786</v>
      </c>
      <c r="G2" s="24" t="s">
        <v>1787</v>
      </c>
      <c r="H2" s="88"/>
      <c r="I2" s="84"/>
      <c r="J2" s="85"/>
      <c r="K2" s="24" t="s">
        <v>1784</v>
      </c>
      <c r="L2" s="24" t="s">
        <v>1785</v>
      </c>
      <c r="M2" s="24" t="s">
        <v>1786</v>
      </c>
      <c r="N2" s="24" t="s">
        <v>1787</v>
      </c>
      <c r="Y2" s="3"/>
      <c r="Z2" s="3"/>
      <c r="AA2" s="3"/>
      <c r="AB2" s="3"/>
      <c r="AC2" s="3"/>
      <c r="AD2" s="3"/>
      <c r="AE2" s="3"/>
      <c r="AF2" s="3"/>
    </row>
    <row r="3" spans="1:32" ht="61.5" customHeight="1" thickBot="1">
      <c r="A3" s="72" t="s">
        <v>1</v>
      </c>
      <c r="B3" s="73"/>
      <c r="C3" s="15"/>
      <c r="D3" s="16">
        <v>273985</v>
      </c>
      <c r="E3" s="16">
        <v>271049</v>
      </c>
      <c r="F3" s="16">
        <v>1003811</v>
      </c>
      <c r="G3" s="16">
        <v>809402</v>
      </c>
      <c r="H3" s="72" t="s">
        <v>1</v>
      </c>
      <c r="I3" s="73"/>
      <c r="J3" s="15"/>
      <c r="K3" s="16">
        <v>141592</v>
      </c>
      <c r="L3" s="16">
        <v>238671</v>
      </c>
      <c r="M3" s="16">
        <v>368179</v>
      </c>
      <c r="N3" s="16">
        <v>276001</v>
      </c>
      <c r="P3" s="2">
        <f>REPLACE(D3,1,3,"")/1</f>
        <v>985</v>
      </c>
      <c r="Q3" s="2">
        <f t="shared" ref="Q3:S16" si="0">REPLACE(E3,1,3,"")/1</f>
        <v>49</v>
      </c>
      <c r="R3" s="2">
        <f t="shared" si="0"/>
        <v>3811</v>
      </c>
      <c r="S3" s="2">
        <f t="shared" si="0"/>
        <v>402</v>
      </c>
      <c r="T3" s="2">
        <f>REPLACE(K3,1,3,"")/1</f>
        <v>592</v>
      </c>
      <c r="U3" s="2">
        <f t="shared" ref="U3:W16" si="1">REPLACE(L3,1,3,"")/1</f>
        <v>671</v>
      </c>
      <c r="V3" s="2">
        <f t="shared" si="1"/>
        <v>179</v>
      </c>
      <c r="W3" s="2">
        <f t="shared" si="1"/>
        <v>1</v>
      </c>
      <c r="Y3" s="3">
        <f>K3</f>
        <v>141592</v>
      </c>
      <c r="Z3" s="3">
        <f t="shared" ref="Z3:AB17" si="2">L3</f>
        <v>238671</v>
      </c>
      <c r="AA3" s="3">
        <f t="shared" si="2"/>
        <v>368179</v>
      </c>
      <c r="AB3" s="3">
        <f t="shared" si="2"/>
        <v>276001</v>
      </c>
      <c r="AC3" s="3">
        <f>D3</f>
        <v>273985</v>
      </c>
      <c r="AD3" s="3">
        <f t="shared" ref="AD3:AF17" si="3">E3</f>
        <v>271049</v>
      </c>
      <c r="AE3" s="3">
        <f t="shared" si="3"/>
        <v>1003811</v>
      </c>
      <c r="AF3" s="3">
        <f t="shared" si="3"/>
        <v>809402</v>
      </c>
    </row>
    <row r="4" spans="1:32" ht="24" customHeight="1" thickBot="1">
      <c r="A4" s="74" t="s">
        <v>2</v>
      </c>
      <c r="B4" s="75"/>
      <c r="C4" s="15"/>
      <c r="D4" s="17">
        <v>167456</v>
      </c>
      <c r="E4" s="17">
        <v>215146</v>
      </c>
      <c r="F4" s="17">
        <v>687505</v>
      </c>
      <c r="G4" s="17">
        <v>670939</v>
      </c>
      <c r="H4" s="74" t="s">
        <v>2</v>
      </c>
      <c r="I4" s="75"/>
      <c r="J4" s="15"/>
      <c r="K4" s="17">
        <v>80070</v>
      </c>
      <c r="L4" s="17">
        <v>124060</v>
      </c>
      <c r="M4" s="17">
        <v>275238</v>
      </c>
      <c r="N4" s="17">
        <v>205243</v>
      </c>
      <c r="P4" s="2">
        <f t="shared" ref="P4:P16" si="4">REPLACE(D4,1,3,"")/1</f>
        <v>456</v>
      </c>
      <c r="Q4" s="2">
        <f t="shared" si="0"/>
        <v>146</v>
      </c>
      <c r="R4" s="2">
        <f t="shared" si="0"/>
        <v>505</v>
      </c>
      <c r="S4" s="2">
        <f t="shared" si="0"/>
        <v>939</v>
      </c>
      <c r="T4" s="2">
        <f t="shared" ref="T4:U16" si="5">REPLACE(K4,1,3,"")/1</f>
        <v>70</v>
      </c>
      <c r="U4" s="2">
        <f t="shared" si="5"/>
        <v>60</v>
      </c>
      <c r="V4" s="2">
        <f t="shared" si="1"/>
        <v>238</v>
      </c>
      <c r="W4" s="2">
        <f t="shared" si="1"/>
        <v>243</v>
      </c>
      <c r="Y4" s="3">
        <f t="shared" ref="Y4:AB38" si="6">K4</f>
        <v>80070</v>
      </c>
      <c r="Z4" s="3">
        <f t="shared" si="2"/>
        <v>124060</v>
      </c>
      <c r="AA4" s="3">
        <f t="shared" si="2"/>
        <v>275238</v>
      </c>
      <c r="AB4" s="3">
        <f t="shared" si="2"/>
        <v>205243</v>
      </c>
      <c r="AC4" s="3">
        <f t="shared" ref="AC4:AF38" si="7">D4</f>
        <v>167456</v>
      </c>
      <c r="AD4" s="3">
        <f t="shared" si="3"/>
        <v>215146</v>
      </c>
      <c r="AE4" s="3">
        <f t="shared" si="3"/>
        <v>687505</v>
      </c>
      <c r="AF4" s="3">
        <f t="shared" si="3"/>
        <v>670939</v>
      </c>
    </row>
    <row r="5" spans="1:32" ht="61.5" customHeight="1" thickBot="1">
      <c r="A5" s="70" t="s">
        <v>3</v>
      </c>
      <c r="B5" s="71"/>
      <c r="C5" s="15"/>
      <c r="D5" s="16">
        <v>106528</v>
      </c>
      <c r="E5" s="16">
        <v>55903</v>
      </c>
      <c r="F5" s="16">
        <v>316306</v>
      </c>
      <c r="G5" s="16">
        <v>138462</v>
      </c>
      <c r="H5" s="70" t="s">
        <v>3</v>
      </c>
      <c r="I5" s="71"/>
      <c r="J5" s="15"/>
      <c r="K5" s="16">
        <v>61522</v>
      </c>
      <c r="L5" s="16">
        <v>114611</v>
      </c>
      <c r="M5" s="16">
        <v>92942</v>
      </c>
      <c r="N5" s="16">
        <v>70758</v>
      </c>
      <c r="P5" s="2">
        <f t="shared" si="4"/>
        <v>528</v>
      </c>
      <c r="Q5" s="2">
        <f t="shared" si="0"/>
        <v>3</v>
      </c>
      <c r="R5" s="2">
        <f t="shared" si="0"/>
        <v>306</v>
      </c>
      <c r="S5" s="2">
        <f t="shared" si="0"/>
        <v>462</v>
      </c>
      <c r="T5" s="2">
        <f t="shared" si="5"/>
        <v>22</v>
      </c>
      <c r="U5" s="2">
        <f t="shared" si="1"/>
        <v>611</v>
      </c>
      <c r="V5" s="2">
        <f t="shared" si="1"/>
        <v>42</v>
      </c>
      <c r="W5" s="2">
        <f t="shared" si="1"/>
        <v>58</v>
      </c>
      <c r="Y5" s="3">
        <f t="shared" si="6"/>
        <v>61522</v>
      </c>
      <c r="Z5" s="3">
        <f t="shared" si="2"/>
        <v>114611</v>
      </c>
      <c r="AA5" s="3">
        <f t="shared" si="2"/>
        <v>92942</v>
      </c>
      <c r="AB5" s="3">
        <f t="shared" si="2"/>
        <v>70758</v>
      </c>
      <c r="AC5" s="3">
        <f t="shared" si="7"/>
        <v>106528</v>
      </c>
      <c r="AD5" s="3">
        <f t="shared" si="3"/>
        <v>55903</v>
      </c>
      <c r="AE5" s="3">
        <f t="shared" si="3"/>
        <v>316306</v>
      </c>
      <c r="AF5" s="3">
        <f t="shared" si="3"/>
        <v>138462</v>
      </c>
    </row>
    <row r="6" spans="1:32" ht="37.5" customHeight="1" thickBot="1">
      <c r="A6" s="74" t="s">
        <v>4</v>
      </c>
      <c r="B6" s="75"/>
      <c r="C6" s="15"/>
      <c r="D6" s="17">
        <v>34973</v>
      </c>
      <c r="E6" s="17">
        <v>51232</v>
      </c>
      <c r="F6" s="17">
        <v>13878</v>
      </c>
      <c r="G6" s="17">
        <v>25864</v>
      </c>
      <c r="H6" s="74" t="s">
        <v>4</v>
      </c>
      <c r="I6" s="75"/>
      <c r="J6" s="15"/>
      <c r="K6" s="17">
        <v>18857</v>
      </c>
      <c r="L6" s="17">
        <v>61051</v>
      </c>
      <c r="M6" s="17">
        <v>37964</v>
      </c>
      <c r="N6" s="17">
        <v>48039</v>
      </c>
      <c r="P6" s="2">
        <f t="shared" si="4"/>
        <v>73</v>
      </c>
      <c r="Q6" s="2">
        <f t="shared" si="0"/>
        <v>32</v>
      </c>
      <c r="R6" s="2">
        <f t="shared" si="0"/>
        <v>78</v>
      </c>
      <c r="S6" s="2">
        <f t="shared" si="0"/>
        <v>64</v>
      </c>
      <c r="T6" s="2">
        <f t="shared" si="5"/>
        <v>57</v>
      </c>
      <c r="U6" s="2">
        <f t="shared" si="1"/>
        <v>51</v>
      </c>
      <c r="V6" s="2">
        <f t="shared" si="1"/>
        <v>64</v>
      </c>
      <c r="W6" s="2">
        <f t="shared" si="1"/>
        <v>39</v>
      </c>
      <c r="Y6" s="3">
        <f t="shared" si="6"/>
        <v>18857</v>
      </c>
      <c r="Z6" s="3">
        <f t="shared" si="2"/>
        <v>61051</v>
      </c>
      <c r="AA6" s="3">
        <f t="shared" si="2"/>
        <v>37964</v>
      </c>
      <c r="AB6" s="3">
        <f t="shared" si="2"/>
        <v>48039</v>
      </c>
      <c r="AC6" s="3">
        <f t="shared" si="7"/>
        <v>34973</v>
      </c>
      <c r="AD6" s="3">
        <f t="shared" si="3"/>
        <v>51232</v>
      </c>
      <c r="AE6" s="3">
        <f t="shared" si="3"/>
        <v>13878</v>
      </c>
      <c r="AF6" s="3">
        <f t="shared" si="3"/>
        <v>25864</v>
      </c>
    </row>
    <row r="7" spans="1:32" ht="24" customHeight="1" thickBot="1">
      <c r="A7" s="74" t="s">
        <v>5</v>
      </c>
      <c r="B7" s="75"/>
      <c r="C7" s="15"/>
      <c r="D7" s="17">
        <v>48354</v>
      </c>
      <c r="E7" s="17">
        <v>53762</v>
      </c>
      <c r="F7" s="17">
        <v>37988</v>
      </c>
      <c r="G7" s="17">
        <v>41397</v>
      </c>
      <c r="H7" s="74" t="s">
        <v>5</v>
      </c>
      <c r="I7" s="75"/>
      <c r="J7" s="15"/>
      <c r="K7" s="17">
        <v>12313</v>
      </c>
      <c r="L7" s="17">
        <v>8772</v>
      </c>
      <c r="M7" s="17">
        <v>14248</v>
      </c>
      <c r="N7" s="17">
        <v>65247</v>
      </c>
      <c r="P7" s="2">
        <f t="shared" si="4"/>
        <v>54</v>
      </c>
      <c r="Q7" s="2">
        <f t="shared" si="0"/>
        <v>62</v>
      </c>
      <c r="R7" s="2">
        <f t="shared" si="0"/>
        <v>88</v>
      </c>
      <c r="S7" s="2">
        <f t="shared" si="0"/>
        <v>97</v>
      </c>
      <c r="T7" s="2">
        <f t="shared" si="5"/>
        <v>13</v>
      </c>
      <c r="U7" s="2">
        <f t="shared" si="1"/>
        <v>2</v>
      </c>
      <c r="V7" s="2">
        <f t="shared" si="1"/>
        <v>48</v>
      </c>
      <c r="W7" s="2">
        <f t="shared" si="1"/>
        <v>47</v>
      </c>
      <c r="Y7" s="3">
        <f t="shared" si="6"/>
        <v>12313</v>
      </c>
      <c r="Z7" s="3">
        <f t="shared" si="2"/>
        <v>8772</v>
      </c>
      <c r="AA7" s="3">
        <f t="shared" si="2"/>
        <v>14248</v>
      </c>
      <c r="AB7" s="3">
        <f t="shared" si="2"/>
        <v>65247</v>
      </c>
      <c r="AC7" s="3">
        <f t="shared" si="7"/>
        <v>48354</v>
      </c>
      <c r="AD7" s="3">
        <f t="shared" si="3"/>
        <v>53762</v>
      </c>
      <c r="AE7" s="3">
        <f t="shared" si="3"/>
        <v>37988</v>
      </c>
      <c r="AF7" s="3">
        <f t="shared" si="3"/>
        <v>41397</v>
      </c>
    </row>
    <row r="8" spans="1:32" ht="15.75" customHeight="1" thickBot="1">
      <c r="A8" s="74" t="s">
        <v>6</v>
      </c>
      <c r="B8" s="75"/>
      <c r="C8" s="15"/>
      <c r="D8" s="17">
        <v>5592</v>
      </c>
      <c r="E8" s="17">
        <v>7919</v>
      </c>
      <c r="F8" s="17">
        <v>72077</v>
      </c>
      <c r="G8" s="17">
        <v>61999</v>
      </c>
      <c r="H8" s="74" t="s">
        <v>6</v>
      </c>
      <c r="I8" s="75"/>
      <c r="J8" s="15"/>
      <c r="K8" s="17">
        <v>244</v>
      </c>
      <c r="L8" s="17">
        <v>12966</v>
      </c>
      <c r="M8" s="17">
        <v>41517</v>
      </c>
      <c r="N8" s="17">
        <v>16996</v>
      </c>
      <c r="P8" s="2">
        <f t="shared" si="4"/>
        <v>2</v>
      </c>
      <c r="Q8" s="2">
        <f t="shared" si="0"/>
        <v>9</v>
      </c>
      <c r="R8" s="2">
        <f t="shared" si="0"/>
        <v>77</v>
      </c>
      <c r="S8" s="2">
        <f t="shared" si="0"/>
        <v>99</v>
      </c>
      <c r="T8" s="2" t="e">
        <f t="shared" si="5"/>
        <v>#VALUE!</v>
      </c>
      <c r="U8" s="2">
        <f t="shared" si="1"/>
        <v>66</v>
      </c>
      <c r="V8" s="2">
        <f t="shared" si="1"/>
        <v>17</v>
      </c>
      <c r="W8" s="2">
        <f t="shared" si="1"/>
        <v>96</v>
      </c>
      <c r="Y8" s="3">
        <f t="shared" si="6"/>
        <v>244</v>
      </c>
      <c r="Z8" s="3">
        <f t="shared" si="2"/>
        <v>12966</v>
      </c>
      <c r="AA8" s="3">
        <f t="shared" si="2"/>
        <v>41517</v>
      </c>
      <c r="AB8" s="3">
        <f t="shared" si="2"/>
        <v>16996</v>
      </c>
      <c r="AC8" s="3">
        <f t="shared" si="7"/>
        <v>5592</v>
      </c>
      <c r="AD8" s="3">
        <f t="shared" si="3"/>
        <v>7919</v>
      </c>
      <c r="AE8" s="3">
        <f t="shared" si="3"/>
        <v>72077</v>
      </c>
      <c r="AF8" s="3">
        <f t="shared" si="3"/>
        <v>61999</v>
      </c>
    </row>
    <row r="9" spans="1:32" ht="37.5" customHeight="1" thickBot="1">
      <c r="A9" s="74" t="s">
        <v>7</v>
      </c>
      <c r="B9" s="75"/>
      <c r="C9" s="15"/>
      <c r="D9" s="17">
        <v>27866</v>
      </c>
      <c r="E9" s="17">
        <v>27396</v>
      </c>
      <c r="F9" s="17">
        <v>38489</v>
      </c>
      <c r="G9" s="17">
        <v>33830</v>
      </c>
      <c r="H9" s="74" t="s">
        <v>7</v>
      </c>
      <c r="I9" s="75"/>
      <c r="J9" s="15"/>
      <c r="K9" s="17">
        <v>25361</v>
      </c>
      <c r="L9" s="17">
        <v>25259</v>
      </c>
      <c r="M9" s="17">
        <v>45559</v>
      </c>
      <c r="N9" s="17">
        <v>24022</v>
      </c>
      <c r="P9" s="2">
        <f t="shared" si="4"/>
        <v>66</v>
      </c>
      <c r="Q9" s="2">
        <f t="shared" si="0"/>
        <v>96</v>
      </c>
      <c r="R9" s="2">
        <f t="shared" si="0"/>
        <v>89</v>
      </c>
      <c r="S9" s="2">
        <f t="shared" si="0"/>
        <v>30</v>
      </c>
      <c r="T9" s="2">
        <f t="shared" si="5"/>
        <v>61</v>
      </c>
      <c r="U9" s="2">
        <f t="shared" si="1"/>
        <v>59</v>
      </c>
      <c r="V9" s="2">
        <f t="shared" si="1"/>
        <v>59</v>
      </c>
      <c r="W9" s="2">
        <f t="shared" si="1"/>
        <v>22</v>
      </c>
      <c r="Y9" s="3">
        <f t="shared" si="6"/>
        <v>25361</v>
      </c>
      <c r="Z9" s="3">
        <f t="shared" si="2"/>
        <v>25259</v>
      </c>
      <c r="AA9" s="3">
        <f t="shared" si="2"/>
        <v>45559</v>
      </c>
      <c r="AB9" s="3">
        <f t="shared" si="2"/>
        <v>24022</v>
      </c>
      <c r="AC9" s="3">
        <f t="shared" si="7"/>
        <v>27866</v>
      </c>
      <c r="AD9" s="3">
        <f t="shared" si="3"/>
        <v>27396</v>
      </c>
      <c r="AE9" s="3">
        <f t="shared" si="3"/>
        <v>38489</v>
      </c>
      <c r="AF9" s="3">
        <f t="shared" si="3"/>
        <v>33830</v>
      </c>
    </row>
    <row r="10" spans="1:32" ht="61.5" customHeight="1" thickBot="1">
      <c r="A10" s="70" t="s">
        <v>8</v>
      </c>
      <c r="B10" s="71"/>
      <c r="C10" s="15"/>
      <c r="D10" s="16">
        <v>58075</v>
      </c>
      <c r="E10" s="16">
        <v>18751</v>
      </c>
      <c r="F10" s="16">
        <v>183536</v>
      </c>
      <c r="G10" s="16">
        <v>25758</v>
      </c>
      <c r="H10" s="70" t="s">
        <v>8</v>
      </c>
      <c r="I10" s="71"/>
      <c r="J10" s="15"/>
      <c r="K10" s="16">
        <v>41128</v>
      </c>
      <c r="L10" s="16">
        <v>128665</v>
      </c>
      <c r="M10" s="16">
        <v>31011</v>
      </c>
      <c r="N10" s="16">
        <v>15205</v>
      </c>
      <c r="P10" s="2">
        <f t="shared" si="4"/>
        <v>75</v>
      </c>
      <c r="Q10" s="2">
        <f t="shared" si="0"/>
        <v>51</v>
      </c>
      <c r="R10" s="2">
        <f t="shared" si="0"/>
        <v>536</v>
      </c>
      <c r="S10" s="2">
        <f t="shared" si="0"/>
        <v>58</v>
      </c>
      <c r="T10" s="2">
        <f t="shared" si="5"/>
        <v>28</v>
      </c>
      <c r="U10" s="2">
        <f t="shared" si="1"/>
        <v>665</v>
      </c>
      <c r="V10" s="2">
        <f t="shared" si="1"/>
        <v>11</v>
      </c>
      <c r="W10" s="2">
        <f t="shared" si="1"/>
        <v>5</v>
      </c>
      <c r="Y10" s="3">
        <f t="shared" si="6"/>
        <v>41128</v>
      </c>
      <c r="Z10" s="3">
        <f t="shared" si="2"/>
        <v>128665</v>
      </c>
      <c r="AA10" s="3">
        <f t="shared" si="2"/>
        <v>31011</v>
      </c>
      <c r="AB10" s="3">
        <f t="shared" si="2"/>
        <v>15205</v>
      </c>
      <c r="AC10" s="3">
        <f t="shared" si="7"/>
        <v>58075</v>
      </c>
      <c r="AD10" s="3">
        <f t="shared" si="3"/>
        <v>18751</v>
      </c>
      <c r="AE10" s="3">
        <f t="shared" si="3"/>
        <v>183536</v>
      </c>
      <c r="AF10" s="3">
        <f t="shared" si="3"/>
        <v>25758</v>
      </c>
    </row>
    <row r="11" spans="1:32" ht="24" customHeight="1" thickBot="1">
      <c r="A11" s="74" t="s">
        <v>9</v>
      </c>
      <c r="B11" s="75"/>
      <c r="C11" s="15"/>
      <c r="D11" s="17">
        <v>123</v>
      </c>
      <c r="E11" s="17">
        <v>2153</v>
      </c>
      <c r="F11" s="17">
        <v>-3901</v>
      </c>
      <c r="G11" s="17">
        <v>-7824</v>
      </c>
      <c r="H11" s="74" t="s">
        <v>9</v>
      </c>
      <c r="I11" s="75"/>
      <c r="J11" s="15"/>
      <c r="K11" s="17">
        <v>-307</v>
      </c>
      <c r="L11" s="17">
        <v>-7867</v>
      </c>
      <c r="M11" s="17">
        <v>24353</v>
      </c>
      <c r="N11" s="17">
        <v>1235</v>
      </c>
      <c r="P11" s="2" t="e">
        <f t="shared" si="4"/>
        <v>#VALUE!</v>
      </c>
      <c r="Q11" s="2">
        <f t="shared" si="0"/>
        <v>3</v>
      </c>
      <c r="R11" s="2">
        <f t="shared" si="0"/>
        <v>1</v>
      </c>
      <c r="S11" s="2">
        <f t="shared" si="0"/>
        <v>24</v>
      </c>
      <c r="T11" s="2">
        <f t="shared" si="5"/>
        <v>7</v>
      </c>
      <c r="U11" s="2">
        <f t="shared" si="1"/>
        <v>67</v>
      </c>
      <c r="V11" s="2">
        <f t="shared" si="1"/>
        <v>53</v>
      </c>
      <c r="W11" s="2">
        <f t="shared" si="1"/>
        <v>5</v>
      </c>
      <c r="Y11" s="3">
        <f t="shared" si="6"/>
        <v>-307</v>
      </c>
      <c r="Z11" s="3">
        <f t="shared" si="2"/>
        <v>-7867</v>
      </c>
      <c r="AA11" s="3">
        <f t="shared" si="2"/>
        <v>24353</v>
      </c>
      <c r="AB11" s="3">
        <f t="shared" si="2"/>
        <v>1235</v>
      </c>
      <c r="AC11" s="3">
        <f t="shared" si="7"/>
        <v>123</v>
      </c>
      <c r="AD11" s="3">
        <f t="shared" si="3"/>
        <v>2153</v>
      </c>
      <c r="AE11" s="3">
        <f t="shared" si="3"/>
        <v>-3901</v>
      </c>
      <c r="AF11" s="3">
        <f t="shared" si="3"/>
        <v>-7824</v>
      </c>
    </row>
    <row r="12" spans="1:32" ht="45" customHeight="1" thickBot="1">
      <c r="A12" s="74" t="s">
        <v>10</v>
      </c>
      <c r="B12" s="75"/>
      <c r="C12" s="15"/>
      <c r="D12" s="18"/>
      <c r="E12" s="18"/>
      <c r="F12" s="18"/>
      <c r="G12" s="18"/>
      <c r="H12" s="74" t="s">
        <v>10</v>
      </c>
      <c r="I12" s="75"/>
      <c r="J12" s="15"/>
      <c r="K12" s="18"/>
      <c r="L12" s="18"/>
      <c r="M12" s="18"/>
      <c r="N12" s="18"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70" t="s">
        <v>11</v>
      </c>
      <c r="B13" s="71"/>
      <c r="C13" s="15"/>
      <c r="D13" s="16">
        <v>58199</v>
      </c>
      <c r="E13" s="16">
        <v>20903</v>
      </c>
      <c r="F13" s="16">
        <v>179635</v>
      </c>
      <c r="G13" s="16">
        <v>17935</v>
      </c>
      <c r="H13" s="70" t="s">
        <v>11</v>
      </c>
      <c r="I13" s="71"/>
      <c r="J13" s="15"/>
      <c r="K13" s="16">
        <v>40821</v>
      </c>
      <c r="L13" s="16">
        <v>120798</v>
      </c>
      <c r="M13" s="16">
        <v>55364</v>
      </c>
      <c r="N13" s="16">
        <v>16440</v>
      </c>
      <c r="P13" s="2">
        <f t="shared" si="4"/>
        <v>99</v>
      </c>
      <c r="Q13" s="2">
        <f t="shared" si="0"/>
        <v>3</v>
      </c>
      <c r="R13" s="2">
        <f t="shared" si="0"/>
        <v>635</v>
      </c>
      <c r="S13" s="2">
        <f t="shared" si="0"/>
        <v>35</v>
      </c>
      <c r="T13" s="2">
        <f t="shared" si="5"/>
        <v>21</v>
      </c>
      <c r="U13" s="2">
        <f t="shared" si="1"/>
        <v>798</v>
      </c>
      <c r="V13" s="2">
        <f t="shared" si="1"/>
        <v>64</v>
      </c>
      <c r="W13" s="2">
        <f t="shared" si="1"/>
        <v>40</v>
      </c>
      <c r="Y13" s="3">
        <f t="shared" si="6"/>
        <v>40821</v>
      </c>
      <c r="Z13" s="3">
        <f t="shared" si="2"/>
        <v>120798</v>
      </c>
      <c r="AA13" s="3">
        <f t="shared" si="2"/>
        <v>55364</v>
      </c>
      <c r="AB13" s="3">
        <f t="shared" si="2"/>
        <v>16440</v>
      </c>
      <c r="AC13" s="3">
        <f t="shared" si="7"/>
        <v>58199</v>
      </c>
      <c r="AD13" s="3">
        <f t="shared" si="3"/>
        <v>20903</v>
      </c>
      <c r="AE13" s="3">
        <f t="shared" si="3"/>
        <v>179635</v>
      </c>
      <c r="AF13" s="3">
        <f t="shared" si="3"/>
        <v>17935</v>
      </c>
    </row>
    <row r="14" spans="1:32" ht="49.5" customHeight="1" thickBot="1">
      <c r="A14" s="70" t="s">
        <v>12</v>
      </c>
      <c r="B14" s="71"/>
      <c r="C14" s="15"/>
      <c r="D14" s="16">
        <v>50267</v>
      </c>
      <c r="E14" s="16">
        <v>17169</v>
      </c>
      <c r="F14" s="16">
        <v>145201</v>
      </c>
      <c r="G14" s="16">
        <v>9478</v>
      </c>
      <c r="H14" s="70" t="s">
        <v>12</v>
      </c>
      <c r="I14" s="71"/>
      <c r="J14" s="15"/>
      <c r="K14" s="16">
        <v>31165</v>
      </c>
      <c r="L14" s="16">
        <v>123914</v>
      </c>
      <c r="M14" s="16">
        <v>18255</v>
      </c>
      <c r="N14" s="16">
        <v>6317</v>
      </c>
      <c r="P14" s="2">
        <f t="shared" si="4"/>
        <v>67</v>
      </c>
      <c r="Q14" s="2">
        <f t="shared" si="0"/>
        <v>69</v>
      </c>
      <c r="R14" s="2">
        <f t="shared" si="0"/>
        <v>201</v>
      </c>
      <c r="S14" s="2">
        <f t="shared" si="0"/>
        <v>8</v>
      </c>
      <c r="T14" s="2">
        <f t="shared" si="5"/>
        <v>65</v>
      </c>
      <c r="U14" s="2">
        <f t="shared" si="1"/>
        <v>914</v>
      </c>
      <c r="V14" s="2">
        <f t="shared" si="1"/>
        <v>55</v>
      </c>
      <c r="W14" s="2">
        <f t="shared" si="1"/>
        <v>7</v>
      </c>
      <c r="Y14" s="3">
        <f t="shared" si="6"/>
        <v>31165</v>
      </c>
      <c r="Z14" s="3">
        <f t="shared" si="2"/>
        <v>123914</v>
      </c>
      <c r="AA14" s="3">
        <f t="shared" si="2"/>
        <v>18255</v>
      </c>
      <c r="AB14" s="3">
        <f t="shared" si="2"/>
        <v>6317</v>
      </c>
      <c r="AC14" s="3">
        <f t="shared" si="7"/>
        <v>50267</v>
      </c>
      <c r="AD14" s="3">
        <f t="shared" si="3"/>
        <v>17169</v>
      </c>
      <c r="AE14" s="3">
        <f t="shared" si="3"/>
        <v>145201</v>
      </c>
      <c r="AF14" s="3">
        <f t="shared" si="3"/>
        <v>9478</v>
      </c>
    </row>
    <row r="15" spans="1:32" ht="61.5" customHeight="1" thickBot="1">
      <c r="A15" s="70" t="s">
        <v>13</v>
      </c>
      <c r="B15" s="71"/>
      <c r="C15" s="15"/>
      <c r="D15" s="16">
        <v>39958</v>
      </c>
      <c r="E15" s="16">
        <v>19621</v>
      </c>
      <c r="F15" s="16">
        <v>141427</v>
      </c>
      <c r="G15" s="16">
        <v>8362</v>
      </c>
      <c r="H15" s="70" t="s">
        <v>13</v>
      </c>
      <c r="I15" s="71"/>
      <c r="J15" s="15"/>
      <c r="K15" s="16">
        <v>31287</v>
      </c>
      <c r="L15" s="16">
        <v>123568</v>
      </c>
      <c r="M15" s="16">
        <v>12751</v>
      </c>
      <c r="N15" s="16">
        <v>6484</v>
      </c>
      <c r="P15" s="2">
        <f t="shared" si="4"/>
        <v>58</v>
      </c>
      <c r="Q15" s="2">
        <f t="shared" si="0"/>
        <v>21</v>
      </c>
      <c r="R15" s="2">
        <f t="shared" si="0"/>
        <v>427</v>
      </c>
      <c r="S15" s="2">
        <f t="shared" si="0"/>
        <v>2</v>
      </c>
      <c r="T15" s="2">
        <f t="shared" si="5"/>
        <v>87</v>
      </c>
      <c r="U15" s="2">
        <f t="shared" si="1"/>
        <v>568</v>
      </c>
      <c r="V15" s="2">
        <f t="shared" si="1"/>
        <v>51</v>
      </c>
      <c r="W15" s="2">
        <f t="shared" si="1"/>
        <v>4</v>
      </c>
      <c r="Y15" s="3">
        <f t="shared" si="6"/>
        <v>31287</v>
      </c>
      <c r="Z15" s="3">
        <f t="shared" si="2"/>
        <v>123568</v>
      </c>
      <c r="AA15" s="3">
        <f t="shared" si="2"/>
        <v>12751</v>
      </c>
      <c r="AB15" s="3">
        <f t="shared" si="2"/>
        <v>6484</v>
      </c>
      <c r="AC15" s="3">
        <f t="shared" si="7"/>
        <v>39958</v>
      </c>
      <c r="AD15" s="3">
        <f t="shared" si="3"/>
        <v>19621</v>
      </c>
      <c r="AE15" s="3">
        <f t="shared" si="3"/>
        <v>141427</v>
      </c>
      <c r="AF15" s="3">
        <f t="shared" si="3"/>
        <v>8362</v>
      </c>
    </row>
    <row r="16" spans="1:32" ht="30" customHeight="1" thickBot="1">
      <c r="A16" s="74" t="s">
        <v>14</v>
      </c>
      <c r="B16" s="75"/>
      <c r="C16" s="15"/>
      <c r="D16" s="18"/>
      <c r="E16" s="18"/>
      <c r="F16" s="18"/>
      <c r="G16" s="18"/>
      <c r="H16" s="74" t="s">
        <v>14</v>
      </c>
      <c r="I16" s="75"/>
      <c r="J16" s="15"/>
      <c r="K16" s="18"/>
      <c r="L16" s="18"/>
      <c r="M16" s="18"/>
      <c r="N16" s="18" t="s">
        <v>820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0</v>
      </c>
      <c r="AF16" s="3">
        <f t="shared" si="3"/>
        <v>0</v>
      </c>
    </row>
    <row r="17" spans="1:32" ht="24" customHeight="1" thickBot="1">
      <c r="A17" s="76"/>
      <c r="B17" s="76"/>
      <c r="C17" s="76"/>
      <c r="D17" s="76"/>
      <c r="E17" s="76"/>
      <c r="F17" s="76"/>
      <c r="G17" s="89"/>
      <c r="H17" s="90"/>
      <c r="I17" s="76"/>
      <c r="J17" s="76"/>
      <c r="K17" s="76"/>
      <c r="L17" s="76"/>
      <c r="M17" s="76"/>
      <c r="N17" s="7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77" t="s">
        <v>15</v>
      </c>
      <c r="B18" s="78"/>
      <c r="C18" s="79"/>
      <c r="D18" s="20" t="s">
        <v>1788</v>
      </c>
      <c r="E18" s="20" t="s">
        <v>1789</v>
      </c>
      <c r="F18" s="20" t="s">
        <v>1790</v>
      </c>
      <c r="G18" s="20" t="s">
        <v>1791</v>
      </c>
      <c r="H18" s="86" t="s">
        <v>15</v>
      </c>
      <c r="I18" s="78"/>
      <c r="J18" s="79"/>
      <c r="K18" s="20" t="s">
        <v>1824</v>
      </c>
      <c r="L18" s="20" t="s">
        <v>1825</v>
      </c>
      <c r="M18" s="20" t="s">
        <v>1826</v>
      </c>
      <c r="N18" s="20" t="s">
        <v>1827</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72" t="s">
        <v>16</v>
      </c>
      <c r="B19" s="73"/>
      <c r="C19" s="15"/>
      <c r="D19" s="16">
        <v>7323528</v>
      </c>
      <c r="E19" s="16">
        <v>7160346</v>
      </c>
      <c r="F19" s="16">
        <v>7843076</v>
      </c>
      <c r="G19" s="16">
        <v>7968248</v>
      </c>
      <c r="H19" s="72" t="s">
        <v>16</v>
      </c>
      <c r="I19" s="73"/>
      <c r="J19" s="15"/>
      <c r="K19" s="16">
        <v>5581560</v>
      </c>
      <c r="L19" s="16">
        <v>5707348</v>
      </c>
      <c r="M19" s="16">
        <v>6316745</v>
      </c>
      <c r="N19" s="16">
        <v>6636412</v>
      </c>
      <c r="P19" s="2">
        <f t="shared" ref="P19:S38" si="9">REPLACE(D19,1,3,"")/1</f>
        <v>3528</v>
      </c>
      <c r="Q19" s="2">
        <f t="shared" si="9"/>
        <v>346</v>
      </c>
      <c r="R19" s="2">
        <f t="shared" si="9"/>
        <v>3076</v>
      </c>
      <c r="S19" s="2">
        <f t="shared" si="9"/>
        <v>8248</v>
      </c>
      <c r="T19" s="2">
        <f t="shared" ref="T19:W38" si="10">REPLACE(K19,1,3,"")/1</f>
        <v>1560</v>
      </c>
      <c r="U19" s="2">
        <f t="shared" si="10"/>
        <v>7348</v>
      </c>
      <c r="V19" s="2">
        <f t="shared" si="10"/>
        <v>6745</v>
      </c>
      <c r="W19" s="2">
        <f t="shared" si="10"/>
        <v>6412</v>
      </c>
      <c r="Y19" s="3">
        <f t="shared" si="6"/>
        <v>5581560</v>
      </c>
      <c r="Z19" s="3">
        <f t="shared" si="6"/>
        <v>5707348</v>
      </c>
      <c r="AA19" s="3">
        <f t="shared" si="6"/>
        <v>6316745</v>
      </c>
      <c r="AB19" s="3">
        <f t="shared" si="6"/>
        <v>6636412</v>
      </c>
      <c r="AC19" s="3">
        <f t="shared" si="7"/>
        <v>7323528</v>
      </c>
      <c r="AD19" s="3">
        <f t="shared" si="7"/>
        <v>7160346</v>
      </c>
      <c r="AE19" s="3">
        <f t="shared" si="7"/>
        <v>7843076</v>
      </c>
      <c r="AF19" s="3">
        <f t="shared" si="7"/>
        <v>7968248</v>
      </c>
    </row>
    <row r="20" spans="1:32" ht="61.5" customHeight="1" thickBot="1">
      <c r="A20" s="74" t="s">
        <v>17</v>
      </c>
      <c r="B20" s="75"/>
      <c r="C20" s="15"/>
      <c r="D20" s="17">
        <v>201981</v>
      </c>
      <c r="E20" s="17">
        <v>128314</v>
      </c>
      <c r="F20" s="17">
        <v>104437</v>
      </c>
      <c r="G20" s="17">
        <v>179688</v>
      </c>
      <c r="H20" s="74" t="s">
        <v>17</v>
      </c>
      <c r="I20" s="75"/>
      <c r="J20" s="15"/>
      <c r="K20" s="17">
        <v>361527</v>
      </c>
      <c r="L20" s="17">
        <v>221431</v>
      </c>
      <c r="M20" s="17">
        <v>450833</v>
      </c>
      <c r="N20" s="17">
        <v>195661</v>
      </c>
      <c r="P20" s="2">
        <f t="shared" si="9"/>
        <v>981</v>
      </c>
      <c r="Q20" s="2">
        <f t="shared" si="9"/>
        <v>314</v>
      </c>
      <c r="R20" s="2">
        <f t="shared" si="9"/>
        <v>437</v>
      </c>
      <c r="S20" s="2">
        <f t="shared" si="9"/>
        <v>688</v>
      </c>
      <c r="T20" s="2">
        <f t="shared" si="10"/>
        <v>527</v>
      </c>
      <c r="U20" s="2">
        <f t="shared" si="10"/>
        <v>431</v>
      </c>
      <c r="V20" s="2">
        <f t="shared" si="10"/>
        <v>833</v>
      </c>
      <c r="W20" s="2">
        <f t="shared" si="10"/>
        <v>661</v>
      </c>
      <c r="Y20" s="3">
        <f t="shared" si="6"/>
        <v>361527</v>
      </c>
      <c r="Z20" s="3">
        <f t="shared" si="6"/>
        <v>221431</v>
      </c>
      <c r="AA20" s="3">
        <f t="shared" si="6"/>
        <v>450833</v>
      </c>
      <c r="AB20" s="3">
        <f t="shared" si="6"/>
        <v>195661</v>
      </c>
      <c r="AC20" s="3">
        <f t="shared" si="7"/>
        <v>201981</v>
      </c>
      <c r="AD20" s="3">
        <f t="shared" si="7"/>
        <v>128314</v>
      </c>
      <c r="AE20" s="3">
        <f t="shared" si="7"/>
        <v>104437</v>
      </c>
      <c r="AF20" s="3">
        <f t="shared" si="7"/>
        <v>179688</v>
      </c>
    </row>
    <row r="21" spans="1:32" ht="30" customHeight="1" thickBot="1">
      <c r="A21" s="74" t="s">
        <v>18</v>
      </c>
      <c r="B21" s="75"/>
      <c r="C21" s="15"/>
      <c r="D21" s="17">
        <v>101843</v>
      </c>
      <c r="E21" s="17">
        <v>162675</v>
      </c>
      <c r="F21" s="17">
        <v>157484</v>
      </c>
      <c r="G21" s="17">
        <v>128484</v>
      </c>
      <c r="H21" s="74" t="s">
        <v>18</v>
      </c>
      <c r="I21" s="75"/>
      <c r="J21" s="15"/>
      <c r="K21" s="17">
        <v>44272</v>
      </c>
      <c r="L21" s="17">
        <v>44909</v>
      </c>
      <c r="M21" s="17">
        <v>80437</v>
      </c>
      <c r="N21" s="17">
        <v>112953</v>
      </c>
      <c r="P21" s="2">
        <f t="shared" si="9"/>
        <v>843</v>
      </c>
      <c r="Q21" s="2">
        <f t="shared" si="9"/>
        <v>675</v>
      </c>
      <c r="R21" s="2">
        <f t="shared" si="9"/>
        <v>484</v>
      </c>
      <c r="S21" s="2">
        <f t="shared" si="9"/>
        <v>484</v>
      </c>
      <c r="T21" s="2">
        <f t="shared" si="10"/>
        <v>72</v>
      </c>
      <c r="U21" s="2">
        <f t="shared" si="10"/>
        <v>9</v>
      </c>
      <c r="V21" s="2">
        <f t="shared" si="10"/>
        <v>37</v>
      </c>
      <c r="W21" s="2">
        <f t="shared" si="10"/>
        <v>953</v>
      </c>
      <c r="Y21" s="3">
        <f t="shared" si="6"/>
        <v>44272</v>
      </c>
      <c r="Z21" s="3">
        <f t="shared" si="6"/>
        <v>44909</v>
      </c>
      <c r="AA21" s="3">
        <f t="shared" si="6"/>
        <v>80437</v>
      </c>
      <c r="AB21" s="3">
        <f t="shared" si="6"/>
        <v>112953</v>
      </c>
      <c r="AC21" s="3">
        <f t="shared" si="7"/>
        <v>101843</v>
      </c>
      <c r="AD21" s="3">
        <f t="shared" si="7"/>
        <v>162675</v>
      </c>
      <c r="AE21" s="3">
        <f t="shared" si="7"/>
        <v>157484</v>
      </c>
      <c r="AF21" s="3">
        <f t="shared" si="7"/>
        <v>128484</v>
      </c>
    </row>
    <row r="22" spans="1:32" ht="30" customHeight="1" thickBot="1">
      <c r="A22" s="74" t="s">
        <v>19</v>
      </c>
      <c r="B22" s="75"/>
      <c r="C22" s="15"/>
      <c r="D22" s="17">
        <v>3195847</v>
      </c>
      <c r="E22" s="17">
        <v>2876064</v>
      </c>
      <c r="F22" s="17">
        <v>3502810</v>
      </c>
      <c r="G22" s="17">
        <v>3512558</v>
      </c>
      <c r="H22" s="74" t="s">
        <v>19</v>
      </c>
      <c r="I22" s="75"/>
      <c r="J22" s="15"/>
      <c r="K22" s="17">
        <v>1728332</v>
      </c>
      <c r="L22" s="17">
        <v>1830325</v>
      </c>
      <c r="M22" s="17">
        <v>2155200</v>
      </c>
      <c r="N22" s="17">
        <v>2606259</v>
      </c>
      <c r="P22" s="2">
        <f t="shared" si="9"/>
        <v>5847</v>
      </c>
      <c r="Q22" s="2">
        <f t="shared" si="9"/>
        <v>6064</v>
      </c>
      <c r="R22" s="2">
        <f t="shared" si="9"/>
        <v>2810</v>
      </c>
      <c r="S22" s="2">
        <f t="shared" si="9"/>
        <v>2558</v>
      </c>
      <c r="T22" s="2">
        <f t="shared" si="10"/>
        <v>8332</v>
      </c>
      <c r="U22" s="2">
        <f t="shared" si="10"/>
        <v>325</v>
      </c>
      <c r="V22" s="2">
        <f t="shared" si="10"/>
        <v>5200</v>
      </c>
      <c r="W22" s="2">
        <f t="shared" si="10"/>
        <v>6259</v>
      </c>
      <c r="Y22" s="3">
        <f t="shared" si="6"/>
        <v>1728332</v>
      </c>
      <c r="Z22" s="3">
        <f t="shared" si="6"/>
        <v>1830325</v>
      </c>
      <c r="AA22" s="3">
        <f t="shared" si="6"/>
        <v>2155200</v>
      </c>
      <c r="AB22" s="3">
        <f t="shared" si="6"/>
        <v>2606259</v>
      </c>
      <c r="AC22" s="3">
        <f t="shared" si="7"/>
        <v>3195847</v>
      </c>
      <c r="AD22" s="3">
        <f t="shared" si="7"/>
        <v>2876064</v>
      </c>
      <c r="AE22" s="3">
        <f t="shared" si="7"/>
        <v>3502810</v>
      </c>
      <c r="AF22" s="3">
        <f t="shared" si="7"/>
        <v>3512558</v>
      </c>
    </row>
    <row r="23" spans="1:32" ht="15" customHeight="1" thickBot="1">
      <c r="A23" s="74" t="s">
        <v>20</v>
      </c>
      <c r="B23" s="75"/>
      <c r="C23" s="15"/>
      <c r="D23" s="17">
        <v>3795256</v>
      </c>
      <c r="E23" s="17">
        <v>3944893</v>
      </c>
      <c r="F23" s="17">
        <v>4031097</v>
      </c>
      <c r="G23" s="17">
        <v>4115896</v>
      </c>
      <c r="H23" s="74" t="s">
        <v>20</v>
      </c>
      <c r="I23" s="75"/>
      <c r="J23" s="15"/>
      <c r="K23" s="17">
        <v>3417431</v>
      </c>
      <c r="L23" s="17">
        <v>3574498</v>
      </c>
      <c r="M23" s="17">
        <v>3606250</v>
      </c>
      <c r="N23" s="17">
        <v>3692049</v>
      </c>
      <c r="P23" s="2">
        <f t="shared" si="9"/>
        <v>5256</v>
      </c>
      <c r="Q23" s="2">
        <f t="shared" si="9"/>
        <v>4893</v>
      </c>
      <c r="R23" s="2">
        <f t="shared" si="9"/>
        <v>1097</v>
      </c>
      <c r="S23" s="2">
        <f t="shared" si="9"/>
        <v>5896</v>
      </c>
      <c r="T23" s="2">
        <f t="shared" si="10"/>
        <v>7431</v>
      </c>
      <c r="U23" s="2">
        <f t="shared" si="10"/>
        <v>4498</v>
      </c>
      <c r="V23" s="2">
        <f t="shared" si="10"/>
        <v>6250</v>
      </c>
      <c r="W23" s="2">
        <f t="shared" si="10"/>
        <v>2049</v>
      </c>
      <c r="Y23" s="3">
        <f t="shared" si="6"/>
        <v>3417431</v>
      </c>
      <c r="Z23" s="3">
        <f t="shared" si="6"/>
        <v>3574498</v>
      </c>
      <c r="AA23" s="3">
        <f t="shared" si="6"/>
        <v>3606250</v>
      </c>
      <c r="AB23" s="3">
        <f t="shared" si="6"/>
        <v>3692049</v>
      </c>
      <c r="AC23" s="3">
        <f t="shared" si="7"/>
        <v>3795256</v>
      </c>
      <c r="AD23" s="3">
        <f t="shared" si="7"/>
        <v>3944893</v>
      </c>
      <c r="AE23" s="3">
        <f t="shared" si="7"/>
        <v>4031097</v>
      </c>
      <c r="AF23" s="3">
        <f t="shared" si="7"/>
        <v>4115896</v>
      </c>
    </row>
    <row r="24" spans="1:32" ht="30" customHeight="1" thickBot="1">
      <c r="A24" s="74" t="s">
        <v>21</v>
      </c>
      <c r="B24" s="75"/>
      <c r="C24" s="15"/>
      <c r="D24" s="17">
        <v>28600</v>
      </c>
      <c r="E24" s="17">
        <v>48400</v>
      </c>
      <c r="F24" s="17">
        <v>47248</v>
      </c>
      <c r="G24" s="17">
        <v>31622</v>
      </c>
      <c r="H24" s="74" t="s">
        <v>21</v>
      </c>
      <c r="I24" s="75"/>
      <c r="J24" s="15"/>
      <c r="K24" s="17">
        <v>29999</v>
      </c>
      <c r="L24" s="17">
        <v>36184</v>
      </c>
      <c r="M24" s="17">
        <v>24025</v>
      </c>
      <c r="N24" s="17">
        <v>29489</v>
      </c>
      <c r="P24" s="2">
        <f t="shared" si="9"/>
        <v>0</v>
      </c>
      <c r="Q24" s="2">
        <f t="shared" si="9"/>
        <v>0</v>
      </c>
      <c r="R24" s="2">
        <f t="shared" si="9"/>
        <v>48</v>
      </c>
      <c r="S24" s="2">
        <f t="shared" si="9"/>
        <v>22</v>
      </c>
      <c r="T24" s="2">
        <f t="shared" si="10"/>
        <v>99</v>
      </c>
      <c r="U24" s="2">
        <f t="shared" si="10"/>
        <v>84</v>
      </c>
      <c r="V24" s="2">
        <f t="shared" si="10"/>
        <v>25</v>
      </c>
      <c r="W24" s="2">
        <f t="shared" si="10"/>
        <v>89</v>
      </c>
      <c r="Y24" s="3">
        <f t="shared" si="6"/>
        <v>29999</v>
      </c>
      <c r="Z24" s="3">
        <f t="shared" si="6"/>
        <v>36184</v>
      </c>
      <c r="AA24" s="3">
        <f t="shared" si="6"/>
        <v>24025</v>
      </c>
      <c r="AB24" s="3">
        <f t="shared" si="6"/>
        <v>29489</v>
      </c>
      <c r="AC24" s="3">
        <f t="shared" si="7"/>
        <v>28600</v>
      </c>
      <c r="AD24" s="3">
        <f t="shared" si="7"/>
        <v>48400</v>
      </c>
      <c r="AE24" s="3">
        <f t="shared" si="7"/>
        <v>47248</v>
      </c>
      <c r="AF24" s="3">
        <f t="shared" si="7"/>
        <v>31622</v>
      </c>
    </row>
    <row r="25" spans="1:32" ht="15" customHeight="1" thickBot="1">
      <c r="A25" s="70" t="s">
        <v>22</v>
      </c>
      <c r="B25" s="71"/>
      <c r="C25" s="15"/>
      <c r="D25" s="16">
        <v>1222083</v>
      </c>
      <c r="E25" s="16">
        <v>1666127</v>
      </c>
      <c r="F25" s="16">
        <v>1710985</v>
      </c>
      <c r="G25" s="16">
        <v>1774778</v>
      </c>
      <c r="H25" s="70" t="s">
        <v>22</v>
      </c>
      <c r="I25" s="71"/>
      <c r="J25" s="15"/>
      <c r="K25" s="16">
        <v>1078379</v>
      </c>
      <c r="L25" s="16">
        <v>1091357</v>
      </c>
      <c r="M25" s="16">
        <v>1181657</v>
      </c>
      <c r="N25" s="16">
        <v>1421761</v>
      </c>
      <c r="P25" s="2">
        <f t="shared" si="9"/>
        <v>2083</v>
      </c>
      <c r="Q25" s="2">
        <f t="shared" si="9"/>
        <v>6127</v>
      </c>
      <c r="R25" s="2">
        <f t="shared" si="9"/>
        <v>985</v>
      </c>
      <c r="S25" s="2">
        <f t="shared" si="9"/>
        <v>4778</v>
      </c>
      <c r="T25" s="2">
        <f t="shared" si="10"/>
        <v>8379</v>
      </c>
      <c r="U25" s="2">
        <f t="shared" si="10"/>
        <v>1357</v>
      </c>
      <c r="V25" s="2">
        <f t="shared" si="10"/>
        <v>1657</v>
      </c>
      <c r="W25" s="2">
        <f t="shared" si="10"/>
        <v>1761</v>
      </c>
      <c r="Y25" s="3">
        <f t="shared" si="6"/>
        <v>1078379</v>
      </c>
      <c r="Z25" s="3">
        <f t="shared" si="6"/>
        <v>1091357</v>
      </c>
      <c r="AA25" s="3">
        <f t="shared" si="6"/>
        <v>1181657</v>
      </c>
      <c r="AB25" s="3">
        <f t="shared" si="6"/>
        <v>1421761</v>
      </c>
      <c r="AC25" s="3">
        <f t="shared" si="7"/>
        <v>1222083</v>
      </c>
      <c r="AD25" s="3">
        <f t="shared" si="7"/>
        <v>1666127</v>
      </c>
      <c r="AE25" s="3">
        <f t="shared" si="7"/>
        <v>1710985</v>
      </c>
      <c r="AF25" s="3">
        <f t="shared" si="7"/>
        <v>1774778</v>
      </c>
    </row>
    <row r="26" spans="1:32" ht="24" customHeight="1" thickBot="1">
      <c r="A26" s="74" t="s">
        <v>23</v>
      </c>
      <c r="B26" s="75"/>
      <c r="C26" s="15"/>
      <c r="D26" s="17">
        <v>128348</v>
      </c>
      <c r="E26" s="17">
        <v>127246</v>
      </c>
      <c r="F26" s="17">
        <v>132829</v>
      </c>
      <c r="G26" s="17">
        <v>131313</v>
      </c>
      <c r="H26" s="74" t="s">
        <v>23</v>
      </c>
      <c r="I26" s="75"/>
      <c r="J26" s="15"/>
      <c r="K26" s="17">
        <v>8889</v>
      </c>
      <c r="L26" s="17">
        <v>9453</v>
      </c>
      <c r="M26" s="17">
        <v>127947</v>
      </c>
      <c r="N26" s="17">
        <v>127596</v>
      </c>
      <c r="P26" s="2">
        <f t="shared" si="9"/>
        <v>348</v>
      </c>
      <c r="Q26" s="2">
        <f t="shared" si="9"/>
        <v>246</v>
      </c>
      <c r="R26" s="2">
        <f t="shared" si="9"/>
        <v>829</v>
      </c>
      <c r="S26" s="2">
        <f t="shared" si="9"/>
        <v>313</v>
      </c>
      <c r="T26" s="2">
        <f t="shared" si="10"/>
        <v>9</v>
      </c>
      <c r="U26" s="2">
        <f t="shared" si="10"/>
        <v>3</v>
      </c>
      <c r="V26" s="2">
        <f t="shared" si="10"/>
        <v>947</v>
      </c>
      <c r="W26" s="2">
        <f t="shared" si="10"/>
        <v>596</v>
      </c>
      <c r="Y26" s="3">
        <f t="shared" si="6"/>
        <v>8889</v>
      </c>
      <c r="Z26" s="3">
        <f t="shared" si="6"/>
        <v>9453</v>
      </c>
      <c r="AA26" s="3">
        <f t="shared" si="6"/>
        <v>127947</v>
      </c>
      <c r="AB26" s="3">
        <f t="shared" si="6"/>
        <v>127596</v>
      </c>
      <c r="AC26" s="3">
        <f t="shared" si="7"/>
        <v>128348</v>
      </c>
      <c r="AD26" s="3">
        <f t="shared" si="7"/>
        <v>127246</v>
      </c>
      <c r="AE26" s="3">
        <f t="shared" si="7"/>
        <v>132829</v>
      </c>
      <c r="AF26" s="3">
        <f t="shared" si="7"/>
        <v>131313</v>
      </c>
    </row>
    <row r="27" spans="1:32" ht="15.75" customHeight="1" thickBot="1">
      <c r="A27" s="74" t="s">
        <v>24</v>
      </c>
      <c r="B27" s="75"/>
      <c r="C27" s="15"/>
      <c r="D27" s="17">
        <v>93893</v>
      </c>
      <c r="E27" s="17">
        <v>176022</v>
      </c>
      <c r="F27" s="17">
        <v>134756</v>
      </c>
      <c r="G27" s="17">
        <v>133889</v>
      </c>
      <c r="H27" s="74" t="s">
        <v>24</v>
      </c>
      <c r="I27" s="75"/>
      <c r="J27" s="15"/>
      <c r="K27" s="17">
        <v>115403</v>
      </c>
      <c r="L27" s="17">
        <v>110471</v>
      </c>
      <c r="M27" s="17">
        <v>95128</v>
      </c>
      <c r="N27" s="17">
        <v>94510</v>
      </c>
      <c r="P27" s="2">
        <f t="shared" si="9"/>
        <v>93</v>
      </c>
      <c r="Q27" s="2">
        <f t="shared" si="9"/>
        <v>22</v>
      </c>
      <c r="R27" s="2">
        <f t="shared" si="9"/>
        <v>756</v>
      </c>
      <c r="S27" s="2">
        <f t="shared" si="9"/>
        <v>889</v>
      </c>
      <c r="T27" s="2">
        <f t="shared" si="10"/>
        <v>403</v>
      </c>
      <c r="U27" s="2">
        <f t="shared" si="10"/>
        <v>471</v>
      </c>
      <c r="V27" s="2">
        <f t="shared" si="10"/>
        <v>28</v>
      </c>
      <c r="W27" s="2">
        <f t="shared" si="10"/>
        <v>10</v>
      </c>
      <c r="Y27" s="3">
        <f t="shared" si="6"/>
        <v>115403</v>
      </c>
      <c r="Z27" s="3">
        <f t="shared" si="6"/>
        <v>110471</v>
      </c>
      <c r="AA27" s="3">
        <f t="shared" si="6"/>
        <v>95128</v>
      </c>
      <c r="AB27" s="3">
        <f t="shared" si="6"/>
        <v>94510</v>
      </c>
      <c r="AC27" s="3">
        <f t="shared" si="7"/>
        <v>93893</v>
      </c>
      <c r="AD27" s="3">
        <f t="shared" si="7"/>
        <v>176022</v>
      </c>
      <c r="AE27" s="3">
        <f t="shared" si="7"/>
        <v>134756</v>
      </c>
      <c r="AF27" s="3">
        <f t="shared" si="7"/>
        <v>133889</v>
      </c>
    </row>
    <row r="28" spans="1:32" ht="30" customHeight="1" thickBot="1">
      <c r="A28" s="74" t="s">
        <v>25</v>
      </c>
      <c r="B28" s="75"/>
      <c r="C28" s="15"/>
      <c r="D28" s="17">
        <v>453546</v>
      </c>
      <c r="E28" s="17">
        <v>958212</v>
      </c>
      <c r="F28" s="17">
        <v>888056</v>
      </c>
      <c r="G28" s="17">
        <v>886713</v>
      </c>
      <c r="H28" s="74" t="s">
        <v>25</v>
      </c>
      <c r="I28" s="75"/>
      <c r="J28" s="15"/>
      <c r="K28" s="17">
        <v>648437</v>
      </c>
      <c r="L28" s="17">
        <v>640730</v>
      </c>
      <c r="M28" s="17">
        <v>655612</v>
      </c>
      <c r="N28" s="17">
        <v>488532</v>
      </c>
      <c r="P28" s="2">
        <f t="shared" si="9"/>
        <v>546</v>
      </c>
      <c r="Q28" s="2">
        <f t="shared" si="9"/>
        <v>212</v>
      </c>
      <c r="R28" s="2">
        <f t="shared" si="9"/>
        <v>56</v>
      </c>
      <c r="S28" s="2">
        <f t="shared" si="9"/>
        <v>713</v>
      </c>
      <c r="T28" s="2">
        <f t="shared" si="10"/>
        <v>437</v>
      </c>
      <c r="U28" s="2">
        <f t="shared" si="10"/>
        <v>730</v>
      </c>
      <c r="V28" s="2">
        <f t="shared" si="10"/>
        <v>612</v>
      </c>
      <c r="W28" s="2">
        <f t="shared" si="10"/>
        <v>532</v>
      </c>
      <c r="Y28" s="3">
        <f t="shared" si="6"/>
        <v>648437</v>
      </c>
      <c r="Z28" s="3">
        <f t="shared" si="6"/>
        <v>640730</v>
      </c>
      <c r="AA28" s="3">
        <f t="shared" si="6"/>
        <v>655612</v>
      </c>
      <c r="AB28" s="3">
        <f t="shared" si="6"/>
        <v>488532</v>
      </c>
      <c r="AC28" s="3">
        <f t="shared" si="7"/>
        <v>453546</v>
      </c>
      <c r="AD28" s="3">
        <f t="shared" si="7"/>
        <v>958212</v>
      </c>
      <c r="AE28" s="3">
        <f t="shared" si="7"/>
        <v>888056</v>
      </c>
      <c r="AF28" s="3">
        <f t="shared" si="7"/>
        <v>886713</v>
      </c>
    </row>
    <row r="29" spans="1:32" ht="15" customHeight="1" thickBot="1">
      <c r="A29" s="70" t="s">
        <v>26</v>
      </c>
      <c r="B29" s="71"/>
      <c r="C29" s="15"/>
      <c r="D29" s="16">
        <v>8545611</v>
      </c>
      <c r="E29" s="16">
        <v>8826473</v>
      </c>
      <c r="F29" s="16">
        <v>9554061</v>
      </c>
      <c r="G29" s="16">
        <v>9743026</v>
      </c>
      <c r="H29" s="70" t="s">
        <v>26</v>
      </c>
      <c r="I29" s="71"/>
      <c r="J29" s="15"/>
      <c r="K29" s="16">
        <v>6659939</v>
      </c>
      <c r="L29" s="16">
        <v>6798705</v>
      </c>
      <c r="M29" s="16">
        <v>7498402</v>
      </c>
      <c r="N29" s="16">
        <v>8058173</v>
      </c>
      <c r="P29" s="2">
        <f t="shared" si="9"/>
        <v>5611</v>
      </c>
      <c r="Q29" s="2">
        <f t="shared" si="9"/>
        <v>6473</v>
      </c>
      <c r="R29" s="2">
        <f t="shared" si="9"/>
        <v>4061</v>
      </c>
      <c r="S29" s="2">
        <f t="shared" si="9"/>
        <v>3026</v>
      </c>
      <c r="T29" s="2">
        <f t="shared" si="10"/>
        <v>9939</v>
      </c>
      <c r="U29" s="2">
        <f t="shared" si="10"/>
        <v>8705</v>
      </c>
      <c r="V29" s="2">
        <f t="shared" si="10"/>
        <v>8402</v>
      </c>
      <c r="W29" s="2">
        <f t="shared" si="10"/>
        <v>8173</v>
      </c>
      <c r="Y29" s="3">
        <f t="shared" si="6"/>
        <v>6659939</v>
      </c>
      <c r="Z29" s="3">
        <f t="shared" si="6"/>
        <v>6798705</v>
      </c>
      <c r="AA29" s="3">
        <f t="shared" si="6"/>
        <v>7498402</v>
      </c>
      <c r="AB29" s="3">
        <f t="shared" si="6"/>
        <v>8058173</v>
      </c>
      <c r="AC29" s="3">
        <f t="shared" si="7"/>
        <v>8545611</v>
      </c>
      <c r="AD29" s="3">
        <f t="shared" si="7"/>
        <v>8826473</v>
      </c>
      <c r="AE29" s="3">
        <f t="shared" si="7"/>
        <v>9554061</v>
      </c>
      <c r="AF29" s="3">
        <f t="shared" si="7"/>
        <v>9743026</v>
      </c>
    </row>
    <row r="30" spans="1:32" ht="15" customHeight="1" thickBot="1">
      <c r="A30" s="70" t="s">
        <v>27</v>
      </c>
      <c r="B30" s="71"/>
      <c r="C30" s="15"/>
      <c r="D30" s="16">
        <v>5336265</v>
      </c>
      <c r="E30" s="16">
        <v>5504300</v>
      </c>
      <c r="F30" s="16">
        <v>6070388</v>
      </c>
      <c r="G30" s="16">
        <v>6256256</v>
      </c>
      <c r="H30" s="70" t="s">
        <v>27</v>
      </c>
      <c r="I30" s="71"/>
      <c r="J30" s="15"/>
      <c r="K30" s="16">
        <v>3524353</v>
      </c>
      <c r="L30" s="16">
        <v>3539897</v>
      </c>
      <c r="M30" s="16">
        <v>4236008</v>
      </c>
      <c r="N30" s="16">
        <v>4815261</v>
      </c>
      <c r="P30" s="2">
        <f t="shared" si="9"/>
        <v>6265</v>
      </c>
      <c r="Q30" s="2">
        <f t="shared" si="9"/>
        <v>4300</v>
      </c>
      <c r="R30" s="2">
        <f t="shared" si="9"/>
        <v>388</v>
      </c>
      <c r="S30" s="2">
        <f t="shared" si="9"/>
        <v>6256</v>
      </c>
      <c r="T30" s="2">
        <f t="shared" si="10"/>
        <v>4353</v>
      </c>
      <c r="U30" s="2">
        <f t="shared" si="10"/>
        <v>9897</v>
      </c>
      <c r="V30" s="2">
        <f t="shared" si="10"/>
        <v>6008</v>
      </c>
      <c r="W30" s="2">
        <f t="shared" si="10"/>
        <v>5261</v>
      </c>
      <c r="Y30" s="3">
        <f t="shared" si="6"/>
        <v>3524353</v>
      </c>
      <c r="Z30" s="3">
        <f t="shared" si="6"/>
        <v>3539897</v>
      </c>
      <c r="AA30" s="3">
        <f t="shared" si="6"/>
        <v>4236008</v>
      </c>
      <c r="AB30" s="3">
        <f t="shared" si="6"/>
        <v>4815261</v>
      </c>
      <c r="AC30" s="3">
        <f t="shared" si="7"/>
        <v>5336265</v>
      </c>
      <c r="AD30" s="3">
        <f t="shared" si="7"/>
        <v>5504300</v>
      </c>
      <c r="AE30" s="3">
        <f t="shared" si="7"/>
        <v>6070388</v>
      </c>
      <c r="AF30" s="3">
        <f t="shared" si="7"/>
        <v>6256256</v>
      </c>
    </row>
    <row r="31" spans="1:32" ht="15" customHeight="1" thickBot="1">
      <c r="A31" s="74" t="s">
        <v>28</v>
      </c>
      <c r="B31" s="75"/>
      <c r="C31" s="15"/>
      <c r="D31" s="17">
        <v>4270003</v>
      </c>
      <c r="E31" s="17">
        <v>4821488</v>
      </c>
      <c r="F31" s="17">
        <v>5457126</v>
      </c>
      <c r="G31" s="17">
        <v>5743769</v>
      </c>
      <c r="H31" s="74" t="s">
        <v>28</v>
      </c>
      <c r="I31" s="75"/>
      <c r="J31" s="15"/>
      <c r="K31" s="17">
        <v>3089809</v>
      </c>
      <c r="L31" s="17">
        <v>2893128</v>
      </c>
      <c r="M31" s="17">
        <v>3533300</v>
      </c>
      <c r="N31" s="17">
        <v>3908009</v>
      </c>
      <c r="P31" s="2">
        <f t="shared" si="9"/>
        <v>3</v>
      </c>
      <c r="Q31" s="2">
        <f t="shared" si="9"/>
        <v>1488</v>
      </c>
      <c r="R31" s="2">
        <f t="shared" si="9"/>
        <v>7126</v>
      </c>
      <c r="S31" s="2">
        <f t="shared" si="9"/>
        <v>3769</v>
      </c>
      <c r="T31" s="2">
        <f t="shared" si="10"/>
        <v>9809</v>
      </c>
      <c r="U31" s="2">
        <f t="shared" si="10"/>
        <v>3128</v>
      </c>
      <c r="V31" s="2">
        <f t="shared" si="10"/>
        <v>3300</v>
      </c>
      <c r="W31" s="2">
        <f t="shared" si="10"/>
        <v>8009</v>
      </c>
      <c r="Y31" s="3">
        <f t="shared" si="6"/>
        <v>3089809</v>
      </c>
      <c r="Z31" s="3">
        <f t="shared" si="6"/>
        <v>2893128</v>
      </c>
      <c r="AA31" s="3">
        <f t="shared" si="6"/>
        <v>3533300</v>
      </c>
      <c r="AB31" s="3">
        <f t="shared" si="6"/>
        <v>3908009</v>
      </c>
      <c r="AC31" s="3">
        <f t="shared" si="7"/>
        <v>4270003</v>
      </c>
      <c r="AD31" s="3">
        <f t="shared" si="7"/>
        <v>4821488</v>
      </c>
      <c r="AE31" s="3">
        <f t="shared" si="7"/>
        <v>5457126</v>
      </c>
      <c r="AF31" s="3">
        <f t="shared" si="7"/>
        <v>5743769</v>
      </c>
    </row>
    <row r="32" spans="1:32" ht="15" customHeight="1" thickBot="1">
      <c r="A32" s="74" t="s">
        <v>29</v>
      </c>
      <c r="B32" s="75"/>
      <c r="C32" s="15"/>
      <c r="D32" s="17">
        <v>1066262</v>
      </c>
      <c r="E32" s="17">
        <v>682812</v>
      </c>
      <c r="F32" s="17">
        <v>613262</v>
      </c>
      <c r="G32" s="17">
        <v>512487</v>
      </c>
      <c r="H32" s="74" t="s">
        <v>29</v>
      </c>
      <c r="I32" s="75"/>
      <c r="J32" s="15"/>
      <c r="K32" s="17">
        <v>434544</v>
      </c>
      <c r="L32" s="17">
        <v>646769</v>
      </c>
      <c r="M32" s="17">
        <v>702708</v>
      </c>
      <c r="N32" s="17">
        <v>907252</v>
      </c>
      <c r="P32" s="2">
        <f t="shared" si="9"/>
        <v>6262</v>
      </c>
      <c r="Q32" s="2">
        <f t="shared" si="9"/>
        <v>812</v>
      </c>
      <c r="R32" s="2">
        <f t="shared" si="9"/>
        <v>262</v>
      </c>
      <c r="S32" s="2">
        <f t="shared" si="9"/>
        <v>487</v>
      </c>
      <c r="T32" s="2">
        <f t="shared" si="10"/>
        <v>544</v>
      </c>
      <c r="U32" s="2">
        <f t="shared" si="10"/>
        <v>769</v>
      </c>
      <c r="V32" s="2">
        <f t="shared" si="10"/>
        <v>708</v>
      </c>
      <c r="W32" s="2">
        <f t="shared" si="10"/>
        <v>252</v>
      </c>
      <c r="Y32" s="3">
        <f t="shared" si="6"/>
        <v>434544</v>
      </c>
      <c r="Z32" s="3">
        <f t="shared" si="6"/>
        <v>646769</v>
      </c>
      <c r="AA32" s="3">
        <f t="shared" si="6"/>
        <v>702708</v>
      </c>
      <c r="AB32" s="3">
        <f t="shared" si="6"/>
        <v>907252</v>
      </c>
      <c r="AC32" s="3">
        <f t="shared" si="7"/>
        <v>1066262</v>
      </c>
      <c r="AD32" s="3">
        <f t="shared" si="7"/>
        <v>682812</v>
      </c>
      <c r="AE32" s="3">
        <f t="shared" si="7"/>
        <v>613262</v>
      </c>
      <c r="AF32" s="3">
        <f t="shared" si="7"/>
        <v>512487</v>
      </c>
    </row>
    <row r="33" spans="1:32" ht="15" customHeight="1" thickBot="1">
      <c r="A33" s="70" t="s">
        <v>30</v>
      </c>
      <c r="B33" s="71"/>
      <c r="C33" s="15"/>
      <c r="D33" s="16">
        <v>3209345</v>
      </c>
      <c r="E33" s="16">
        <v>3322173</v>
      </c>
      <c r="F33" s="16">
        <v>3483673</v>
      </c>
      <c r="G33" s="16">
        <v>3486770</v>
      </c>
      <c r="H33" s="70" t="s">
        <v>30</v>
      </c>
      <c r="I33" s="71"/>
      <c r="J33" s="15"/>
      <c r="K33" s="16">
        <v>3135587</v>
      </c>
      <c r="L33" s="16">
        <v>3258809</v>
      </c>
      <c r="M33" s="16">
        <v>3262394</v>
      </c>
      <c r="N33" s="16">
        <v>3242912</v>
      </c>
      <c r="P33" s="2">
        <f t="shared" si="9"/>
        <v>9345</v>
      </c>
      <c r="Q33" s="2">
        <f t="shared" si="9"/>
        <v>2173</v>
      </c>
      <c r="R33" s="2">
        <f t="shared" si="9"/>
        <v>3673</v>
      </c>
      <c r="S33" s="2">
        <f t="shared" si="9"/>
        <v>6770</v>
      </c>
      <c r="T33" s="2">
        <f t="shared" si="10"/>
        <v>5587</v>
      </c>
      <c r="U33" s="2">
        <f t="shared" si="10"/>
        <v>8809</v>
      </c>
      <c r="V33" s="2">
        <f t="shared" si="10"/>
        <v>2394</v>
      </c>
      <c r="W33" s="2">
        <f t="shared" si="10"/>
        <v>2912</v>
      </c>
      <c r="Y33" s="3">
        <f t="shared" si="6"/>
        <v>3135587</v>
      </c>
      <c r="Z33" s="3">
        <f t="shared" si="6"/>
        <v>3258809</v>
      </c>
      <c r="AA33" s="3">
        <f t="shared" si="6"/>
        <v>3262394</v>
      </c>
      <c r="AB33" s="3">
        <f t="shared" si="6"/>
        <v>3242912</v>
      </c>
      <c r="AC33" s="3">
        <f t="shared" si="7"/>
        <v>3209345</v>
      </c>
      <c r="AD33" s="3">
        <f t="shared" si="7"/>
        <v>3322173</v>
      </c>
      <c r="AE33" s="3">
        <f t="shared" si="7"/>
        <v>3483673</v>
      </c>
      <c r="AF33" s="3">
        <f t="shared" si="7"/>
        <v>3486770</v>
      </c>
    </row>
    <row r="34" spans="1:32" ht="30" customHeight="1" thickBot="1">
      <c r="A34" s="74" t="s">
        <v>31</v>
      </c>
      <c r="B34" s="75"/>
      <c r="C34" s="15"/>
      <c r="D34" s="17">
        <v>2279206</v>
      </c>
      <c r="E34" s="17">
        <v>2279206</v>
      </c>
      <c r="F34" s="17">
        <v>2438724</v>
      </c>
      <c r="G34" s="17">
        <v>2438724</v>
      </c>
      <c r="H34" s="74" t="s">
        <v>31</v>
      </c>
      <c r="I34" s="75"/>
      <c r="J34" s="15"/>
      <c r="K34" s="17">
        <v>2170691</v>
      </c>
      <c r="L34" s="17">
        <v>2170691</v>
      </c>
      <c r="M34" s="17">
        <v>2170691</v>
      </c>
      <c r="N34" s="17">
        <v>2279206</v>
      </c>
      <c r="P34" s="2">
        <f t="shared" si="9"/>
        <v>9206</v>
      </c>
      <c r="Q34" s="2">
        <f t="shared" si="9"/>
        <v>9206</v>
      </c>
      <c r="R34" s="2">
        <f t="shared" si="9"/>
        <v>8724</v>
      </c>
      <c r="S34" s="2">
        <f t="shared" si="9"/>
        <v>8724</v>
      </c>
      <c r="T34" s="2">
        <f t="shared" si="10"/>
        <v>691</v>
      </c>
      <c r="U34" s="2">
        <f t="shared" si="10"/>
        <v>691</v>
      </c>
      <c r="V34" s="2">
        <f t="shared" si="10"/>
        <v>691</v>
      </c>
      <c r="W34" s="2">
        <f t="shared" si="10"/>
        <v>9206</v>
      </c>
      <c r="Y34" s="3">
        <f t="shared" si="6"/>
        <v>2170691</v>
      </c>
      <c r="Z34" s="3">
        <f t="shared" si="6"/>
        <v>2170691</v>
      </c>
      <c r="AA34" s="3">
        <f t="shared" si="6"/>
        <v>2170691</v>
      </c>
      <c r="AB34" s="3">
        <f t="shared" si="6"/>
        <v>2279206</v>
      </c>
      <c r="AC34" s="3">
        <f t="shared" si="7"/>
        <v>2279206</v>
      </c>
      <c r="AD34" s="3">
        <f t="shared" si="7"/>
        <v>2279206</v>
      </c>
      <c r="AE34" s="3">
        <f t="shared" si="7"/>
        <v>2438724</v>
      </c>
      <c r="AF34" s="3">
        <f t="shared" si="7"/>
        <v>2438724</v>
      </c>
    </row>
    <row r="35" spans="1:32" ht="30" customHeight="1" thickBot="1">
      <c r="A35" s="74" t="s">
        <v>32</v>
      </c>
      <c r="B35" s="75"/>
      <c r="C35" s="15"/>
      <c r="D35" s="17">
        <v>333441</v>
      </c>
      <c r="E35" s="17">
        <v>333441</v>
      </c>
      <c r="F35" s="17">
        <v>333441</v>
      </c>
      <c r="G35" s="17">
        <v>333441</v>
      </c>
      <c r="H35" s="74" t="s">
        <v>32</v>
      </c>
      <c r="I35" s="75"/>
      <c r="J35" s="15"/>
      <c r="K35" s="17">
        <v>441956</v>
      </c>
      <c r="L35" s="17">
        <v>441956</v>
      </c>
      <c r="M35" s="17">
        <v>441956</v>
      </c>
      <c r="N35" s="17">
        <v>333441</v>
      </c>
      <c r="P35" s="2">
        <f t="shared" si="9"/>
        <v>441</v>
      </c>
      <c r="Q35" s="2">
        <f t="shared" si="9"/>
        <v>441</v>
      </c>
      <c r="R35" s="2">
        <f t="shared" si="9"/>
        <v>441</v>
      </c>
      <c r="S35" s="2">
        <f t="shared" si="9"/>
        <v>441</v>
      </c>
      <c r="T35" s="2">
        <f t="shared" si="10"/>
        <v>956</v>
      </c>
      <c r="U35" s="2">
        <f t="shared" si="10"/>
        <v>956</v>
      </c>
      <c r="V35" s="2">
        <f t="shared" si="10"/>
        <v>956</v>
      </c>
      <c r="W35" s="2">
        <f t="shared" si="10"/>
        <v>441</v>
      </c>
      <c r="Y35" s="3">
        <f t="shared" si="6"/>
        <v>441956</v>
      </c>
      <c r="Z35" s="3">
        <f t="shared" si="6"/>
        <v>441956</v>
      </c>
      <c r="AA35" s="3">
        <f t="shared" si="6"/>
        <v>441956</v>
      </c>
      <c r="AB35" s="3">
        <f t="shared" si="6"/>
        <v>333441</v>
      </c>
      <c r="AC35" s="3">
        <f t="shared" si="7"/>
        <v>333441</v>
      </c>
      <c r="AD35" s="3">
        <f t="shared" si="7"/>
        <v>333441</v>
      </c>
      <c r="AE35" s="3">
        <f t="shared" si="7"/>
        <v>333441</v>
      </c>
      <c r="AF35" s="3">
        <f t="shared" si="7"/>
        <v>333441</v>
      </c>
    </row>
    <row r="36" spans="1:32" ht="30" customHeight="1" thickBot="1">
      <c r="A36" s="74" t="s">
        <v>33</v>
      </c>
      <c r="B36" s="75"/>
      <c r="C36" s="15"/>
      <c r="D36" s="17">
        <v>379958</v>
      </c>
      <c r="E36" s="17">
        <v>499675</v>
      </c>
      <c r="F36" s="17">
        <v>380412</v>
      </c>
      <c r="G36" s="17">
        <v>382392</v>
      </c>
      <c r="H36" s="74" t="s">
        <v>33</v>
      </c>
      <c r="I36" s="75"/>
      <c r="J36" s="15"/>
      <c r="K36" s="17">
        <v>323540</v>
      </c>
      <c r="L36" s="17">
        <v>447108</v>
      </c>
      <c r="M36" s="17">
        <v>412543</v>
      </c>
      <c r="N36" s="17">
        <v>418983</v>
      </c>
      <c r="P36" s="2">
        <f t="shared" si="9"/>
        <v>958</v>
      </c>
      <c r="Q36" s="2">
        <f t="shared" si="9"/>
        <v>675</v>
      </c>
      <c r="R36" s="2">
        <f t="shared" si="9"/>
        <v>412</v>
      </c>
      <c r="S36" s="2">
        <f t="shared" si="9"/>
        <v>392</v>
      </c>
      <c r="T36" s="2">
        <f t="shared" si="10"/>
        <v>540</v>
      </c>
      <c r="U36" s="2">
        <f t="shared" si="10"/>
        <v>108</v>
      </c>
      <c r="V36" s="2">
        <f t="shared" si="10"/>
        <v>543</v>
      </c>
      <c r="W36" s="2">
        <f t="shared" si="10"/>
        <v>983</v>
      </c>
      <c r="Y36" s="3">
        <f t="shared" si="6"/>
        <v>323540</v>
      </c>
      <c r="Z36" s="3">
        <f t="shared" si="6"/>
        <v>447108</v>
      </c>
      <c r="AA36" s="3">
        <f t="shared" si="6"/>
        <v>412543</v>
      </c>
      <c r="AB36" s="3">
        <f t="shared" si="6"/>
        <v>418983</v>
      </c>
      <c r="AC36" s="3">
        <f t="shared" si="7"/>
        <v>379958</v>
      </c>
      <c r="AD36" s="3">
        <f t="shared" si="7"/>
        <v>499675</v>
      </c>
      <c r="AE36" s="3">
        <f t="shared" si="7"/>
        <v>380412</v>
      </c>
      <c r="AF36" s="3">
        <f t="shared" si="7"/>
        <v>382392</v>
      </c>
    </row>
    <row r="37" spans="1:32" ht="30" customHeight="1" thickBot="1">
      <c r="A37" s="70" t="s">
        <v>34</v>
      </c>
      <c r="B37" s="71"/>
      <c r="C37" s="15"/>
      <c r="D37" s="19"/>
      <c r="E37" s="19"/>
      <c r="F37" s="19"/>
      <c r="G37" s="19"/>
      <c r="H37" s="70" t="s">
        <v>34</v>
      </c>
      <c r="I37" s="71"/>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70" t="s">
        <v>35</v>
      </c>
      <c r="B38" s="71"/>
      <c r="C38" s="15"/>
      <c r="D38" s="16">
        <v>8545611</v>
      </c>
      <c r="E38" s="16">
        <v>8826473</v>
      </c>
      <c r="F38" s="16">
        <v>9554061</v>
      </c>
      <c r="G38" s="16">
        <v>9743026</v>
      </c>
      <c r="H38" s="70" t="s">
        <v>35</v>
      </c>
      <c r="I38" s="71"/>
      <c r="J38" s="15"/>
      <c r="K38" s="16">
        <v>6659939</v>
      </c>
      <c r="L38" s="16">
        <v>6798705</v>
      </c>
      <c r="M38" s="16">
        <v>7498402</v>
      </c>
      <c r="N38" s="16">
        <v>8058173</v>
      </c>
      <c r="P38" s="2">
        <f t="shared" si="9"/>
        <v>5611</v>
      </c>
      <c r="Q38" s="2">
        <f t="shared" si="9"/>
        <v>6473</v>
      </c>
      <c r="R38" s="2">
        <f t="shared" si="9"/>
        <v>4061</v>
      </c>
      <c r="S38" s="2">
        <f t="shared" si="9"/>
        <v>3026</v>
      </c>
      <c r="T38" s="2">
        <f t="shared" si="10"/>
        <v>9939</v>
      </c>
      <c r="U38" s="2">
        <f t="shared" si="10"/>
        <v>8705</v>
      </c>
      <c r="V38" s="2">
        <f t="shared" si="10"/>
        <v>8402</v>
      </c>
      <c r="W38" s="2">
        <f t="shared" si="10"/>
        <v>8173</v>
      </c>
      <c r="Y38" s="3">
        <f t="shared" si="6"/>
        <v>6659939</v>
      </c>
      <c r="Z38" s="3">
        <f t="shared" si="6"/>
        <v>6798705</v>
      </c>
      <c r="AA38" s="3">
        <f t="shared" si="6"/>
        <v>7498402</v>
      </c>
      <c r="AB38" s="3">
        <f t="shared" si="6"/>
        <v>8058173</v>
      </c>
      <c r="AC38" s="3">
        <f t="shared" si="7"/>
        <v>8545611</v>
      </c>
      <c r="AD38" s="3">
        <f t="shared" si="7"/>
        <v>8826473</v>
      </c>
      <c r="AE38" s="3">
        <f t="shared" si="7"/>
        <v>9554061</v>
      </c>
      <c r="AF38" s="3">
        <f t="shared" si="7"/>
        <v>9743026</v>
      </c>
    </row>
    <row r="39" spans="1:32" ht="15" customHeight="1">
      <c r="A39" s="21" t="s">
        <v>1828</v>
      </c>
      <c r="H39" s="21" t="s">
        <v>1829</v>
      </c>
    </row>
    <row r="40" spans="1:32" ht="48" customHeight="1">
      <c r="H40" s="21" t="s">
        <v>1830</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227</v>
      </c>
      <c r="D1" s="155" t="s">
        <v>1890</v>
      </c>
    </row>
    <row r="2" spans="1:11">
      <c r="A2" s="7"/>
      <c r="B2" s="159" t="s">
        <v>540</v>
      </c>
      <c r="C2" s="160" t="s">
        <v>37</v>
      </c>
      <c r="D2" s="160" t="str">
        <f>'Input yearly VHC'!N18</f>
        <v>Năm 2014</v>
      </c>
      <c r="E2" s="160" t="str">
        <f>'Input yearly VHC'!O18</f>
        <v>Năm 2015</v>
      </c>
      <c r="F2" s="160" t="str">
        <f>'Input yearly VHC'!P18</f>
        <v>Năm 2016</v>
      </c>
      <c r="G2" s="160" t="str">
        <f>'Input yearly VHC'!Q18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VHC'!N3</f>
        <v>6292449</v>
      </c>
      <c r="E4" s="130">
        <f>'Input yearly VHC'!O3</f>
        <v>6493390</v>
      </c>
      <c r="F4" s="130">
        <f>'Input yearly VHC'!P3</f>
        <v>7303546</v>
      </c>
      <c r="G4" s="130">
        <f>'Input yearly VHC'!Q3</f>
        <v>8151859</v>
      </c>
      <c r="H4" s="129"/>
      <c r="I4" s="238"/>
      <c r="J4" s="239"/>
      <c r="K4" s="240"/>
    </row>
    <row r="5" spans="1:11">
      <c r="A5" s="7"/>
      <c r="B5" s="128" t="s">
        <v>542</v>
      </c>
      <c r="C5" s="128" t="s">
        <v>38</v>
      </c>
      <c r="D5" s="131">
        <f>'Input yearly VHC'!N5</f>
        <v>823275</v>
      </c>
      <c r="E5" s="131">
        <f>'Input yearly VHC'!O5</f>
        <v>802575</v>
      </c>
      <c r="F5" s="131">
        <f>'Input yearly VHC'!P5</f>
        <v>1066764</v>
      </c>
      <c r="G5" s="131">
        <f>'Input yearly VHC'!Q5</f>
        <v>1171825</v>
      </c>
      <c r="H5" s="129"/>
      <c r="I5" s="238"/>
      <c r="J5" s="239"/>
      <c r="K5" s="240"/>
    </row>
    <row r="6" spans="1:11">
      <c r="A6" s="7"/>
      <c r="B6" s="128" t="s">
        <v>543</v>
      </c>
      <c r="C6" s="128" t="s">
        <v>38</v>
      </c>
      <c r="D6" s="131">
        <f>'Input yearly VHC'!N15</f>
        <v>439152</v>
      </c>
      <c r="E6" s="131">
        <f>'Input yearly VHC'!O15</f>
        <v>322558</v>
      </c>
      <c r="F6" s="131">
        <f>'Input yearly VHC'!P15</f>
        <v>566737</v>
      </c>
      <c r="G6" s="131">
        <f>'Input yearly VHC'!Q15</f>
        <v>593317</v>
      </c>
      <c r="H6" s="129"/>
      <c r="I6" s="238"/>
      <c r="J6" s="239"/>
      <c r="K6" s="240"/>
    </row>
    <row r="7" spans="1:11">
      <c r="A7" s="7"/>
      <c r="B7" s="128" t="s">
        <v>544</v>
      </c>
      <c r="C7" s="128" t="s">
        <v>38</v>
      </c>
      <c r="D7" s="131">
        <f>'Input yearly VHC'!N33</f>
        <v>1869914</v>
      </c>
      <c r="E7" s="131">
        <f>'Input yearly VHC'!O33</f>
        <v>2089329</v>
      </c>
      <c r="F7" s="131">
        <f>'Input yearly VHC'!P33</f>
        <v>2393114</v>
      </c>
      <c r="G7" s="131">
        <f>'Input yearly VHC'!Q33</f>
        <v>2921867</v>
      </c>
      <c r="H7" s="129"/>
      <c r="I7" s="238"/>
      <c r="J7" s="239"/>
      <c r="K7" s="240"/>
    </row>
    <row r="8" spans="1:11">
      <c r="A8" s="7"/>
      <c r="B8" s="128" t="s">
        <v>545</v>
      </c>
      <c r="C8" s="129" t="s">
        <v>38</v>
      </c>
      <c r="D8" s="130">
        <f>'Input yearly VHC'!N29</f>
        <v>4491964</v>
      </c>
      <c r="E8" s="130">
        <f>'Input yearly VHC'!O29</f>
        <v>4356963</v>
      </c>
      <c r="F8" s="130">
        <f>'Input yearly VHC'!P29</f>
        <v>4450873</v>
      </c>
      <c r="G8" s="130">
        <f>'Input yearly VHC'!Q29</f>
        <v>5030368</v>
      </c>
      <c r="H8" s="129"/>
      <c r="I8" s="238"/>
      <c r="J8" s="239"/>
      <c r="K8" s="240"/>
    </row>
    <row r="9" spans="1:11">
      <c r="A9" s="7"/>
      <c r="B9" s="128" t="s">
        <v>546</v>
      </c>
      <c r="C9" s="129" t="s">
        <v>39</v>
      </c>
      <c r="D9" s="130">
        <f>'Input yearly VHC'!N34*1000000/10000</f>
        <v>92403900</v>
      </c>
      <c r="E9" s="130">
        <f>'Input yearly VHC'!O34*1000000/10000</f>
        <v>92403900</v>
      </c>
      <c r="F9" s="130">
        <f>'Input yearly VHC'!P34*1000000/10000</f>
        <v>92403900</v>
      </c>
      <c r="G9" s="130">
        <f>'Input yearly VHC'!Q34*1000000/10000</f>
        <v>92403900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0.13083538698525804</v>
      </c>
      <c r="E11" s="132">
        <f>E5/E4</f>
        <v>0.12359876736188648</v>
      </c>
      <c r="F11" s="132">
        <f>F5/F4</f>
        <v>0.14606110511250289</v>
      </c>
      <c r="G11" s="132">
        <f>G5/G4</f>
        <v>0.14374941961091328</v>
      </c>
      <c r="H11" s="129"/>
      <c r="I11" s="238"/>
      <c r="J11" s="239"/>
      <c r="K11" s="240"/>
    </row>
    <row r="12" spans="1:11">
      <c r="A12" s="7"/>
      <c r="B12" s="128" t="s">
        <v>570</v>
      </c>
      <c r="C12" s="129" t="s">
        <v>36</v>
      </c>
      <c r="D12" s="133">
        <f>D6/D4</f>
        <v>6.9790315344629733E-2</v>
      </c>
      <c r="E12" s="132">
        <f>E6/E4</f>
        <v>4.9674823166327604E-2</v>
      </c>
      <c r="F12" s="132">
        <f>F6/F4</f>
        <v>7.759751222214524E-2</v>
      </c>
      <c r="G12" s="132">
        <f>G6/G4</f>
        <v>7.2783030226602305E-2</v>
      </c>
      <c r="H12" s="129"/>
      <c r="I12" s="238"/>
      <c r="J12" s="239"/>
      <c r="K12" s="240"/>
    </row>
    <row r="13" spans="1:11">
      <c r="A13" s="7"/>
      <c r="B13" s="128" t="s">
        <v>41</v>
      </c>
      <c r="C13" s="129" t="s">
        <v>40</v>
      </c>
      <c r="D13" s="130">
        <f>D6*1000000/D9</f>
        <v>4752.526679068741</v>
      </c>
      <c r="E13" s="131">
        <f>E6*1000000/E9</f>
        <v>3490.7401094542547</v>
      </c>
      <c r="F13" s="131">
        <f>F6*1000000/F9</f>
        <v>6133.2584447193249</v>
      </c>
      <c r="G13" s="131">
        <f>G6*1000000/G9</f>
        <v>6420.9086413019368</v>
      </c>
      <c r="H13" s="129"/>
      <c r="I13" s="238"/>
      <c r="J13" s="239"/>
      <c r="K13" s="240"/>
    </row>
    <row r="14" spans="1:11">
      <c r="A14" s="7"/>
      <c r="B14" s="128" t="s">
        <v>548</v>
      </c>
      <c r="C14" s="129"/>
      <c r="D14" s="130">
        <f>D7*1000000/D9</f>
        <v>20236.310372181262</v>
      </c>
      <c r="E14" s="131">
        <f>E7*1000000/E9</f>
        <v>22610.831361013985</v>
      </c>
      <c r="F14" s="131">
        <f>F7*1000000/F9</f>
        <v>25898.409049834478</v>
      </c>
      <c r="G14" s="131">
        <f>G7*1000000/G9</f>
        <v>31620.602593613472</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3.1933671611800114E-2</v>
      </c>
      <c r="F16" s="138">
        <f>(F4-E4)/ABS(E4)</f>
        <v>0.12476626230674578</v>
      </c>
      <c r="G16" s="138">
        <f>(G4-F4)/ABS(F4)</f>
        <v>0.1161508396058572</v>
      </c>
      <c r="H16" s="129"/>
      <c r="I16" s="238"/>
      <c r="J16" s="239"/>
      <c r="K16" s="240"/>
    </row>
    <row r="17" spans="1:12">
      <c r="A17" s="7"/>
      <c r="B17" s="128" t="s">
        <v>543</v>
      </c>
      <c r="C17" s="139" t="s">
        <v>36</v>
      </c>
      <c r="D17" s="128"/>
      <c r="E17" s="138">
        <f>(E6-D6)/ABS(D6)</f>
        <v>-0.26549805078879296</v>
      </c>
      <c r="F17" s="138">
        <f>(F6-E6)/ABS(E6)</f>
        <v>0.75700804196454596</v>
      </c>
      <c r="G17" s="138">
        <f>(G6-F6)/ABS(F6)</f>
        <v>4.6900061227694682E-2</v>
      </c>
      <c r="H17" s="129"/>
      <c r="I17" s="238"/>
      <c r="J17" s="239"/>
      <c r="K17" s="240"/>
    </row>
    <row r="18" spans="1:12">
      <c r="A18" s="7"/>
      <c r="B18" s="128" t="s">
        <v>41</v>
      </c>
      <c r="C18" s="136" t="s">
        <v>36</v>
      </c>
      <c r="D18" s="137"/>
      <c r="E18" s="138">
        <f>(E13-D13)/ABS(D13)</f>
        <v>-0.26549805078879302</v>
      </c>
      <c r="F18" s="138">
        <f>(F13-E13)/ABS(E13)</f>
        <v>0.75700804196454596</v>
      </c>
      <c r="G18" s="138">
        <f>(G13-F13)/ABS(F13)</f>
        <v>4.6900061227694696E-2</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0.16293922853434356</v>
      </c>
      <c r="F20" s="133">
        <f>F6/AVERAGE(E7:F7)</f>
        <v>0.25286969627946188</v>
      </c>
      <c r="G20" s="133">
        <f>G6/AVERAGE(F7:G7)</f>
        <v>0.22326213395682881</v>
      </c>
      <c r="H20" s="129"/>
      <c r="I20" s="234" t="s">
        <v>1187</v>
      </c>
      <c r="J20" s="234"/>
      <c r="K20" s="234"/>
    </row>
    <row r="21" spans="1:12">
      <c r="A21" s="7"/>
      <c r="B21" s="128" t="s">
        <v>43</v>
      </c>
      <c r="C21" s="141" t="s">
        <v>36</v>
      </c>
      <c r="D21" s="129"/>
      <c r="E21" s="133">
        <f>E6/AVERAGE(D8:E8)</f>
        <v>7.2903302287384675E-2</v>
      </c>
      <c r="F21" s="133">
        <f>F6/AVERAGE(E8:F8)</f>
        <v>0.12868927168943653</v>
      </c>
      <c r="G21" s="133">
        <f>G6/AVERAGE(F8:G8)</f>
        <v>0.12515597905379686</v>
      </c>
      <c r="H21" s="129"/>
      <c r="I21" s="142" t="s">
        <v>1188</v>
      </c>
      <c r="J21" s="142">
        <v>2018</v>
      </c>
      <c r="K21" s="142" t="s">
        <v>1190</v>
      </c>
    </row>
    <row r="22" spans="1:12">
      <c r="A22" s="7"/>
      <c r="B22" s="134" t="s">
        <v>551</v>
      </c>
      <c r="C22" s="141"/>
      <c r="D22" s="129"/>
      <c r="E22" s="133"/>
      <c r="F22" s="133"/>
      <c r="G22" s="133"/>
      <c r="H22" s="129"/>
      <c r="I22" s="129" t="s">
        <v>1189</v>
      </c>
      <c r="J22" s="130"/>
      <c r="K22" s="143" t="e">
        <f>SUM(K30)/J22</f>
        <v>#DIV/0!</v>
      </c>
    </row>
    <row r="23" spans="1:12">
      <c r="A23" s="7"/>
      <c r="B23" s="128" t="s">
        <v>552</v>
      </c>
      <c r="C23" s="141" t="s">
        <v>36</v>
      </c>
      <c r="D23" s="133">
        <f>1-D7/D8</f>
        <v>0.5837201722898937</v>
      </c>
      <c r="E23" s="133">
        <f>1-E7/E8</f>
        <v>0.52046207415578238</v>
      </c>
      <c r="F23" s="133">
        <f>1-F7/F8</f>
        <v>0.46232705359150894</v>
      </c>
      <c r="G23" s="133">
        <f>1-G7/G8</f>
        <v>0.41915442369226263</v>
      </c>
      <c r="H23" s="129"/>
      <c r="I23" s="129" t="s">
        <v>1191</v>
      </c>
      <c r="J23" s="130"/>
      <c r="K23" s="143" t="e">
        <f>SUM(K32)/J23</f>
        <v>#DIV/0!</v>
      </c>
    </row>
    <row r="24" spans="1:12">
      <c r="A24" s="7"/>
      <c r="B24" s="128" t="s">
        <v>553</v>
      </c>
      <c r="C24" s="141" t="s">
        <v>36</v>
      </c>
      <c r="D24" s="133">
        <f>D8/D7-1</f>
        <v>1.4022302629960524</v>
      </c>
      <c r="E24" s="133">
        <f>E8/E7-1</f>
        <v>1.0853407960163288</v>
      </c>
      <c r="F24" s="133">
        <f>F8/F7-1</f>
        <v>0.85986668416130607</v>
      </c>
      <c r="G24" s="133">
        <f>G8/G7-1</f>
        <v>0.72162798648946036</v>
      </c>
      <c r="H24" s="129"/>
      <c r="I24" s="129" t="s">
        <v>1376</v>
      </c>
      <c r="J24" s="130"/>
      <c r="K24" s="129"/>
    </row>
    <row r="25" spans="1:12">
      <c r="A25" s="7"/>
      <c r="B25" s="128" t="s">
        <v>554</v>
      </c>
      <c r="C25" s="141" t="s">
        <v>40</v>
      </c>
      <c r="D25" s="144">
        <f>'Input yearly VHC'!N19/'Input yearly VHC'!N31</f>
        <v>1.2308392352979713</v>
      </c>
      <c r="E25" s="144">
        <f>'Input yearly VHC'!O19/'Input yearly VHC'!O31</f>
        <v>1.5654306352295078</v>
      </c>
      <c r="F25" s="144">
        <f>'Input yearly VHC'!P19/'Input yearly VHC'!P31</f>
        <v>1.8116899468039525</v>
      </c>
      <c r="G25" s="144">
        <f>'Input yearly VHC'!Q19/'Input yearly VHC'!Q31</f>
        <v>1.7820032480864161</v>
      </c>
      <c r="H25" s="129"/>
      <c r="I25" s="129" t="s">
        <v>576</v>
      </c>
      <c r="J25" s="145"/>
      <c r="K25" s="129"/>
    </row>
    <row r="26" spans="1:12">
      <c r="A26" s="7"/>
      <c r="B26" s="128" t="s">
        <v>555</v>
      </c>
      <c r="C26" s="141" t="s">
        <v>40</v>
      </c>
      <c r="D26" s="144">
        <f>('Input yearly VHC'!N19-'Input yearly VHC'!N23)/'Input yearly VHC'!N31</f>
        <v>0.65677401888470821</v>
      </c>
      <c r="E26" s="144">
        <f>('Input yearly VHC'!O19-'Input yearly VHC'!O23)/'Input yearly VHC'!O31</f>
        <v>0.85076843476400965</v>
      </c>
      <c r="F26" s="144">
        <f>('Input yearly VHC'!P19-'Input yearly VHC'!P23)/'Input yearly VHC'!P31</f>
        <v>1.0116029346815818</v>
      </c>
      <c r="G26" s="144">
        <f>('Input yearly VHC'!Q19-'Input yearly VHC'!Q23)/'Input yearly VHC'!Q31</f>
        <v>1.0698825851820468</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VHC'!Y1</f>
        <v>Quý 2/2016</v>
      </c>
      <c r="E28" s="160" t="str">
        <f>'Input quaterly VHC'!Z1</f>
        <v>Quý 3/2016</v>
      </c>
      <c r="F28" s="160" t="str">
        <f>'Input quaterly VHC'!AA1</f>
        <v>Quý 4/2016</v>
      </c>
      <c r="G28" s="160" t="str">
        <f>'Input quaterly VHC'!AB1</f>
        <v>Quý 1/2017</v>
      </c>
      <c r="H28" s="160" t="str">
        <f>'Input quaterly VHC'!AC1</f>
        <v>Quý 2/2017</v>
      </c>
      <c r="I28" s="160" t="str">
        <f>'Input quaterly VHC'!AD1</f>
        <v>Quý 3/2017</v>
      </c>
      <c r="J28" s="160" t="str">
        <f>'Input quaterly VHC'!AE1</f>
        <v>Quý 4/2017</v>
      </c>
      <c r="K28" s="160" t="str">
        <f>'Input quaterly VHC'!AF1</f>
        <v>Quý 1/2018</v>
      </c>
    </row>
    <row r="29" spans="1:12">
      <c r="A29" s="7"/>
      <c r="B29" s="128"/>
      <c r="C29" s="129"/>
      <c r="D29" s="129"/>
      <c r="E29" s="129"/>
      <c r="F29" s="129"/>
      <c r="G29" s="129"/>
      <c r="H29" s="129"/>
      <c r="I29" s="129"/>
      <c r="J29" s="129"/>
      <c r="K29" s="129"/>
    </row>
    <row r="30" spans="1:12">
      <c r="A30" s="7"/>
      <c r="B30" s="128" t="s">
        <v>541</v>
      </c>
      <c r="C30" s="129" t="s">
        <v>38</v>
      </c>
      <c r="D30" s="147">
        <f>'Input quaterly VHC'!Y3</f>
        <v>2065954</v>
      </c>
      <c r="E30" s="147">
        <f>'Input quaterly VHC'!Z3</f>
        <v>1879070</v>
      </c>
      <c r="F30" s="147">
        <f>'Input quaterly VHC'!AA3</f>
        <v>1743203</v>
      </c>
      <c r="G30" s="147">
        <f>'Input quaterly VHC'!AB3</f>
        <v>1616839</v>
      </c>
      <c r="H30" s="147">
        <f>'Input quaterly VHC'!AC3</f>
        <v>2353292</v>
      </c>
      <c r="I30" s="147">
        <f>'Input quaterly VHC'!AD3</f>
        <v>2021442</v>
      </c>
      <c r="J30" s="147">
        <f>'Input quaterly VHC'!AE3</f>
        <v>2160397</v>
      </c>
      <c r="K30" s="147">
        <f>'Input quaterly VHC'!AF3</f>
        <v>1804210</v>
      </c>
    </row>
    <row r="31" spans="1:12">
      <c r="A31" s="7"/>
      <c r="B31" s="128" t="s">
        <v>542</v>
      </c>
      <c r="C31" s="129" t="s">
        <v>38</v>
      </c>
      <c r="D31" s="147">
        <f>'Input quaterly VHC'!Y5</f>
        <v>374434</v>
      </c>
      <c r="E31" s="147">
        <f>'Input quaterly VHC'!Z5</f>
        <v>254104</v>
      </c>
      <c r="F31" s="147">
        <f>'Input quaterly VHC'!AA5</f>
        <v>211309</v>
      </c>
      <c r="G31" s="147">
        <f>'Input quaterly VHC'!AB5</f>
        <v>230116</v>
      </c>
      <c r="H31" s="147">
        <f>'Input quaterly VHC'!AC5</f>
        <v>310241</v>
      </c>
      <c r="I31" s="147">
        <f>'Input quaterly VHC'!AD5</f>
        <v>289816</v>
      </c>
      <c r="J31" s="147">
        <f>'Input quaterly VHC'!AE5</f>
        <v>353582</v>
      </c>
      <c r="K31" s="147">
        <f>'Input quaterly VHC'!AF5</f>
        <v>253742</v>
      </c>
    </row>
    <row r="32" spans="1:12">
      <c r="A32" s="7"/>
      <c r="B32" s="128" t="s">
        <v>543</v>
      </c>
      <c r="C32" s="128" t="s">
        <v>38</v>
      </c>
      <c r="D32" s="148">
        <f>'Input quaterly VHC'!Y15</f>
        <v>206702</v>
      </c>
      <c r="E32" s="148">
        <f>'Input quaterly VHC'!Z15</f>
        <v>131956</v>
      </c>
      <c r="F32" s="148">
        <f>'Input quaterly VHC'!AA15</f>
        <v>97300</v>
      </c>
      <c r="G32" s="148">
        <f>'Input quaterly VHC'!AB15</f>
        <v>97239</v>
      </c>
      <c r="H32" s="148">
        <f>'Input quaterly VHC'!AC15</f>
        <v>139278</v>
      </c>
      <c r="I32" s="148">
        <f>'Input quaterly VHC'!AD15</f>
        <v>168808</v>
      </c>
      <c r="J32" s="148">
        <f>'Input quaterly VHC'!AE15</f>
        <v>182665</v>
      </c>
      <c r="K32" s="148">
        <f>'Input quaterly VHC'!AF15</f>
        <v>97940</v>
      </c>
      <c r="L32" s="10"/>
    </row>
    <row r="33" spans="1:12">
      <c r="A33" s="7"/>
      <c r="B33" s="128" t="s">
        <v>544</v>
      </c>
      <c r="C33" s="129" t="s">
        <v>38</v>
      </c>
      <c r="D33" s="147">
        <f>'Input quaterly VHC'!Y33</f>
        <v>2236916</v>
      </c>
      <c r="E33" s="147">
        <f>'Input quaterly VHC'!Z33</f>
        <v>2383606</v>
      </c>
      <c r="F33" s="147">
        <f>'Input quaterly VHC'!AA33</f>
        <v>2388438</v>
      </c>
      <c r="G33" s="147">
        <f>'Input quaterly VHC'!AB33</f>
        <v>2489182</v>
      </c>
      <c r="H33" s="147">
        <f>'Input quaterly VHC'!AC33</f>
        <v>2627518</v>
      </c>
      <c r="I33" s="147">
        <f>'Input quaterly VHC'!AD33</f>
        <v>2800260</v>
      </c>
      <c r="J33" s="147">
        <f>'Input quaterly VHC'!AE33</f>
        <v>2921867</v>
      </c>
      <c r="K33" s="147">
        <f>'Input quaterly VHC'!AF33</f>
        <v>2856278</v>
      </c>
    </row>
    <row r="34" spans="1:12">
      <c r="A34" s="7"/>
      <c r="B34" s="128" t="s">
        <v>545</v>
      </c>
      <c r="C34" s="129" t="s">
        <v>38</v>
      </c>
      <c r="D34" s="147">
        <f>'Input quaterly VHC'!Y38</f>
        <v>5108127</v>
      </c>
      <c r="E34" s="147">
        <f>'Input quaterly VHC'!Z38</f>
        <v>4770604</v>
      </c>
      <c r="F34" s="147">
        <f>'Input quaterly VHC'!AA38</f>
        <v>4453946</v>
      </c>
      <c r="G34" s="147">
        <f>'Input quaterly VHC'!AB38</f>
        <v>4904331</v>
      </c>
      <c r="H34" s="147">
        <f>'Input quaterly VHC'!AC38</f>
        <v>5316587</v>
      </c>
      <c r="I34" s="147">
        <f>'Input quaterly VHC'!AD38</f>
        <v>4842949</v>
      </c>
      <c r="J34" s="147">
        <f>'Input quaterly VHC'!AE38</f>
        <v>5030368</v>
      </c>
      <c r="K34" s="147">
        <f>'Input quaterly VHC'!AF38</f>
        <v>4951515</v>
      </c>
    </row>
    <row r="35" spans="1:12">
      <c r="A35" s="7"/>
      <c r="B35" s="128" t="s">
        <v>546</v>
      </c>
      <c r="C35" s="129" t="s">
        <v>39</v>
      </c>
      <c r="D35" s="147">
        <f>'Input quaterly VHC'!Y34*1000000/10000</f>
        <v>92403900</v>
      </c>
      <c r="E35" s="147">
        <f>'Input quaterly VHC'!Z34*1000000/10000</f>
        <v>92403900</v>
      </c>
      <c r="F35" s="147">
        <f>'Input quaterly VHC'!AA34*1000000/10000</f>
        <v>92403900</v>
      </c>
      <c r="G35" s="147">
        <f>'Input quaterly VHC'!AB34*1000000/10000</f>
        <v>92403900</v>
      </c>
      <c r="H35" s="147">
        <f>'Input quaterly VHC'!AC34*1000000/10000</f>
        <v>92403900</v>
      </c>
      <c r="I35" s="147">
        <f>'Input quaterly VHC'!AD34*1000000/10000</f>
        <v>92403900</v>
      </c>
      <c r="J35" s="147">
        <f>'Input quaterly VHC'!AE34*1000000/10000</f>
        <v>92403900</v>
      </c>
      <c r="K35" s="147">
        <f>'Input quaterly VHC'!AF34*1000000/10000</f>
        <v>92403900</v>
      </c>
    </row>
    <row r="36" spans="1:12">
      <c r="A36" s="7"/>
      <c r="B36" s="128"/>
      <c r="C36" s="129"/>
      <c r="D36" s="147"/>
      <c r="E36" s="147"/>
      <c r="F36" s="147"/>
      <c r="G36" s="147"/>
      <c r="H36" s="147"/>
      <c r="I36" s="147"/>
      <c r="J36" s="147"/>
      <c r="K36" s="147"/>
    </row>
    <row r="37" spans="1:12">
      <c r="A37" s="7"/>
      <c r="B37" s="128" t="s">
        <v>547</v>
      </c>
      <c r="C37" s="129" t="s">
        <v>36</v>
      </c>
      <c r="D37" s="149">
        <f>D31/D30</f>
        <v>0.18124024058618923</v>
      </c>
      <c r="E37" s="149">
        <f t="shared" ref="E37:K37" si="0">E31/E30</f>
        <v>0.13522859712517363</v>
      </c>
      <c r="F37" s="149">
        <f t="shared" si="0"/>
        <v>0.12121881387308306</v>
      </c>
      <c r="G37" s="149">
        <f t="shared" si="0"/>
        <v>0.1423246223031483</v>
      </c>
      <c r="H37" s="149">
        <f t="shared" si="0"/>
        <v>0.13183276873418173</v>
      </c>
      <c r="I37" s="149">
        <f t="shared" si="0"/>
        <v>0.14337092036279053</v>
      </c>
      <c r="J37" s="149">
        <f t="shared" si="0"/>
        <v>0.16366528929636542</v>
      </c>
      <c r="K37" s="149">
        <f t="shared" si="0"/>
        <v>0.14063883915952133</v>
      </c>
      <c r="L37" s="11"/>
    </row>
    <row r="38" spans="1:12">
      <c r="A38" s="7"/>
      <c r="B38" s="128" t="s">
        <v>571</v>
      </c>
      <c r="C38" s="129" t="s">
        <v>36</v>
      </c>
      <c r="D38" s="149">
        <f>D32/D30</f>
        <v>0.10005159843830018</v>
      </c>
      <c r="E38" s="149">
        <f t="shared" ref="E38:K38" si="1">E32/E30</f>
        <v>7.0224100219789573E-2</v>
      </c>
      <c r="F38" s="149">
        <f t="shared" si="1"/>
        <v>5.581679242176614E-2</v>
      </c>
      <c r="G38" s="149">
        <f t="shared" si="1"/>
        <v>6.0141424099740298E-2</v>
      </c>
      <c r="H38" s="149">
        <f t="shared" si="1"/>
        <v>5.9184325617050497E-2</v>
      </c>
      <c r="I38" s="149">
        <f t="shared" si="1"/>
        <v>8.3508703193067121E-2</v>
      </c>
      <c r="J38" s="149">
        <f t="shared" si="1"/>
        <v>8.455158936065918E-2</v>
      </c>
      <c r="K38" s="149">
        <f t="shared" si="1"/>
        <v>5.4284146523963399E-2</v>
      </c>
      <c r="L38" s="11"/>
    </row>
    <row r="39" spans="1:12">
      <c r="A39" s="7"/>
      <c r="B39" s="128" t="s">
        <v>41</v>
      </c>
      <c r="C39" s="129" t="s">
        <v>40</v>
      </c>
      <c r="D39" s="130">
        <f>D32*1000000/D35</f>
        <v>2236.9402157268255</v>
      </c>
      <c r="E39" s="130">
        <f t="shared" ref="E39:K39" si="2">E32*1000000/E35</f>
        <v>1428.0349638922166</v>
      </c>
      <c r="F39" s="130">
        <f t="shared" si="2"/>
        <v>1052.9858588219761</v>
      </c>
      <c r="G39" s="130">
        <f t="shared" si="2"/>
        <v>1052.3257135250785</v>
      </c>
      <c r="H39" s="130">
        <f t="shared" si="2"/>
        <v>1507.2740436280287</v>
      </c>
      <c r="I39" s="130">
        <f t="shared" si="2"/>
        <v>1826.8492996507723</v>
      </c>
      <c r="J39" s="130">
        <f t="shared" si="2"/>
        <v>1976.810502587012</v>
      </c>
      <c r="K39" s="130">
        <f t="shared" si="2"/>
        <v>1059.9119734123776</v>
      </c>
    </row>
    <row r="40" spans="1:12">
      <c r="A40" s="7"/>
      <c r="B40" s="128" t="s">
        <v>548</v>
      </c>
      <c r="C40" s="129"/>
      <c r="D40" s="130">
        <f>D33*1000000/D35</f>
        <v>24208.025851722708</v>
      </c>
      <c r="E40" s="130">
        <f t="shared" ref="E40:K40" si="3">E33*1000000/E35</f>
        <v>25795.512959950825</v>
      </c>
      <c r="F40" s="130">
        <f t="shared" si="3"/>
        <v>25847.805125108356</v>
      </c>
      <c r="G40" s="130">
        <f t="shared" si="3"/>
        <v>26938.06213806993</v>
      </c>
      <c r="H40" s="130">
        <f t="shared" si="3"/>
        <v>28435.14180678521</v>
      </c>
      <c r="I40" s="130">
        <f t="shared" si="3"/>
        <v>30304.565067058858</v>
      </c>
      <c r="J40" s="130">
        <f t="shared" si="3"/>
        <v>31620.602593613472</v>
      </c>
      <c r="K40" s="130">
        <f t="shared" si="3"/>
        <v>30910.794890691843</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0.13908247715099176</v>
      </c>
      <c r="I42" s="138">
        <f>(I30-E30)/ABS(E30)</f>
        <v>7.5767267850585657E-2</v>
      </c>
      <c r="J42" s="138">
        <f>(J30-F30)/ABS(F30)</f>
        <v>0.23932611405556323</v>
      </c>
      <c r="K42" s="138">
        <f>(K30-G30)/ABS(G30)</f>
        <v>0.11588723428863357</v>
      </c>
      <c r="L42" s="12"/>
    </row>
    <row r="43" spans="1:12">
      <c r="A43" s="7"/>
      <c r="B43" s="128" t="s">
        <v>564</v>
      </c>
      <c r="C43" s="139" t="s">
        <v>36</v>
      </c>
      <c r="D43" s="128"/>
      <c r="E43" s="132">
        <f>E30/D30-1</f>
        <v>-9.0458935678141894E-2</v>
      </c>
      <c r="F43" s="132">
        <f t="shared" ref="F43:K43" si="4">F30/E30-1</f>
        <v>-7.2305448972097897E-2</v>
      </c>
      <c r="G43" s="132">
        <f t="shared" si="4"/>
        <v>-7.2489549409908038E-2</v>
      </c>
      <c r="H43" s="132">
        <f t="shared" si="4"/>
        <v>0.45548938391515792</v>
      </c>
      <c r="I43" s="132">
        <f>I30/H30-1</f>
        <v>-0.14101522463000771</v>
      </c>
      <c r="J43" s="132">
        <f t="shared" si="4"/>
        <v>6.8740532748404304E-2</v>
      </c>
      <c r="K43" s="132">
        <f t="shared" si="4"/>
        <v>-0.16487108619388013</v>
      </c>
      <c r="L43" s="12"/>
    </row>
    <row r="44" spans="1:12" s="8" customFormat="1">
      <c r="A44" s="13"/>
      <c r="B44" s="128" t="s">
        <v>562</v>
      </c>
      <c r="C44" s="136" t="s">
        <v>36</v>
      </c>
      <c r="D44" s="137"/>
      <c r="E44" s="150"/>
      <c r="F44" s="150"/>
      <c r="G44" s="150"/>
      <c r="H44" s="138">
        <f>(H32-D32)/ABS(D32)</f>
        <v>-0.32618939342628517</v>
      </c>
      <c r="I44" s="138">
        <f>(I32-E32)/ABS(E32)</f>
        <v>0.27927490981842434</v>
      </c>
      <c r="J44" s="138">
        <f>(J32-F32)/ABS(F32)</f>
        <v>0.87733812949640289</v>
      </c>
      <c r="K44" s="138">
        <f>(K32-G32)/ABS(G32)</f>
        <v>7.2090416396713257E-3</v>
      </c>
      <c r="L44" s="14"/>
    </row>
    <row r="45" spans="1:12">
      <c r="A45" s="7"/>
      <c r="B45" s="128" t="s">
        <v>567</v>
      </c>
      <c r="C45" s="139" t="s">
        <v>36</v>
      </c>
      <c r="D45" s="128"/>
      <c r="E45" s="132">
        <f>E32/D32-1</f>
        <v>-0.36161236949811804</v>
      </c>
      <c r="F45" s="132">
        <f t="shared" ref="F45:K45" si="5">F32/E32-1</f>
        <v>-0.26263299887841407</v>
      </c>
      <c r="G45" s="132">
        <f t="shared" si="5"/>
        <v>-6.269270298047136E-4</v>
      </c>
      <c r="H45" s="132">
        <f>(H32-G32)/ABS(G32)</f>
        <v>0.43232653564927653</v>
      </c>
      <c r="I45" s="132">
        <f>I32/H32-1</f>
        <v>0.21202199916713327</v>
      </c>
      <c r="J45" s="132">
        <f t="shared" si="5"/>
        <v>8.2087341832140615E-2</v>
      </c>
      <c r="K45" s="132">
        <f t="shared" si="5"/>
        <v>-0.46382722470095528</v>
      </c>
      <c r="L45" s="12"/>
    </row>
    <row r="46" spans="1:12" s="8" customFormat="1">
      <c r="A46" s="13"/>
      <c r="B46" s="128" t="s">
        <v>565</v>
      </c>
      <c r="C46" s="136" t="s">
        <v>36</v>
      </c>
      <c r="D46" s="137"/>
      <c r="E46" s="150"/>
      <c r="F46" s="150"/>
      <c r="G46" s="150"/>
      <c r="H46" s="138">
        <f>(H39-D39)/ABS(D39)</f>
        <v>-0.32618939342628522</v>
      </c>
      <c r="I46" s="138">
        <f>(I39-E39)/ABS(E39)</f>
        <v>0.27927490981842434</v>
      </c>
      <c r="J46" s="138">
        <f>(J39-F39)/ABS(F39)</f>
        <v>0.877338129496403</v>
      </c>
      <c r="K46" s="138">
        <f>(K39-G39)/ABS(G39)</f>
        <v>7.209041639671291E-3</v>
      </c>
      <c r="L46" s="14"/>
    </row>
    <row r="47" spans="1:12">
      <c r="A47" s="7"/>
      <c r="B47" s="128" t="s">
        <v>566</v>
      </c>
      <c r="C47" s="139" t="s">
        <v>36</v>
      </c>
      <c r="D47" s="128"/>
      <c r="E47" s="132">
        <f>E39/D39-1</f>
        <v>-0.36161236949811815</v>
      </c>
      <c r="F47" s="132">
        <f t="shared" ref="F47:K47" si="6">F39/E39-1</f>
        <v>-0.26263299887841407</v>
      </c>
      <c r="G47" s="132">
        <f t="shared" si="6"/>
        <v>-6.2692702980460258E-4</v>
      </c>
      <c r="H47" s="132">
        <f t="shared" si="6"/>
        <v>0.43232653564927648</v>
      </c>
      <c r="I47" s="132">
        <f>I39/H39-1</f>
        <v>0.21202199916713327</v>
      </c>
      <c r="J47" s="132">
        <f t="shared" si="6"/>
        <v>8.2087341832140615E-2</v>
      </c>
      <c r="K47" s="132">
        <f t="shared" si="6"/>
        <v>-0.46382722470095528</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5.7117356004364878E-2</v>
      </c>
      <c r="F49" s="132">
        <f t="shared" ref="F49:K49" si="7">F32/AVERAGE(E33:F33)</f>
        <v>4.0779171357179442E-2</v>
      </c>
      <c r="G49" s="132">
        <f t="shared" si="7"/>
        <v>3.9871494704384516E-2</v>
      </c>
      <c r="H49" s="132">
        <f t="shared" si="7"/>
        <v>5.4440557390505601E-2</v>
      </c>
      <c r="I49" s="132">
        <f>I32/AVERAGE(H33:I33)</f>
        <v>6.2201512294718021E-2</v>
      </c>
      <c r="J49" s="132">
        <f t="shared" si="7"/>
        <v>6.3845140102622683E-2</v>
      </c>
      <c r="K49" s="132">
        <f t="shared" si="7"/>
        <v>3.3900153076809256E-2</v>
      </c>
      <c r="L49" s="12"/>
    </row>
    <row r="50" spans="1:12">
      <c r="A50" s="7"/>
      <c r="B50" s="128" t="s">
        <v>43</v>
      </c>
      <c r="C50" s="141" t="s">
        <v>36</v>
      </c>
      <c r="D50" s="129"/>
      <c r="E50" s="133">
        <f>E32/AVERAGE(D34:E34)</f>
        <v>2.6715172222019204E-2</v>
      </c>
      <c r="F50" s="133">
        <f t="shared" ref="F50:K50" si="8">F32/AVERAGE(E34:F34)</f>
        <v>2.109588001582733E-2</v>
      </c>
      <c r="G50" s="133">
        <f t="shared" si="8"/>
        <v>2.0781389565621963E-2</v>
      </c>
      <c r="H50" s="133">
        <f t="shared" si="8"/>
        <v>2.7253520672017913E-2</v>
      </c>
      <c r="I50" s="132">
        <f>I32/AVERAGE(H34:I34)</f>
        <v>3.3231438916107983E-2</v>
      </c>
      <c r="J50" s="132">
        <f t="shared" si="8"/>
        <v>3.7001749260152386E-2</v>
      </c>
      <c r="K50" s="132">
        <f t="shared" si="8"/>
        <v>1.9623551989138722E-2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0.56208684709679302</v>
      </c>
      <c r="E52" s="133">
        <f t="shared" si="9"/>
        <v>0.50035551053912664</v>
      </c>
      <c r="F52" s="133">
        <f t="shared" si="9"/>
        <v>0.46374787660200645</v>
      </c>
      <c r="G52" s="133">
        <f t="shared" si="9"/>
        <v>0.49245228350207193</v>
      </c>
      <c r="H52" s="133">
        <f t="shared" si="9"/>
        <v>0.50578858203580612</v>
      </c>
      <c r="I52" s="133">
        <f t="shared" si="9"/>
        <v>0.42178618853925576</v>
      </c>
      <c r="J52" s="133">
        <f t="shared" si="9"/>
        <v>0.41915442369226263</v>
      </c>
      <c r="K52" s="133">
        <f t="shared" si="9"/>
        <v>0.42315069226287305</v>
      </c>
    </row>
    <row r="53" spans="1:12">
      <c r="A53" s="7"/>
      <c r="B53" s="128" t="s">
        <v>553</v>
      </c>
      <c r="C53" s="141" t="s">
        <v>36</v>
      </c>
      <c r="D53" s="133">
        <f t="shared" ref="D53:K53" si="10">D34/D33-1</f>
        <v>1.2835578090549666</v>
      </c>
      <c r="E53" s="133">
        <f t="shared" si="10"/>
        <v>1.0014230539778808</v>
      </c>
      <c r="F53" s="133">
        <f t="shared" si="10"/>
        <v>0.86479448074431908</v>
      </c>
      <c r="G53" s="133">
        <f t="shared" si="10"/>
        <v>0.97025810085401543</v>
      </c>
      <c r="H53" s="133">
        <f t="shared" si="10"/>
        <v>1.023425529339856</v>
      </c>
      <c r="I53" s="133">
        <f t="shared" si="10"/>
        <v>0.72946404976680745</v>
      </c>
      <c r="J53" s="133">
        <f t="shared" si="10"/>
        <v>0.72162798648946036</v>
      </c>
      <c r="K53" s="133">
        <f t="shared" si="10"/>
        <v>0.7335549970976214</v>
      </c>
    </row>
    <row r="54" spans="1:12">
      <c r="A54" s="7"/>
      <c r="B54" s="128" t="s">
        <v>554</v>
      </c>
      <c r="C54" s="141" t="s">
        <v>40</v>
      </c>
      <c r="D54" s="144">
        <f>'Input quaterly VHC'!Y19/'Input quaterly VHC'!Y31</f>
        <v>1.4875198652241348</v>
      </c>
      <c r="E54" s="144">
        <f>'Input quaterly VHC'!Z19/'Input quaterly VHC'!Z31</f>
        <v>1.6789441807627596</v>
      </c>
      <c r="F54" s="144">
        <f>'Input quaterly VHC'!AA19/'Input quaterly VHC'!AA31</f>
        <v>1.8100553707820319</v>
      </c>
      <c r="G54" s="144">
        <f>'Input quaterly VHC'!AB19/'Input quaterly VHC'!AB31</f>
        <v>1.5339020655704751</v>
      </c>
      <c r="H54" s="144">
        <f>'Input quaterly VHC'!AD19/'Input quaterly VHC'!AC31</f>
        <v>1.3153475108370201</v>
      </c>
      <c r="I54" s="144">
        <f>'Input quaterly VHC'!AD19/'Input quaterly VHC'!AD31</f>
        <v>1.8181577763750465</v>
      </c>
      <c r="J54" s="144">
        <f>'Input quaterly VHC'!AE19/'Input quaterly VHC'!AE31</f>
        <v>1.7820032480864161</v>
      </c>
      <c r="K54" s="144">
        <f>'Input quaterly VHC'!AF19/'Input quaterly VHC'!AF31</f>
        <v>1.8435726493271483</v>
      </c>
    </row>
    <row r="55" spans="1:12">
      <c r="A55" s="7"/>
      <c r="B55" s="128" t="s">
        <v>555</v>
      </c>
      <c r="C55" s="141" t="s">
        <v>40</v>
      </c>
      <c r="D55" s="151">
        <f>('Input quaterly VHC'!Y19-'Input quaterly VHC'!Y23)/'Input quaterly VHC'!Y31</f>
        <v>0.96230222299549539</v>
      </c>
      <c r="E55" s="151">
        <f>('Input quaterly VHC'!Z19-'Input quaterly VHC'!Z23)/'Input quaterly VHC'!Z31</f>
        <v>1.0487374834870242</v>
      </c>
      <c r="F55" s="151">
        <f>('Input quaterly VHC'!AA19-'Input quaterly VHC'!AA23)/'Input quaterly VHC'!AA31</f>
        <v>1.0121252427477669</v>
      </c>
      <c r="G55" s="151">
        <f>('Input quaterly VHC'!AB19-'Input quaterly VHC'!AB23)/'Input quaterly VHC'!AB31</f>
        <v>0.72283525690786732</v>
      </c>
      <c r="H55" s="151">
        <f>('Input quaterly VHC'!AD19-'Input quaterly VHC'!AC23)/'Input quaterly VHC'!AC31</f>
        <v>0.72012557536756494</v>
      </c>
      <c r="I55" s="151">
        <f>('Input quaterly VHC'!AD19-'Input quaterly VHC'!AD23)/'Input quaterly VHC'!AD31</f>
        <v>1.0583130805972032</v>
      </c>
      <c r="J55" s="151">
        <f>('Input quaterly VHC'!AE19-'Input quaterly VHC'!AE23)/'Input quaterly VHC'!AE31</f>
        <v>1.0698825851820468</v>
      </c>
      <c r="K55" s="151">
        <f>('Input quaterly VHC'!AF19-'Input quaterly VHC'!AF23)/'Input quaterly VHC'!AF31</f>
        <v>1.3862540033606687</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hợp'!D34</f>
        <v>64500</v>
      </c>
    </row>
    <row r="58" spans="1:12">
      <c r="A58" s="7"/>
      <c r="B58" s="128" t="s">
        <v>558</v>
      </c>
      <c r="C58" s="129" t="s">
        <v>38</v>
      </c>
      <c r="D58" s="130"/>
      <c r="E58" s="130"/>
      <c r="F58" s="130"/>
      <c r="G58" s="130"/>
      <c r="H58" s="130"/>
      <c r="I58" s="130"/>
      <c r="J58" s="130"/>
      <c r="K58" s="130">
        <f>K57*K35/1000000</f>
        <v>5960051.5499999998</v>
      </c>
    </row>
    <row r="59" spans="1:12">
      <c r="A59" s="7"/>
      <c r="B59" s="128" t="s">
        <v>559</v>
      </c>
      <c r="C59" s="129" t="s">
        <v>40</v>
      </c>
      <c r="D59" s="130"/>
      <c r="E59" s="130"/>
      <c r="F59" s="130"/>
      <c r="G59" s="130"/>
      <c r="H59" s="130"/>
      <c r="I59" s="130"/>
      <c r="J59" s="130"/>
      <c r="K59" s="153">
        <f>K57/(SUM(H32:K32)*1000000/K35)</f>
        <v>10.124244382876585</v>
      </c>
    </row>
    <row r="60" spans="1:12">
      <c r="A60" s="7"/>
      <c r="B60" s="128" t="s">
        <v>560</v>
      </c>
      <c r="C60" s="129" t="s">
        <v>40</v>
      </c>
      <c r="D60" s="130"/>
      <c r="E60" s="130"/>
      <c r="F60" s="130"/>
      <c r="G60" s="130"/>
      <c r="H60" s="130"/>
      <c r="I60" s="130"/>
      <c r="J60" s="130"/>
      <c r="K60" s="154">
        <f>K57/K40</f>
        <v>2.0866496713555192</v>
      </c>
    </row>
  </sheetData>
  <mergeCells count="3">
    <mergeCell ref="I2:K2"/>
    <mergeCell ref="I20:K20"/>
    <mergeCell ref="I3:K19"/>
  </mergeCells>
  <conditionalFormatting sqref="E16:G18">
    <cfRule type="cellIs" dxfId="145" priority="3" operator="lessThan">
      <formula>0</formula>
    </cfRule>
    <cfRule type="cellIs" dxfId="144" priority="4" operator="greaterThan">
      <formula>0</formula>
    </cfRule>
  </conditionalFormatting>
  <conditionalFormatting sqref="H42:K42 H44:K44 H46:K46">
    <cfRule type="cellIs" dxfId="143" priority="1" operator="lessThan">
      <formula>0</formula>
    </cfRule>
    <cfRule type="cellIs" dxfId="142"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1821</v>
      </c>
    </row>
    <row r="3" spans="1:17" ht="45" customHeight="1" thickBot="1">
      <c r="A3" s="252" t="s">
        <v>1</v>
      </c>
      <c r="B3" s="253"/>
      <c r="C3" s="15"/>
      <c r="D3" s="16">
        <v>6292449</v>
      </c>
      <c r="E3" s="16">
        <v>6493390</v>
      </c>
      <c r="F3" s="16">
        <v>7303546</v>
      </c>
      <c r="G3" s="16">
        <v>8151859</v>
      </c>
      <c r="I3" s="22">
        <f>REPLACE(D3,1,3,"")/1</f>
        <v>2449</v>
      </c>
      <c r="J3" s="22">
        <f t="shared" ref="J3:L16" si="0">REPLACE(E3,1,3,"")/1</f>
        <v>3390</v>
      </c>
      <c r="K3" s="22">
        <f t="shared" si="0"/>
        <v>3546</v>
      </c>
      <c r="L3" s="22">
        <f t="shared" si="0"/>
        <v>1859</v>
      </c>
      <c r="N3" s="2">
        <f>D3</f>
        <v>6292449</v>
      </c>
      <c r="O3" s="2">
        <f t="shared" ref="O3:Q17" si="1">E3</f>
        <v>6493390</v>
      </c>
      <c r="P3" s="2">
        <f t="shared" si="1"/>
        <v>7303546</v>
      </c>
      <c r="Q3" s="2">
        <f t="shared" si="1"/>
        <v>8151859</v>
      </c>
    </row>
    <row r="4" spans="1:17" ht="61.5" customHeight="1" thickBot="1">
      <c r="A4" s="244" t="s">
        <v>2</v>
      </c>
      <c r="B4" s="245"/>
      <c r="C4" s="15"/>
      <c r="D4" s="17">
        <v>5469173</v>
      </c>
      <c r="E4" s="17">
        <v>5690816</v>
      </c>
      <c r="F4" s="17">
        <v>6236783</v>
      </c>
      <c r="G4" s="17">
        <v>6980035</v>
      </c>
      <c r="I4" s="22">
        <f t="shared" ref="I4:I16" si="2">REPLACE(D4,1,3,"")/1</f>
        <v>9173</v>
      </c>
      <c r="J4" s="22">
        <f t="shared" si="0"/>
        <v>816</v>
      </c>
      <c r="K4" s="22">
        <f t="shared" si="0"/>
        <v>6783</v>
      </c>
      <c r="L4" s="22">
        <f t="shared" si="0"/>
        <v>35</v>
      </c>
      <c r="N4" s="2">
        <f t="shared" ref="N4:Q38" si="3">D4</f>
        <v>5469173</v>
      </c>
      <c r="O4" s="2">
        <f t="shared" si="1"/>
        <v>5690816</v>
      </c>
      <c r="P4" s="2">
        <f t="shared" si="1"/>
        <v>6236783</v>
      </c>
      <c r="Q4" s="2">
        <f t="shared" si="1"/>
        <v>6980035</v>
      </c>
    </row>
    <row r="5" spans="1:17" ht="61.5" customHeight="1" thickBot="1">
      <c r="A5" s="254" t="s">
        <v>3</v>
      </c>
      <c r="B5" s="255"/>
      <c r="C5" s="15"/>
      <c r="D5" s="16">
        <v>823275</v>
      </c>
      <c r="E5" s="16">
        <v>802575</v>
      </c>
      <c r="F5" s="16">
        <v>1066764</v>
      </c>
      <c r="G5" s="16">
        <v>1171825</v>
      </c>
      <c r="I5" s="22">
        <f t="shared" si="2"/>
        <v>275</v>
      </c>
      <c r="J5" s="22">
        <f t="shared" si="0"/>
        <v>575</v>
      </c>
      <c r="K5" s="22">
        <f t="shared" si="0"/>
        <v>6764</v>
      </c>
      <c r="L5" s="22">
        <f t="shared" si="0"/>
        <v>1825</v>
      </c>
      <c r="N5" s="2">
        <f t="shared" si="3"/>
        <v>823275</v>
      </c>
      <c r="O5" s="2">
        <f t="shared" si="1"/>
        <v>802575</v>
      </c>
      <c r="P5" s="2">
        <f t="shared" si="1"/>
        <v>1066764</v>
      </c>
      <c r="Q5" s="2">
        <f t="shared" si="1"/>
        <v>1171825</v>
      </c>
    </row>
    <row r="6" spans="1:17" ht="30" customHeight="1" thickBot="1">
      <c r="A6" s="244" t="s">
        <v>4</v>
      </c>
      <c r="B6" s="245"/>
      <c r="C6" s="15"/>
      <c r="D6" s="17">
        <v>238198</v>
      </c>
      <c r="E6" s="17">
        <v>166250</v>
      </c>
      <c r="F6" s="17">
        <v>86739</v>
      </c>
      <c r="G6" s="17">
        <v>58029</v>
      </c>
      <c r="I6" s="22">
        <f t="shared" si="2"/>
        <v>198</v>
      </c>
      <c r="J6" s="22">
        <f t="shared" si="0"/>
        <v>250</v>
      </c>
      <c r="K6" s="22">
        <f t="shared" si="0"/>
        <v>39</v>
      </c>
      <c r="L6" s="22">
        <f t="shared" si="0"/>
        <v>29</v>
      </c>
      <c r="N6" s="2">
        <f t="shared" si="3"/>
        <v>238198</v>
      </c>
      <c r="O6" s="2">
        <f t="shared" si="1"/>
        <v>166250</v>
      </c>
      <c r="P6" s="2">
        <f t="shared" si="1"/>
        <v>86739</v>
      </c>
      <c r="Q6" s="2">
        <f t="shared" si="1"/>
        <v>58029</v>
      </c>
    </row>
    <row r="7" spans="1:17" ht="24" customHeight="1" thickBot="1">
      <c r="A7" s="244" t="s">
        <v>5</v>
      </c>
      <c r="B7" s="245"/>
      <c r="C7" s="15"/>
      <c r="D7" s="17">
        <v>64704</v>
      </c>
      <c r="E7" s="17">
        <v>210038</v>
      </c>
      <c r="F7" s="17">
        <v>92877</v>
      </c>
      <c r="G7" s="17">
        <v>89134</v>
      </c>
      <c r="I7" s="22">
        <f t="shared" si="2"/>
        <v>4</v>
      </c>
      <c r="J7" s="22">
        <f t="shared" si="0"/>
        <v>38</v>
      </c>
      <c r="K7" s="22">
        <f t="shared" si="0"/>
        <v>77</v>
      </c>
      <c r="L7" s="22">
        <f t="shared" si="0"/>
        <v>34</v>
      </c>
      <c r="N7" s="2">
        <f t="shared" si="3"/>
        <v>64704</v>
      </c>
      <c r="O7" s="2">
        <f t="shared" si="1"/>
        <v>210038</v>
      </c>
      <c r="P7" s="2">
        <f t="shared" si="1"/>
        <v>92877</v>
      </c>
      <c r="Q7" s="2">
        <f t="shared" si="1"/>
        <v>89134</v>
      </c>
    </row>
    <row r="8" spans="1:17" ht="15.75" customHeight="1" thickBot="1">
      <c r="A8" s="244" t="s">
        <v>6</v>
      </c>
      <c r="B8" s="245"/>
      <c r="C8" s="15"/>
      <c r="D8" s="17">
        <v>245141</v>
      </c>
      <c r="E8" s="17">
        <v>252576</v>
      </c>
      <c r="F8" s="17">
        <v>266378</v>
      </c>
      <c r="G8" s="17">
        <v>273743</v>
      </c>
      <c r="I8" s="22">
        <f t="shared" si="2"/>
        <v>141</v>
      </c>
      <c r="J8" s="22">
        <f t="shared" si="0"/>
        <v>576</v>
      </c>
      <c r="K8" s="22">
        <f t="shared" si="0"/>
        <v>378</v>
      </c>
      <c r="L8" s="22">
        <f t="shared" si="0"/>
        <v>743</v>
      </c>
      <c r="N8" s="2">
        <f t="shared" si="3"/>
        <v>245141</v>
      </c>
      <c r="O8" s="2">
        <f t="shared" si="1"/>
        <v>252576</v>
      </c>
      <c r="P8" s="2">
        <f t="shared" si="1"/>
        <v>266378</v>
      </c>
      <c r="Q8" s="2">
        <f t="shared" si="1"/>
        <v>273743</v>
      </c>
    </row>
    <row r="9" spans="1:17" ht="37.5" customHeight="1" thickBot="1">
      <c r="A9" s="244" t="s">
        <v>7</v>
      </c>
      <c r="B9" s="245"/>
      <c r="C9" s="15"/>
      <c r="D9" s="17">
        <v>161645</v>
      </c>
      <c r="E9" s="17">
        <v>117543</v>
      </c>
      <c r="F9" s="17">
        <v>114678</v>
      </c>
      <c r="G9" s="17">
        <v>142252</v>
      </c>
      <c r="I9" s="22">
        <f t="shared" si="2"/>
        <v>645</v>
      </c>
      <c r="J9" s="22">
        <f t="shared" si="0"/>
        <v>543</v>
      </c>
      <c r="K9" s="22">
        <f t="shared" si="0"/>
        <v>678</v>
      </c>
      <c r="L9" s="22">
        <f t="shared" si="0"/>
        <v>252</v>
      </c>
      <c r="N9" s="2">
        <f t="shared" si="3"/>
        <v>161645</v>
      </c>
      <c r="O9" s="2">
        <f t="shared" si="1"/>
        <v>117543</v>
      </c>
      <c r="P9" s="2">
        <f t="shared" si="1"/>
        <v>114678</v>
      </c>
      <c r="Q9" s="2">
        <f t="shared" si="1"/>
        <v>142252</v>
      </c>
    </row>
    <row r="10" spans="1:17" ht="61.5" customHeight="1" thickBot="1">
      <c r="A10" s="254" t="s">
        <v>8</v>
      </c>
      <c r="B10" s="255"/>
      <c r="C10" s="15"/>
      <c r="D10" s="16">
        <v>589984</v>
      </c>
      <c r="E10" s="16">
        <v>388667</v>
      </c>
      <c r="F10" s="16">
        <v>679569</v>
      </c>
      <c r="G10" s="16">
        <v>724724</v>
      </c>
      <c r="I10" s="22">
        <f t="shared" si="2"/>
        <v>984</v>
      </c>
      <c r="J10" s="22">
        <f t="shared" si="0"/>
        <v>667</v>
      </c>
      <c r="K10" s="22">
        <f t="shared" si="0"/>
        <v>569</v>
      </c>
      <c r="L10" s="22">
        <f t="shared" si="0"/>
        <v>724</v>
      </c>
      <c r="N10" s="2">
        <f t="shared" si="3"/>
        <v>589984</v>
      </c>
      <c r="O10" s="2">
        <f t="shared" si="1"/>
        <v>388667</v>
      </c>
      <c r="P10" s="2">
        <f t="shared" si="1"/>
        <v>679569</v>
      </c>
      <c r="Q10" s="2">
        <f t="shared" si="1"/>
        <v>724724</v>
      </c>
    </row>
    <row r="11" spans="1:17" ht="24" customHeight="1" thickBot="1">
      <c r="A11" s="244" t="s">
        <v>9</v>
      </c>
      <c r="B11" s="245"/>
      <c r="C11" s="15"/>
      <c r="D11" s="17">
        <v>-2921</v>
      </c>
      <c r="E11" s="17">
        <v>-1999</v>
      </c>
      <c r="F11" s="17">
        <v>-7135</v>
      </c>
      <c r="G11" s="17">
        <v>-9357</v>
      </c>
      <c r="I11" s="22">
        <f t="shared" si="2"/>
        <v>21</v>
      </c>
      <c r="J11" s="22">
        <f t="shared" si="0"/>
        <v>99</v>
      </c>
      <c r="K11" s="22">
        <f t="shared" si="0"/>
        <v>35</v>
      </c>
      <c r="L11" s="22">
        <f t="shared" si="0"/>
        <v>57</v>
      </c>
      <c r="N11" s="2">
        <f t="shared" si="3"/>
        <v>-2921</v>
      </c>
      <c r="O11" s="2">
        <f t="shared" si="1"/>
        <v>-1999</v>
      </c>
      <c r="P11" s="2">
        <f t="shared" si="1"/>
        <v>-7135</v>
      </c>
      <c r="Q11" s="2">
        <f t="shared" si="1"/>
        <v>-9357</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587062</v>
      </c>
      <c r="E13" s="16">
        <v>386668</v>
      </c>
      <c r="F13" s="16">
        <v>672433</v>
      </c>
      <c r="G13" s="16">
        <v>715367</v>
      </c>
      <c r="I13" s="22">
        <f t="shared" si="2"/>
        <v>62</v>
      </c>
      <c r="J13" s="22">
        <f t="shared" si="0"/>
        <v>668</v>
      </c>
      <c r="K13" s="22">
        <f t="shared" si="0"/>
        <v>433</v>
      </c>
      <c r="L13" s="22">
        <f t="shared" si="0"/>
        <v>367</v>
      </c>
      <c r="N13" s="2">
        <f t="shared" si="3"/>
        <v>587062</v>
      </c>
      <c r="O13" s="2">
        <f t="shared" si="1"/>
        <v>386668</v>
      </c>
      <c r="P13" s="2">
        <f t="shared" si="1"/>
        <v>672433</v>
      </c>
      <c r="Q13" s="2">
        <f t="shared" si="1"/>
        <v>715367</v>
      </c>
    </row>
    <row r="14" spans="1:17" ht="61.5" customHeight="1" thickBot="1">
      <c r="A14" s="254" t="s">
        <v>12</v>
      </c>
      <c r="B14" s="255"/>
      <c r="C14" s="15"/>
      <c r="D14" s="16">
        <v>462913</v>
      </c>
      <c r="E14" s="16">
        <v>320833</v>
      </c>
      <c r="F14" s="16">
        <v>565438</v>
      </c>
      <c r="G14" s="16">
        <v>593317</v>
      </c>
      <c r="I14" s="22">
        <f t="shared" si="2"/>
        <v>913</v>
      </c>
      <c r="J14" s="22">
        <f t="shared" si="0"/>
        <v>833</v>
      </c>
      <c r="K14" s="22">
        <f t="shared" si="0"/>
        <v>438</v>
      </c>
      <c r="L14" s="22">
        <f t="shared" si="0"/>
        <v>317</v>
      </c>
      <c r="N14" s="2">
        <f t="shared" si="3"/>
        <v>462913</v>
      </c>
      <c r="O14" s="2">
        <f t="shared" si="1"/>
        <v>320833</v>
      </c>
      <c r="P14" s="2">
        <f t="shared" si="1"/>
        <v>565438</v>
      </c>
      <c r="Q14" s="2">
        <f t="shared" si="1"/>
        <v>593317</v>
      </c>
    </row>
    <row r="15" spans="1:17" ht="61.5" customHeight="1" thickBot="1">
      <c r="A15" s="254" t="s">
        <v>13</v>
      </c>
      <c r="B15" s="255"/>
      <c r="C15" s="15"/>
      <c r="D15" s="16">
        <v>439152</v>
      </c>
      <c r="E15" s="16">
        <v>322558</v>
      </c>
      <c r="F15" s="16">
        <v>566737</v>
      </c>
      <c r="G15" s="16">
        <v>593317</v>
      </c>
      <c r="I15" s="22">
        <f t="shared" si="2"/>
        <v>152</v>
      </c>
      <c r="J15" s="22">
        <f t="shared" si="0"/>
        <v>558</v>
      </c>
      <c r="K15" s="22">
        <f t="shared" si="0"/>
        <v>737</v>
      </c>
      <c r="L15" s="22">
        <f t="shared" si="0"/>
        <v>317</v>
      </c>
      <c r="N15" s="2">
        <f t="shared" si="3"/>
        <v>439152</v>
      </c>
      <c r="O15" s="2">
        <f t="shared" si="1"/>
        <v>322558</v>
      </c>
      <c r="P15" s="2">
        <f t="shared" si="1"/>
        <v>566737</v>
      </c>
      <c r="Q15" s="2">
        <f t="shared" si="1"/>
        <v>593317</v>
      </c>
    </row>
    <row r="16" spans="1:17" ht="37.5" customHeight="1" thickBot="1">
      <c r="A16" s="244" t="s">
        <v>14</v>
      </c>
      <c r="B16" s="245"/>
      <c r="C16" s="15"/>
      <c r="D16" s="17">
        <v>4806</v>
      </c>
      <c r="E16" s="17">
        <v>3274</v>
      </c>
      <c r="F16" s="17">
        <v>5922</v>
      </c>
      <c r="G16" s="17">
        <v>6429</v>
      </c>
      <c r="I16" s="22">
        <f t="shared" si="2"/>
        <v>6</v>
      </c>
      <c r="J16" s="22">
        <f t="shared" si="0"/>
        <v>4</v>
      </c>
      <c r="K16" s="22">
        <f t="shared" si="0"/>
        <v>2</v>
      </c>
      <c r="L16" s="22">
        <f t="shared" si="0"/>
        <v>9</v>
      </c>
      <c r="N16" s="2">
        <f t="shared" si="3"/>
        <v>4806</v>
      </c>
      <c r="O16" s="2">
        <f t="shared" si="1"/>
        <v>3274</v>
      </c>
      <c r="P16" s="2">
        <f t="shared" si="1"/>
        <v>5922</v>
      </c>
      <c r="Q16" s="2">
        <f t="shared" si="1"/>
        <v>6429</v>
      </c>
    </row>
    <row r="17" spans="1:17" ht="24" customHeight="1" thickBot="1">
      <c r="A17" s="256"/>
      <c r="B17" s="256"/>
      <c r="C17" s="256"/>
      <c r="D17" s="256"/>
      <c r="E17" s="256"/>
      <c r="F17" s="256"/>
      <c r="G17" s="256"/>
      <c r="N17" s="2">
        <f t="shared" si="3"/>
        <v>0</v>
      </c>
      <c r="O17" s="2">
        <f t="shared" si="1"/>
        <v>0</v>
      </c>
      <c r="P17" s="2">
        <f t="shared" si="1"/>
        <v>0</v>
      </c>
      <c r="Q17" s="2">
        <f t="shared" si="1"/>
        <v>0</v>
      </c>
    </row>
    <row r="18" spans="1:17" ht="24" customHeight="1" thickBot="1">
      <c r="A18" s="257" t="s">
        <v>15</v>
      </c>
      <c r="B18" s="258"/>
      <c r="C18" s="259"/>
      <c r="D18" s="20" t="s">
        <v>1184</v>
      </c>
      <c r="E18" s="20" t="s">
        <v>1183</v>
      </c>
      <c r="F18" s="20" t="s">
        <v>1345</v>
      </c>
      <c r="G18" s="20" t="s">
        <v>1822</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24" customHeight="1" thickBot="1">
      <c r="A19" s="252" t="s">
        <v>16</v>
      </c>
      <c r="B19" s="253"/>
      <c r="C19" s="15"/>
      <c r="D19" s="16">
        <v>3118826</v>
      </c>
      <c r="E19" s="16">
        <v>2847044</v>
      </c>
      <c r="F19" s="16">
        <v>2748388</v>
      </c>
      <c r="G19" s="16">
        <v>2998821</v>
      </c>
      <c r="I19" s="22">
        <f t="shared" ref="I19:L38" si="4">REPLACE(D19,1,3,"")/1</f>
        <v>8826</v>
      </c>
      <c r="J19" s="22">
        <f t="shared" si="4"/>
        <v>7044</v>
      </c>
      <c r="K19" s="22">
        <f t="shared" si="4"/>
        <v>8388</v>
      </c>
      <c r="L19" s="22">
        <f t="shared" si="4"/>
        <v>8821</v>
      </c>
      <c r="N19" s="2">
        <f t="shared" si="3"/>
        <v>3118826</v>
      </c>
      <c r="O19" s="2">
        <f t="shared" si="3"/>
        <v>2847044</v>
      </c>
      <c r="P19" s="2">
        <f t="shared" si="3"/>
        <v>2748388</v>
      </c>
      <c r="Q19" s="2">
        <f t="shared" si="3"/>
        <v>2998821</v>
      </c>
    </row>
    <row r="20" spans="1:17" ht="61.5" customHeight="1" thickBot="1">
      <c r="A20" s="244" t="s">
        <v>17</v>
      </c>
      <c r="B20" s="245"/>
      <c r="C20" s="15"/>
      <c r="D20" s="17">
        <v>89238</v>
      </c>
      <c r="E20" s="17">
        <v>296093</v>
      </c>
      <c r="F20" s="17">
        <v>164636</v>
      </c>
      <c r="G20" s="17">
        <v>45345</v>
      </c>
      <c r="I20" s="22">
        <f t="shared" si="4"/>
        <v>38</v>
      </c>
      <c r="J20" s="22">
        <f t="shared" si="4"/>
        <v>93</v>
      </c>
      <c r="K20" s="22">
        <f t="shared" si="4"/>
        <v>636</v>
      </c>
      <c r="L20" s="22">
        <f t="shared" si="4"/>
        <v>45</v>
      </c>
      <c r="N20" s="2">
        <f t="shared" si="3"/>
        <v>89238</v>
      </c>
      <c r="O20" s="2">
        <f t="shared" si="3"/>
        <v>296093</v>
      </c>
      <c r="P20" s="2">
        <f t="shared" si="3"/>
        <v>164636</v>
      </c>
      <c r="Q20" s="2">
        <f t="shared" si="3"/>
        <v>45345</v>
      </c>
    </row>
    <row r="21" spans="1:17" ht="30" customHeight="1" thickBot="1">
      <c r="A21" s="244" t="s">
        <v>18</v>
      </c>
      <c r="B21" s="245"/>
      <c r="C21" s="15"/>
      <c r="D21" s="17">
        <v>802451</v>
      </c>
      <c r="E21" s="18">
        <v>251</v>
      </c>
      <c r="F21" s="17">
        <v>169275</v>
      </c>
      <c r="G21" s="17">
        <v>372822</v>
      </c>
      <c r="I21" s="22">
        <f t="shared" si="4"/>
        <v>451</v>
      </c>
      <c r="J21" s="22" t="e">
        <f t="shared" si="4"/>
        <v>#VALUE!</v>
      </c>
      <c r="K21" s="22">
        <f t="shared" si="4"/>
        <v>275</v>
      </c>
      <c r="L21" s="22">
        <f t="shared" si="4"/>
        <v>822</v>
      </c>
      <c r="N21" s="2">
        <f t="shared" si="3"/>
        <v>802451</v>
      </c>
      <c r="O21" s="2">
        <f t="shared" si="3"/>
        <v>251</v>
      </c>
      <c r="P21" s="2">
        <f t="shared" si="3"/>
        <v>169275</v>
      </c>
      <c r="Q21" s="2">
        <f t="shared" si="3"/>
        <v>372822</v>
      </c>
    </row>
    <row r="22" spans="1:17" ht="30" customHeight="1" thickBot="1">
      <c r="A22" s="244" t="s">
        <v>19</v>
      </c>
      <c r="B22" s="245"/>
      <c r="C22" s="15"/>
      <c r="D22" s="17">
        <v>670184</v>
      </c>
      <c r="E22" s="17">
        <v>1187504</v>
      </c>
      <c r="F22" s="17">
        <v>1150325</v>
      </c>
      <c r="G22" s="17">
        <v>1328110</v>
      </c>
      <c r="I22" s="22">
        <f t="shared" si="4"/>
        <v>184</v>
      </c>
      <c r="J22" s="22">
        <f t="shared" si="4"/>
        <v>7504</v>
      </c>
      <c r="K22" s="22">
        <f t="shared" si="4"/>
        <v>325</v>
      </c>
      <c r="L22" s="22">
        <f t="shared" si="4"/>
        <v>8110</v>
      </c>
      <c r="N22" s="2">
        <f t="shared" si="3"/>
        <v>670184</v>
      </c>
      <c r="O22" s="2">
        <f t="shared" si="3"/>
        <v>1187504</v>
      </c>
      <c r="P22" s="2">
        <f t="shared" si="3"/>
        <v>1150325</v>
      </c>
      <c r="Q22" s="2">
        <f t="shared" si="3"/>
        <v>1328110</v>
      </c>
    </row>
    <row r="23" spans="1:17" ht="15" customHeight="1" thickBot="1">
      <c r="A23" s="244" t="s">
        <v>20</v>
      </c>
      <c r="B23" s="245"/>
      <c r="C23" s="15"/>
      <c r="D23" s="17">
        <v>1454625</v>
      </c>
      <c r="E23" s="17">
        <v>1299754</v>
      </c>
      <c r="F23" s="17">
        <v>1213756</v>
      </c>
      <c r="G23" s="17">
        <v>1198383</v>
      </c>
      <c r="I23" s="22">
        <f t="shared" si="4"/>
        <v>4625</v>
      </c>
      <c r="J23" s="22">
        <f t="shared" si="4"/>
        <v>9754</v>
      </c>
      <c r="K23" s="22">
        <f t="shared" si="4"/>
        <v>3756</v>
      </c>
      <c r="L23" s="22">
        <f t="shared" si="4"/>
        <v>8383</v>
      </c>
      <c r="N23" s="2">
        <f t="shared" si="3"/>
        <v>1454625</v>
      </c>
      <c r="O23" s="2">
        <f t="shared" si="3"/>
        <v>1299754</v>
      </c>
      <c r="P23" s="2">
        <f t="shared" si="3"/>
        <v>1213756</v>
      </c>
      <c r="Q23" s="2">
        <f t="shared" si="3"/>
        <v>1198383</v>
      </c>
    </row>
    <row r="24" spans="1:17" ht="30" customHeight="1" thickBot="1">
      <c r="A24" s="244" t="s">
        <v>21</v>
      </c>
      <c r="B24" s="245"/>
      <c r="C24" s="15"/>
      <c r="D24" s="17">
        <v>102329</v>
      </c>
      <c r="E24" s="17">
        <v>63442</v>
      </c>
      <c r="F24" s="17">
        <v>50397</v>
      </c>
      <c r="G24" s="17">
        <v>54160</v>
      </c>
      <c r="I24" s="22">
        <f t="shared" si="4"/>
        <v>329</v>
      </c>
      <c r="J24" s="22">
        <f t="shared" si="4"/>
        <v>42</v>
      </c>
      <c r="K24" s="22">
        <f t="shared" si="4"/>
        <v>97</v>
      </c>
      <c r="L24" s="22">
        <f t="shared" si="4"/>
        <v>60</v>
      </c>
      <c r="N24" s="2">
        <f t="shared" si="3"/>
        <v>102329</v>
      </c>
      <c r="O24" s="2">
        <f t="shared" si="3"/>
        <v>63442</v>
      </c>
      <c r="P24" s="2">
        <f t="shared" si="3"/>
        <v>50397</v>
      </c>
      <c r="Q24" s="2">
        <f t="shared" si="3"/>
        <v>54160</v>
      </c>
    </row>
    <row r="25" spans="1:17" ht="15" customHeight="1" thickBot="1">
      <c r="A25" s="254" t="s">
        <v>22</v>
      </c>
      <c r="B25" s="255"/>
      <c r="C25" s="15"/>
      <c r="D25" s="16">
        <v>1373139</v>
      </c>
      <c r="E25" s="16">
        <v>1509919</v>
      </c>
      <c r="F25" s="16">
        <v>1702485</v>
      </c>
      <c r="G25" s="16">
        <v>2031548</v>
      </c>
      <c r="I25" s="22">
        <f t="shared" si="4"/>
        <v>3139</v>
      </c>
      <c r="J25" s="22">
        <f t="shared" si="4"/>
        <v>9919</v>
      </c>
      <c r="K25" s="22">
        <f t="shared" si="4"/>
        <v>2485</v>
      </c>
      <c r="L25" s="22">
        <f t="shared" si="4"/>
        <v>1548</v>
      </c>
      <c r="N25" s="2">
        <f t="shared" si="3"/>
        <v>1373139</v>
      </c>
      <c r="O25" s="2">
        <f t="shared" si="3"/>
        <v>1509919</v>
      </c>
      <c r="P25" s="2">
        <f t="shared" si="3"/>
        <v>1702485</v>
      </c>
      <c r="Q25" s="2">
        <f t="shared" si="3"/>
        <v>2031548</v>
      </c>
    </row>
    <row r="26" spans="1:17" ht="25.5" customHeight="1" thickBot="1">
      <c r="A26" s="244" t="s">
        <v>23</v>
      </c>
      <c r="B26" s="245"/>
      <c r="C26" s="15"/>
      <c r="D26" s="17">
        <v>1170202</v>
      </c>
      <c r="E26" s="17">
        <v>1067275</v>
      </c>
      <c r="F26" s="17">
        <v>1323139</v>
      </c>
      <c r="G26" s="17">
        <v>1514885</v>
      </c>
      <c r="I26" s="22">
        <f t="shared" si="4"/>
        <v>202</v>
      </c>
      <c r="J26" s="22">
        <f t="shared" si="4"/>
        <v>7275</v>
      </c>
      <c r="K26" s="22">
        <f t="shared" si="4"/>
        <v>3139</v>
      </c>
      <c r="L26" s="22">
        <f t="shared" si="4"/>
        <v>4885</v>
      </c>
      <c r="N26" s="2">
        <f t="shared" si="3"/>
        <v>1170202</v>
      </c>
      <c r="O26" s="2">
        <f t="shared" si="3"/>
        <v>1067275</v>
      </c>
      <c r="P26" s="2">
        <f t="shared" si="3"/>
        <v>1323139</v>
      </c>
      <c r="Q26" s="2">
        <f t="shared" si="3"/>
        <v>1514885</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2046</v>
      </c>
      <c r="E28" s="17">
        <v>12644</v>
      </c>
      <c r="F28" s="17">
        <v>17275</v>
      </c>
      <c r="G28" s="17">
        <v>1298</v>
      </c>
      <c r="I28" s="22">
        <f t="shared" si="4"/>
        <v>6</v>
      </c>
      <c r="J28" s="22">
        <f t="shared" si="4"/>
        <v>44</v>
      </c>
      <c r="K28" s="22">
        <f t="shared" si="4"/>
        <v>75</v>
      </c>
      <c r="L28" s="22">
        <f t="shared" si="4"/>
        <v>8</v>
      </c>
      <c r="N28" s="2">
        <f t="shared" si="3"/>
        <v>2046</v>
      </c>
      <c r="O28" s="2">
        <f t="shared" si="3"/>
        <v>12644</v>
      </c>
      <c r="P28" s="2">
        <f t="shared" si="3"/>
        <v>17275</v>
      </c>
      <c r="Q28" s="2">
        <f t="shared" si="3"/>
        <v>1298</v>
      </c>
    </row>
    <row r="29" spans="1:17" ht="15" customHeight="1" thickBot="1">
      <c r="A29" s="254" t="s">
        <v>26</v>
      </c>
      <c r="B29" s="255"/>
      <c r="C29" s="15"/>
      <c r="D29" s="16">
        <v>4491964</v>
      </c>
      <c r="E29" s="16">
        <v>4356963</v>
      </c>
      <c r="F29" s="16">
        <v>4450873</v>
      </c>
      <c r="G29" s="16">
        <v>5030368</v>
      </c>
      <c r="I29" s="22">
        <f t="shared" si="4"/>
        <v>1964</v>
      </c>
      <c r="J29" s="22">
        <f t="shared" si="4"/>
        <v>6963</v>
      </c>
      <c r="K29" s="22">
        <f t="shared" si="4"/>
        <v>873</v>
      </c>
      <c r="L29" s="22">
        <f t="shared" si="4"/>
        <v>368</v>
      </c>
      <c r="N29" s="2">
        <f t="shared" si="3"/>
        <v>4491964</v>
      </c>
      <c r="O29" s="2">
        <f t="shared" si="3"/>
        <v>4356963</v>
      </c>
      <c r="P29" s="2">
        <f t="shared" si="3"/>
        <v>4450873</v>
      </c>
      <c r="Q29" s="2">
        <f t="shared" si="3"/>
        <v>5030368</v>
      </c>
    </row>
    <row r="30" spans="1:17" ht="24" customHeight="1" thickBot="1">
      <c r="A30" s="254" t="s">
        <v>27</v>
      </c>
      <c r="B30" s="255"/>
      <c r="C30" s="15"/>
      <c r="D30" s="16">
        <v>2605206</v>
      </c>
      <c r="E30" s="16">
        <v>2267634</v>
      </c>
      <c r="F30" s="16">
        <v>2057759</v>
      </c>
      <c r="G30" s="16">
        <v>2108502</v>
      </c>
      <c r="I30" s="22">
        <f t="shared" si="4"/>
        <v>5206</v>
      </c>
      <c r="J30" s="22">
        <f t="shared" si="4"/>
        <v>7634</v>
      </c>
      <c r="K30" s="22">
        <f t="shared" si="4"/>
        <v>7759</v>
      </c>
      <c r="L30" s="22">
        <f t="shared" si="4"/>
        <v>8502</v>
      </c>
      <c r="N30" s="2">
        <f t="shared" si="3"/>
        <v>2605206</v>
      </c>
      <c r="O30" s="2">
        <f t="shared" si="3"/>
        <v>2267634</v>
      </c>
      <c r="P30" s="2">
        <f t="shared" si="3"/>
        <v>2057759</v>
      </c>
      <c r="Q30" s="2">
        <f t="shared" si="3"/>
        <v>2108502</v>
      </c>
    </row>
    <row r="31" spans="1:17" ht="15" customHeight="1" thickBot="1">
      <c r="A31" s="244" t="s">
        <v>28</v>
      </c>
      <c r="B31" s="245"/>
      <c r="C31" s="15"/>
      <c r="D31" s="17">
        <v>2533902</v>
      </c>
      <c r="E31" s="17">
        <v>1818697</v>
      </c>
      <c r="F31" s="17">
        <v>1517030</v>
      </c>
      <c r="G31" s="17">
        <v>1682837</v>
      </c>
      <c r="I31" s="22">
        <f t="shared" si="4"/>
        <v>3902</v>
      </c>
      <c r="J31" s="22">
        <f t="shared" si="4"/>
        <v>8697</v>
      </c>
      <c r="K31" s="22">
        <f t="shared" si="4"/>
        <v>7030</v>
      </c>
      <c r="L31" s="22">
        <f t="shared" si="4"/>
        <v>2837</v>
      </c>
      <c r="N31" s="2">
        <f t="shared" si="3"/>
        <v>2533902</v>
      </c>
      <c r="O31" s="2">
        <f t="shared" si="3"/>
        <v>1818697</v>
      </c>
      <c r="P31" s="2">
        <f t="shared" si="3"/>
        <v>1517030</v>
      </c>
      <c r="Q31" s="2">
        <f t="shared" si="3"/>
        <v>1682837</v>
      </c>
    </row>
    <row r="32" spans="1:17" ht="24" customHeight="1" thickBot="1">
      <c r="A32" s="244" t="s">
        <v>29</v>
      </c>
      <c r="B32" s="245"/>
      <c r="C32" s="15"/>
      <c r="D32" s="17">
        <v>71304</v>
      </c>
      <c r="E32" s="17">
        <v>448937</v>
      </c>
      <c r="F32" s="17">
        <v>540730</v>
      </c>
      <c r="G32" s="17">
        <v>425665</v>
      </c>
      <c r="I32" s="22">
        <f t="shared" si="4"/>
        <v>4</v>
      </c>
      <c r="J32" s="22">
        <f t="shared" si="4"/>
        <v>937</v>
      </c>
      <c r="K32" s="22">
        <f t="shared" si="4"/>
        <v>730</v>
      </c>
      <c r="L32" s="22">
        <f t="shared" si="4"/>
        <v>665</v>
      </c>
      <c r="N32" s="2">
        <f t="shared" si="3"/>
        <v>71304</v>
      </c>
      <c r="O32" s="2">
        <f t="shared" si="3"/>
        <v>448937</v>
      </c>
      <c r="P32" s="2">
        <f t="shared" si="3"/>
        <v>540730</v>
      </c>
      <c r="Q32" s="2">
        <f t="shared" si="3"/>
        <v>425665</v>
      </c>
    </row>
    <row r="33" spans="1:18" ht="24" customHeight="1" thickBot="1">
      <c r="A33" s="254" t="s">
        <v>30</v>
      </c>
      <c r="B33" s="255"/>
      <c r="C33" s="15"/>
      <c r="D33" s="16">
        <v>1869914</v>
      </c>
      <c r="E33" s="16">
        <v>2089329</v>
      </c>
      <c r="F33" s="16">
        <v>2393114</v>
      </c>
      <c r="G33" s="16">
        <v>2921867</v>
      </c>
      <c r="I33" s="22">
        <f t="shared" si="4"/>
        <v>9914</v>
      </c>
      <c r="J33" s="22">
        <f t="shared" si="4"/>
        <v>9329</v>
      </c>
      <c r="K33" s="22">
        <f t="shared" si="4"/>
        <v>3114</v>
      </c>
      <c r="L33" s="22">
        <f t="shared" si="4"/>
        <v>1867</v>
      </c>
      <c r="N33" s="2">
        <f t="shared" si="3"/>
        <v>1869914</v>
      </c>
      <c r="O33" s="2">
        <f t="shared" si="3"/>
        <v>2089329</v>
      </c>
      <c r="P33" s="2">
        <f t="shared" si="3"/>
        <v>2393114</v>
      </c>
      <c r="Q33" s="2">
        <f t="shared" si="3"/>
        <v>2921867</v>
      </c>
      <c r="R33" s="22"/>
    </row>
    <row r="34" spans="1:18" ht="30" customHeight="1" thickBot="1">
      <c r="A34" s="244" t="s">
        <v>31</v>
      </c>
      <c r="B34" s="245"/>
      <c r="C34" s="15"/>
      <c r="D34" s="17">
        <v>924039</v>
      </c>
      <c r="E34" s="17">
        <v>924039</v>
      </c>
      <c r="F34" s="17">
        <v>924039</v>
      </c>
      <c r="G34" s="17">
        <v>924039</v>
      </c>
      <c r="I34" s="22">
        <f t="shared" si="4"/>
        <v>39</v>
      </c>
      <c r="J34" s="22">
        <f t="shared" si="4"/>
        <v>39</v>
      </c>
      <c r="K34" s="22">
        <f t="shared" si="4"/>
        <v>39</v>
      </c>
      <c r="L34" s="22">
        <f t="shared" si="4"/>
        <v>39</v>
      </c>
      <c r="N34" s="2">
        <f t="shared" si="3"/>
        <v>924039</v>
      </c>
      <c r="O34" s="2">
        <f t="shared" si="3"/>
        <v>924039</v>
      </c>
      <c r="P34" s="2">
        <f t="shared" si="3"/>
        <v>924039</v>
      </c>
      <c r="Q34" s="2">
        <f t="shared" si="3"/>
        <v>924039</v>
      </c>
    </row>
    <row r="35" spans="1:18" ht="30" customHeight="1" thickBot="1">
      <c r="A35" s="244" t="s">
        <v>32</v>
      </c>
      <c r="B35" s="245"/>
      <c r="C35" s="15"/>
      <c r="D35" s="17">
        <v>216410</v>
      </c>
      <c r="E35" s="17">
        <v>216410</v>
      </c>
      <c r="F35" s="17">
        <v>216410</v>
      </c>
      <c r="G35" s="17">
        <v>216410</v>
      </c>
      <c r="I35" s="22">
        <f t="shared" si="4"/>
        <v>410</v>
      </c>
      <c r="J35" s="22">
        <f t="shared" si="4"/>
        <v>410</v>
      </c>
      <c r="K35" s="22">
        <f t="shared" si="4"/>
        <v>410</v>
      </c>
      <c r="L35" s="22">
        <f t="shared" si="4"/>
        <v>410</v>
      </c>
      <c r="N35" s="2">
        <f t="shared" si="3"/>
        <v>216410</v>
      </c>
      <c r="O35" s="2">
        <f t="shared" si="3"/>
        <v>216410</v>
      </c>
      <c r="P35" s="2">
        <f t="shared" si="3"/>
        <v>216410</v>
      </c>
      <c r="Q35" s="2">
        <f t="shared" si="3"/>
        <v>216410</v>
      </c>
    </row>
    <row r="36" spans="1:18" ht="37.5" customHeight="1" thickBot="1">
      <c r="A36" s="244" t="s">
        <v>33</v>
      </c>
      <c r="B36" s="245"/>
      <c r="C36" s="15"/>
      <c r="D36" s="17">
        <v>724869</v>
      </c>
      <c r="E36" s="17">
        <v>936410</v>
      </c>
      <c r="F36" s="17">
        <v>1249893</v>
      </c>
      <c r="G36" s="17">
        <v>1785194</v>
      </c>
      <c r="I36" s="22">
        <f t="shared" si="4"/>
        <v>869</v>
      </c>
      <c r="J36" s="22">
        <f t="shared" si="4"/>
        <v>410</v>
      </c>
      <c r="K36" s="22">
        <f t="shared" si="4"/>
        <v>9893</v>
      </c>
      <c r="L36" s="22">
        <f t="shared" si="4"/>
        <v>5194</v>
      </c>
      <c r="N36" s="2">
        <f t="shared" si="3"/>
        <v>724869</v>
      </c>
      <c r="O36" s="2">
        <f t="shared" si="3"/>
        <v>936410</v>
      </c>
      <c r="P36" s="2">
        <f t="shared" si="3"/>
        <v>1249893</v>
      </c>
      <c r="Q36" s="2">
        <f t="shared" si="3"/>
        <v>1785194</v>
      </c>
    </row>
    <row r="37" spans="1:18" ht="30" customHeight="1" thickBot="1">
      <c r="A37" s="254" t="s">
        <v>34</v>
      </c>
      <c r="B37" s="255"/>
      <c r="C37" s="15"/>
      <c r="D37" s="16">
        <v>16844</v>
      </c>
      <c r="E37" s="19"/>
      <c r="F37" s="19"/>
      <c r="G37" s="19"/>
      <c r="I37" s="22">
        <f t="shared" si="4"/>
        <v>44</v>
      </c>
      <c r="J37" s="22" t="e">
        <f t="shared" si="4"/>
        <v>#VALUE!</v>
      </c>
      <c r="K37" s="22" t="e">
        <f t="shared" si="4"/>
        <v>#VALUE!</v>
      </c>
      <c r="L37" s="22" t="e">
        <f t="shared" si="4"/>
        <v>#VALUE!</v>
      </c>
      <c r="N37" s="2">
        <f t="shared" si="3"/>
        <v>16844</v>
      </c>
      <c r="O37" s="2">
        <f t="shared" si="3"/>
        <v>0</v>
      </c>
      <c r="P37" s="2">
        <f t="shared" si="3"/>
        <v>0</v>
      </c>
      <c r="Q37" s="2">
        <f t="shared" si="3"/>
        <v>0</v>
      </c>
    </row>
    <row r="38" spans="1:18" ht="30" customHeight="1" thickBot="1">
      <c r="A38" s="254" t="s">
        <v>35</v>
      </c>
      <c r="B38" s="255"/>
      <c r="C38" s="15"/>
      <c r="D38" s="16">
        <v>4491964</v>
      </c>
      <c r="E38" s="16">
        <v>4356963</v>
      </c>
      <c r="F38" s="16">
        <v>4450873</v>
      </c>
      <c r="G38" s="16">
        <v>5030368</v>
      </c>
      <c r="I38" s="22">
        <f t="shared" si="4"/>
        <v>1964</v>
      </c>
      <c r="J38" s="22">
        <f t="shared" si="4"/>
        <v>6963</v>
      </c>
      <c r="K38" s="22">
        <f t="shared" si="4"/>
        <v>873</v>
      </c>
      <c r="L38" s="22">
        <f t="shared" si="4"/>
        <v>368</v>
      </c>
      <c r="N38" s="2">
        <f t="shared" si="3"/>
        <v>4491964</v>
      </c>
      <c r="O38" s="2">
        <f t="shared" si="3"/>
        <v>4356963</v>
      </c>
      <c r="P38" s="2">
        <f t="shared" si="3"/>
        <v>4450873</v>
      </c>
      <c r="Q38" s="2">
        <f t="shared" si="3"/>
        <v>5030368</v>
      </c>
    </row>
    <row r="39" spans="1:18">
      <c r="A39" s="21" t="s">
        <v>1831</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2353292</v>
      </c>
      <c r="E3" s="16">
        <v>2021442</v>
      </c>
      <c r="F3" s="16">
        <v>2160397</v>
      </c>
      <c r="G3" s="16">
        <v>1804210</v>
      </c>
      <c r="H3" s="252" t="s">
        <v>1</v>
      </c>
      <c r="I3" s="253"/>
      <c r="J3" s="15"/>
      <c r="K3" s="16">
        <v>2065954</v>
      </c>
      <c r="L3" s="16">
        <v>1879070</v>
      </c>
      <c r="M3" s="16">
        <v>1743203</v>
      </c>
      <c r="N3" s="16">
        <v>1616839</v>
      </c>
      <c r="P3" s="2">
        <f>REPLACE(D3,1,3,"")/1</f>
        <v>3292</v>
      </c>
      <c r="Q3" s="2">
        <f t="shared" ref="Q3:S16" si="0">REPLACE(E3,1,3,"")/1</f>
        <v>1442</v>
      </c>
      <c r="R3" s="2">
        <f t="shared" si="0"/>
        <v>397</v>
      </c>
      <c r="S3" s="2">
        <f t="shared" si="0"/>
        <v>4210</v>
      </c>
      <c r="T3" s="2">
        <f>REPLACE(K3,1,3,"")/1</f>
        <v>5954</v>
      </c>
      <c r="U3" s="2">
        <f t="shared" ref="U3:W16" si="1">REPLACE(L3,1,3,"")/1</f>
        <v>9070</v>
      </c>
      <c r="V3" s="2">
        <f t="shared" si="1"/>
        <v>3203</v>
      </c>
      <c r="W3" s="2">
        <f t="shared" si="1"/>
        <v>6839</v>
      </c>
      <c r="Y3" s="3">
        <f>K3</f>
        <v>2065954</v>
      </c>
      <c r="Z3" s="3">
        <f t="shared" ref="Z3:AB17" si="2">L3</f>
        <v>1879070</v>
      </c>
      <c r="AA3" s="3">
        <f t="shared" si="2"/>
        <v>1743203</v>
      </c>
      <c r="AB3" s="3">
        <f t="shared" si="2"/>
        <v>1616839</v>
      </c>
      <c r="AC3" s="3">
        <f>D3</f>
        <v>2353292</v>
      </c>
      <c r="AD3" s="3">
        <f t="shared" ref="AD3:AF17" si="3">E3</f>
        <v>2021442</v>
      </c>
      <c r="AE3" s="3">
        <f t="shared" si="3"/>
        <v>2160397</v>
      </c>
      <c r="AF3" s="3">
        <f t="shared" si="3"/>
        <v>1804210</v>
      </c>
    </row>
    <row r="4" spans="1:32" ht="15" customHeight="1" thickBot="1">
      <c r="A4" s="244" t="s">
        <v>2</v>
      </c>
      <c r="B4" s="245"/>
      <c r="C4" s="15"/>
      <c r="D4" s="17">
        <v>2043051</v>
      </c>
      <c r="E4" s="17">
        <v>1731626</v>
      </c>
      <c r="F4" s="17">
        <v>1806815</v>
      </c>
      <c r="G4" s="17">
        <v>1550469</v>
      </c>
      <c r="H4" s="244" t="s">
        <v>2</v>
      </c>
      <c r="I4" s="245"/>
      <c r="J4" s="15"/>
      <c r="K4" s="17">
        <v>1691519</v>
      </c>
      <c r="L4" s="17">
        <v>1624967</v>
      </c>
      <c r="M4" s="17">
        <v>1531894</v>
      </c>
      <c r="N4" s="17">
        <v>1386723</v>
      </c>
      <c r="P4" s="2">
        <f t="shared" ref="P4:P16" si="4">REPLACE(D4,1,3,"")/1</f>
        <v>3051</v>
      </c>
      <c r="Q4" s="2">
        <f t="shared" si="0"/>
        <v>1626</v>
      </c>
      <c r="R4" s="2">
        <f t="shared" si="0"/>
        <v>6815</v>
      </c>
      <c r="S4" s="2">
        <f t="shared" si="0"/>
        <v>469</v>
      </c>
      <c r="T4" s="2">
        <f t="shared" ref="T4:U16" si="5">REPLACE(K4,1,3,"")/1</f>
        <v>1519</v>
      </c>
      <c r="U4" s="2">
        <f t="shared" si="5"/>
        <v>4967</v>
      </c>
      <c r="V4" s="2">
        <f t="shared" si="1"/>
        <v>1894</v>
      </c>
      <c r="W4" s="2">
        <f t="shared" si="1"/>
        <v>6723</v>
      </c>
      <c r="Y4" s="3">
        <f t="shared" ref="Y4:AB38" si="6">K4</f>
        <v>1691519</v>
      </c>
      <c r="Z4" s="3">
        <f t="shared" si="2"/>
        <v>1624967</v>
      </c>
      <c r="AA4" s="3">
        <f t="shared" si="2"/>
        <v>1531894</v>
      </c>
      <c r="AB4" s="3">
        <f t="shared" si="2"/>
        <v>1386723</v>
      </c>
      <c r="AC4" s="3">
        <f t="shared" ref="AC4:AF38" si="7">D4</f>
        <v>2043051</v>
      </c>
      <c r="AD4" s="3">
        <f t="shared" si="3"/>
        <v>1731626</v>
      </c>
      <c r="AE4" s="3">
        <f t="shared" si="3"/>
        <v>1806815</v>
      </c>
      <c r="AF4" s="3">
        <f t="shared" si="3"/>
        <v>1550469</v>
      </c>
    </row>
    <row r="5" spans="1:32" ht="61.5" customHeight="1" thickBot="1">
      <c r="A5" s="254" t="s">
        <v>3</v>
      </c>
      <c r="B5" s="255"/>
      <c r="C5" s="15"/>
      <c r="D5" s="16">
        <v>310241</v>
      </c>
      <c r="E5" s="16">
        <v>289816</v>
      </c>
      <c r="F5" s="16">
        <v>353582</v>
      </c>
      <c r="G5" s="16">
        <v>253742</v>
      </c>
      <c r="H5" s="254" t="s">
        <v>3</v>
      </c>
      <c r="I5" s="255"/>
      <c r="J5" s="15"/>
      <c r="K5" s="16">
        <v>374434</v>
      </c>
      <c r="L5" s="16">
        <v>254104</v>
      </c>
      <c r="M5" s="16">
        <v>211309</v>
      </c>
      <c r="N5" s="16">
        <v>230116</v>
      </c>
      <c r="P5" s="2">
        <f t="shared" si="4"/>
        <v>241</v>
      </c>
      <c r="Q5" s="2">
        <f t="shared" si="0"/>
        <v>816</v>
      </c>
      <c r="R5" s="2">
        <f t="shared" si="0"/>
        <v>582</v>
      </c>
      <c r="S5" s="2">
        <f t="shared" si="0"/>
        <v>742</v>
      </c>
      <c r="T5" s="2">
        <f t="shared" si="5"/>
        <v>434</v>
      </c>
      <c r="U5" s="2">
        <f t="shared" si="1"/>
        <v>104</v>
      </c>
      <c r="V5" s="2">
        <f t="shared" si="1"/>
        <v>309</v>
      </c>
      <c r="W5" s="2">
        <f t="shared" si="1"/>
        <v>116</v>
      </c>
      <c r="Y5" s="3">
        <f t="shared" si="6"/>
        <v>374434</v>
      </c>
      <c r="Z5" s="3">
        <f t="shared" si="2"/>
        <v>254104</v>
      </c>
      <c r="AA5" s="3">
        <f t="shared" si="2"/>
        <v>211309</v>
      </c>
      <c r="AB5" s="3">
        <f t="shared" si="2"/>
        <v>230116</v>
      </c>
      <c r="AC5" s="3">
        <f t="shared" si="7"/>
        <v>310241</v>
      </c>
      <c r="AD5" s="3">
        <f t="shared" si="3"/>
        <v>289816</v>
      </c>
      <c r="AE5" s="3">
        <f t="shared" si="3"/>
        <v>353582</v>
      </c>
      <c r="AF5" s="3">
        <f t="shared" si="3"/>
        <v>253742</v>
      </c>
    </row>
    <row r="6" spans="1:32" ht="37.5" customHeight="1" thickBot="1">
      <c r="A6" s="244" t="s">
        <v>4</v>
      </c>
      <c r="B6" s="245"/>
      <c r="C6" s="15"/>
      <c r="D6" s="17">
        <v>8084</v>
      </c>
      <c r="E6" s="17">
        <v>21758</v>
      </c>
      <c r="F6" s="17">
        <v>13272</v>
      </c>
      <c r="G6" s="17">
        <v>22850</v>
      </c>
      <c r="H6" s="244" t="s">
        <v>4</v>
      </c>
      <c r="I6" s="245"/>
      <c r="J6" s="15"/>
      <c r="K6" s="17">
        <v>13876</v>
      </c>
      <c r="L6" s="17">
        <v>18693</v>
      </c>
      <c r="M6" s="17">
        <v>39756</v>
      </c>
      <c r="N6" s="17">
        <v>16281</v>
      </c>
      <c r="P6" s="2">
        <f t="shared" si="4"/>
        <v>4</v>
      </c>
      <c r="Q6" s="2">
        <f t="shared" si="0"/>
        <v>58</v>
      </c>
      <c r="R6" s="2">
        <f t="shared" si="0"/>
        <v>72</v>
      </c>
      <c r="S6" s="2">
        <f t="shared" si="0"/>
        <v>50</v>
      </c>
      <c r="T6" s="2">
        <f t="shared" si="5"/>
        <v>76</v>
      </c>
      <c r="U6" s="2">
        <f t="shared" si="1"/>
        <v>93</v>
      </c>
      <c r="V6" s="2">
        <f t="shared" si="1"/>
        <v>56</v>
      </c>
      <c r="W6" s="2">
        <f t="shared" si="1"/>
        <v>81</v>
      </c>
      <c r="Y6" s="3">
        <f t="shared" si="6"/>
        <v>13876</v>
      </c>
      <c r="Z6" s="3">
        <f t="shared" si="2"/>
        <v>18693</v>
      </c>
      <c r="AA6" s="3">
        <f t="shared" si="2"/>
        <v>39756</v>
      </c>
      <c r="AB6" s="3">
        <f t="shared" si="2"/>
        <v>16281</v>
      </c>
      <c r="AC6" s="3">
        <f t="shared" si="7"/>
        <v>8084</v>
      </c>
      <c r="AD6" s="3">
        <f t="shared" si="3"/>
        <v>21758</v>
      </c>
      <c r="AE6" s="3">
        <f t="shared" si="3"/>
        <v>13272</v>
      </c>
      <c r="AF6" s="3">
        <f t="shared" si="3"/>
        <v>22850</v>
      </c>
    </row>
    <row r="7" spans="1:32" ht="15" customHeight="1" thickBot="1">
      <c r="A7" s="244" t="s">
        <v>5</v>
      </c>
      <c r="B7" s="245"/>
      <c r="C7" s="15"/>
      <c r="D7" s="17">
        <v>23872</v>
      </c>
      <c r="E7" s="17">
        <v>21492</v>
      </c>
      <c r="F7" s="17">
        <v>20982</v>
      </c>
      <c r="G7" s="17">
        <v>15062</v>
      </c>
      <c r="H7" s="244" t="s">
        <v>5</v>
      </c>
      <c r="I7" s="245"/>
      <c r="J7" s="15"/>
      <c r="K7" s="17">
        <v>25525</v>
      </c>
      <c r="L7" s="17">
        <v>19129</v>
      </c>
      <c r="M7" s="17">
        <v>17944</v>
      </c>
      <c r="N7" s="17">
        <v>24131</v>
      </c>
      <c r="P7" s="2">
        <f t="shared" si="4"/>
        <v>72</v>
      </c>
      <c r="Q7" s="2">
        <f t="shared" si="0"/>
        <v>92</v>
      </c>
      <c r="R7" s="2">
        <f t="shared" si="0"/>
        <v>82</v>
      </c>
      <c r="S7" s="2">
        <f t="shared" si="0"/>
        <v>62</v>
      </c>
      <c r="T7" s="2">
        <f t="shared" si="5"/>
        <v>25</v>
      </c>
      <c r="U7" s="2">
        <f t="shared" si="1"/>
        <v>29</v>
      </c>
      <c r="V7" s="2">
        <f t="shared" si="1"/>
        <v>44</v>
      </c>
      <c r="W7" s="2">
        <f t="shared" si="1"/>
        <v>31</v>
      </c>
      <c r="Y7" s="3">
        <f t="shared" si="6"/>
        <v>25525</v>
      </c>
      <c r="Z7" s="3">
        <f t="shared" si="2"/>
        <v>19129</v>
      </c>
      <c r="AA7" s="3">
        <f t="shared" si="2"/>
        <v>17944</v>
      </c>
      <c r="AB7" s="3">
        <f t="shared" si="2"/>
        <v>24131</v>
      </c>
      <c r="AC7" s="3">
        <f t="shared" si="7"/>
        <v>23872</v>
      </c>
      <c r="AD7" s="3">
        <f t="shared" si="3"/>
        <v>21492</v>
      </c>
      <c r="AE7" s="3">
        <f t="shared" si="3"/>
        <v>20982</v>
      </c>
      <c r="AF7" s="3">
        <f t="shared" si="3"/>
        <v>15062</v>
      </c>
    </row>
    <row r="8" spans="1:32" ht="15.75" customHeight="1" thickBot="1">
      <c r="A8" s="244" t="s">
        <v>6</v>
      </c>
      <c r="B8" s="245"/>
      <c r="C8" s="15"/>
      <c r="D8" s="17">
        <v>85114</v>
      </c>
      <c r="E8" s="17">
        <v>59394</v>
      </c>
      <c r="F8" s="17">
        <v>75736</v>
      </c>
      <c r="G8" s="17">
        <v>54461</v>
      </c>
      <c r="H8" s="244" t="s">
        <v>6</v>
      </c>
      <c r="I8" s="245"/>
      <c r="J8" s="15"/>
      <c r="K8" s="17">
        <v>70887</v>
      </c>
      <c r="L8" s="17">
        <v>61197</v>
      </c>
      <c r="M8" s="17">
        <v>61723</v>
      </c>
      <c r="N8" s="17">
        <v>63537</v>
      </c>
      <c r="P8" s="2">
        <f t="shared" si="4"/>
        <v>14</v>
      </c>
      <c r="Q8" s="2">
        <f t="shared" si="0"/>
        <v>94</v>
      </c>
      <c r="R8" s="2">
        <f t="shared" si="0"/>
        <v>36</v>
      </c>
      <c r="S8" s="2">
        <f t="shared" si="0"/>
        <v>61</v>
      </c>
      <c r="T8" s="2">
        <f t="shared" si="5"/>
        <v>87</v>
      </c>
      <c r="U8" s="2">
        <f t="shared" si="1"/>
        <v>97</v>
      </c>
      <c r="V8" s="2">
        <f t="shared" si="1"/>
        <v>23</v>
      </c>
      <c r="W8" s="2">
        <f t="shared" si="1"/>
        <v>37</v>
      </c>
      <c r="Y8" s="3">
        <f t="shared" si="6"/>
        <v>70887</v>
      </c>
      <c r="Z8" s="3">
        <f t="shared" si="2"/>
        <v>61197</v>
      </c>
      <c r="AA8" s="3">
        <f t="shared" si="2"/>
        <v>61723</v>
      </c>
      <c r="AB8" s="3">
        <f t="shared" si="2"/>
        <v>63537</v>
      </c>
      <c r="AC8" s="3">
        <f t="shared" si="7"/>
        <v>85114</v>
      </c>
      <c r="AD8" s="3">
        <f t="shared" si="3"/>
        <v>59394</v>
      </c>
      <c r="AE8" s="3">
        <f t="shared" si="3"/>
        <v>75736</v>
      </c>
      <c r="AF8" s="3">
        <f t="shared" si="3"/>
        <v>54461</v>
      </c>
    </row>
    <row r="9" spans="1:32" ht="37.5" customHeight="1" thickBot="1">
      <c r="A9" s="244" t="s">
        <v>7</v>
      </c>
      <c r="B9" s="245"/>
      <c r="C9" s="15"/>
      <c r="D9" s="17">
        <v>37249</v>
      </c>
      <c r="E9" s="17">
        <v>24116</v>
      </c>
      <c r="F9" s="17">
        <v>45663</v>
      </c>
      <c r="G9" s="17">
        <v>99073</v>
      </c>
      <c r="H9" s="244" t="s">
        <v>7</v>
      </c>
      <c r="I9" s="245"/>
      <c r="J9" s="15"/>
      <c r="K9" s="17">
        <v>43846</v>
      </c>
      <c r="L9" s="17">
        <v>28849</v>
      </c>
      <c r="M9" s="17">
        <v>37720</v>
      </c>
      <c r="N9" s="17">
        <v>35224</v>
      </c>
      <c r="P9" s="2">
        <f t="shared" si="4"/>
        <v>49</v>
      </c>
      <c r="Q9" s="2">
        <f t="shared" si="0"/>
        <v>16</v>
      </c>
      <c r="R9" s="2">
        <f t="shared" si="0"/>
        <v>63</v>
      </c>
      <c r="S9" s="2">
        <f t="shared" si="0"/>
        <v>73</v>
      </c>
      <c r="T9" s="2">
        <f t="shared" si="5"/>
        <v>46</v>
      </c>
      <c r="U9" s="2">
        <f t="shared" si="1"/>
        <v>49</v>
      </c>
      <c r="V9" s="2">
        <f t="shared" si="1"/>
        <v>20</v>
      </c>
      <c r="W9" s="2">
        <f t="shared" si="1"/>
        <v>24</v>
      </c>
      <c r="Y9" s="3">
        <f t="shared" si="6"/>
        <v>43846</v>
      </c>
      <c r="Z9" s="3">
        <f t="shared" si="2"/>
        <v>28849</v>
      </c>
      <c r="AA9" s="3">
        <f t="shared" si="2"/>
        <v>37720</v>
      </c>
      <c r="AB9" s="3">
        <f t="shared" si="2"/>
        <v>35224</v>
      </c>
      <c r="AC9" s="3">
        <f t="shared" si="7"/>
        <v>37249</v>
      </c>
      <c r="AD9" s="3">
        <f t="shared" si="3"/>
        <v>24116</v>
      </c>
      <c r="AE9" s="3">
        <f t="shared" si="3"/>
        <v>45663</v>
      </c>
      <c r="AF9" s="3">
        <f t="shared" si="3"/>
        <v>99073</v>
      </c>
    </row>
    <row r="10" spans="1:32" ht="61.5" customHeight="1" thickBot="1">
      <c r="A10" s="254" t="s">
        <v>8</v>
      </c>
      <c r="B10" s="255"/>
      <c r="C10" s="15"/>
      <c r="D10" s="16">
        <v>172090</v>
      </c>
      <c r="E10" s="16">
        <v>206572</v>
      </c>
      <c r="F10" s="16">
        <v>224473</v>
      </c>
      <c r="G10" s="16">
        <v>116354</v>
      </c>
      <c r="H10" s="254" t="s">
        <v>8</v>
      </c>
      <c r="I10" s="255"/>
      <c r="J10" s="15"/>
      <c r="K10" s="16">
        <v>248053</v>
      </c>
      <c r="L10" s="16">
        <v>163622</v>
      </c>
      <c r="M10" s="16">
        <v>133677</v>
      </c>
      <c r="N10" s="16">
        <v>123505</v>
      </c>
      <c r="P10" s="2">
        <f t="shared" si="4"/>
        <v>90</v>
      </c>
      <c r="Q10" s="2">
        <f t="shared" si="0"/>
        <v>572</v>
      </c>
      <c r="R10" s="2">
        <f t="shared" si="0"/>
        <v>473</v>
      </c>
      <c r="S10" s="2">
        <f t="shared" si="0"/>
        <v>354</v>
      </c>
      <c r="T10" s="2">
        <f t="shared" si="5"/>
        <v>53</v>
      </c>
      <c r="U10" s="2">
        <f t="shared" si="1"/>
        <v>622</v>
      </c>
      <c r="V10" s="2">
        <f t="shared" si="1"/>
        <v>677</v>
      </c>
      <c r="W10" s="2">
        <f t="shared" si="1"/>
        <v>505</v>
      </c>
      <c r="Y10" s="3">
        <f t="shared" si="6"/>
        <v>248053</v>
      </c>
      <c r="Z10" s="3">
        <f t="shared" si="2"/>
        <v>163622</v>
      </c>
      <c r="AA10" s="3">
        <f t="shared" si="2"/>
        <v>133677</v>
      </c>
      <c r="AB10" s="3">
        <f t="shared" si="2"/>
        <v>123505</v>
      </c>
      <c r="AC10" s="3">
        <f t="shared" si="7"/>
        <v>172090</v>
      </c>
      <c r="AD10" s="3">
        <f t="shared" si="3"/>
        <v>206572</v>
      </c>
      <c r="AE10" s="3">
        <f t="shared" si="3"/>
        <v>224473</v>
      </c>
      <c r="AF10" s="3">
        <f t="shared" si="3"/>
        <v>116354</v>
      </c>
    </row>
    <row r="11" spans="1:32" ht="15" customHeight="1" thickBot="1">
      <c r="A11" s="244" t="s">
        <v>9</v>
      </c>
      <c r="B11" s="245"/>
      <c r="C11" s="15"/>
      <c r="D11" s="17">
        <v>-1458</v>
      </c>
      <c r="E11" s="18">
        <v>-648</v>
      </c>
      <c r="F11" s="17">
        <v>-4916</v>
      </c>
      <c r="G11" s="17">
        <v>-3208</v>
      </c>
      <c r="H11" s="244" t="s">
        <v>9</v>
      </c>
      <c r="I11" s="245"/>
      <c r="J11" s="15"/>
      <c r="K11" s="18">
        <v>-593</v>
      </c>
      <c r="L11" s="17">
        <v>-4932</v>
      </c>
      <c r="M11" s="17">
        <v>-2623</v>
      </c>
      <c r="N11" s="17">
        <v>-2339</v>
      </c>
      <c r="P11" s="2">
        <f t="shared" si="4"/>
        <v>58</v>
      </c>
      <c r="Q11" s="2">
        <f t="shared" si="0"/>
        <v>8</v>
      </c>
      <c r="R11" s="2">
        <f t="shared" si="0"/>
        <v>16</v>
      </c>
      <c r="S11" s="2">
        <f t="shared" si="0"/>
        <v>8</v>
      </c>
      <c r="T11" s="2">
        <f t="shared" si="5"/>
        <v>3</v>
      </c>
      <c r="U11" s="2">
        <f t="shared" si="1"/>
        <v>32</v>
      </c>
      <c r="V11" s="2">
        <f t="shared" si="1"/>
        <v>23</v>
      </c>
      <c r="W11" s="2">
        <f t="shared" si="1"/>
        <v>39</v>
      </c>
      <c r="Y11" s="3">
        <f t="shared" si="6"/>
        <v>-593</v>
      </c>
      <c r="Z11" s="3">
        <f t="shared" si="2"/>
        <v>-4932</v>
      </c>
      <c r="AA11" s="3">
        <f t="shared" si="2"/>
        <v>-2623</v>
      </c>
      <c r="AB11" s="3">
        <f t="shared" si="2"/>
        <v>-2339</v>
      </c>
      <c r="AC11" s="3">
        <f t="shared" si="7"/>
        <v>-1458</v>
      </c>
      <c r="AD11" s="3">
        <f t="shared" si="3"/>
        <v>-648</v>
      </c>
      <c r="AE11" s="3">
        <f t="shared" si="3"/>
        <v>-4916</v>
      </c>
      <c r="AF11" s="3">
        <f t="shared" si="3"/>
        <v>-3208</v>
      </c>
    </row>
    <row r="12" spans="1:32" ht="45" customHeight="1" thickBot="1">
      <c r="A12" s="244" t="s">
        <v>10</v>
      </c>
      <c r="B12" s="245"/>
      <c r="C12" s="15"/>
      <c r="D12" s="18"/>
      <c r="E12" s="18"/>
      <c r="F12" s="18"/>
      <c r="G12" s="18"/>
      <c r="H12" s="244" t="s">
        <v>10</v>
      </c>
      <c r="I12" s="245"/>
      <c r="J12" s="15"/>
      <c r="K12" s="18"/>
      <c r="L12" s="18"/>
      <c r="M12" s="18"/>
      <c r="N12" s="18"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54" t="s">
        <v>11</v>
      </c>
      <c r="B13" s="255"/>
      <c r="C13" s="15"/>
      <c r="D13" s="16">
        <v>170632</v>
      </c>
      <c r="E13" s="16">
        <v>205923</v>
      </c>
      <c r="F13" s="16">
        <v>219557</v>
      </c>
      <c r="G13" s="16">
        <v>113146</v>
      </c>
      <c r="H13" s="254" t="s">
        <v>11</v>
      </c>
      <c r="I13" s="255"/>
      <c r="J13" s="15"/>
      <c r="K13" s="16">
        <v>247460</v>
      </c>
      <c r="L13" s="16">
        <v>158690</v>
      </c>
      <c r="M13" s="16">
        <v>131053</v>
      </c>
      <c r="N13" s="16">
        <v>121167</v>
      </c>
      <c r="P13" s="2">
        <f t="shared" si="4"/>
        <v>632</v>
      </c>
      <c r="Q13" s="2">
        <f t="shared" si="0"/>
        <v>923</v>
      </c>
      <c r="R13" s="2">
        <f t="shared" si="0"/>
        <v>557</v>
      </c>
      <c r="S13" s="2">
        <f t="shared" si="0"/>
        <v>146</v>
      </c>
      <c r="T13" s="2">
        <f t="shared" si="5"/>
        <v>460</v>
      </c>
      <c r="U13" s="2">
        <f t="shared" si="1"/>
        <v>690</v>
      </c>
      <c r="V13" s="2">
        <f t="shared" si="1"/>
        <v>53</v>
      </c>
      <c r="W13" s="2">
        <f t="shared" si="1"/>
        <v>167</v>
      </c>
      <c r="Y13" s="3">
        <f t="shared" si="6"/>
        <v>247460</v>
      </c>
      <c r="Z13" s="3">
        <f t="shared" si="2"/>
        <v>158690</v>
      </c>
      <c r="AA13" s="3">
        <f t="shared" si="2"/>
        <v>131053</v>
      </c>
      <c r="AB13" s="3">
        <f t="shared" si="2"/>
        <v>121167</v>
      </c>
      <c r="AC13" s="3">
        <f t="shared" si="7"/>
        <v>170632</v>
      </c>
      <c r="AD13" s="3">
        <f t="shared" si="3"/>
        <v>205923</v>
      </c>
      <c r="AE13" s="3">
        <f t="shared" si="3"/>
        <v>219557</v>
      </c>
      <c r="AF13" s="3">
        <f t="shared" si="3"/>
        <v>113146</v>
      </c>
    </row>
    <row r="14" spans="1:32" ht="49.5" customHeight="1" thickBot="1">
      <c r="A14" s="254" t="s">
        <v>12</v>
      </c>
      <c r="B14" s="255"/>
      <c r="C14" s="15"/>
      <c r="D14" s="16">
        <v>138452</v>
      </c>
      <c r="E14" s="16">
        <v>168980</v>
      </c>
      <c r="F14" s="16">
        <v>183950</v>
      </c>
      <c r="G14" s="16">
        <v>97908</v>
      </c>
      <c r="H14" s="254" t="s">
        <v>12</v>
      </c>
      <c r="I14" s="255"/>
      <c r="J14" s="15"/>
      <c r="K14" s="16">
        <v>206445</v>
      </c>
      <c r="L14" s="16">
        <v>131359</v>
      </c>
      <c r="M14" s="16">
        <v>97272</v>
      </c>
      <c r="N14" s="16">
        <v>96482</v>
      </c>
      <c r="P14" s="2">
        <f t="shared" si="4"/>
        <v>452</v>
      </c>
      <c r="Q14" s="2">
        <f t="shared" si="0"/>
        <v>980</v>
      </c>
      <c r="R14" s="2">
        <f t="shared" si="0"/>
        <v>950</v>
      </c>
      <c r="S14" s="2">
        <f t="shared" si="0"/>
        <v>8</v>
      </c>
      <c r="T14" s="2">
        <f t="shared" si="5"/>
        <v>445</v>
      </c>
      <c r="U14" s="2">
        <f t="shared" si="1"/>
        <v>359</v>
      </c>
      <c r="V14" s="2">
        <f t="shared" si="1"/>
        <v>72</v>
      </c>
      <c r="W14" s="2">
        <f t="shared" si="1"/>
        <v>82</v>
      </c>
      <c r="Y14" s="3">
        <f t="shared" si="6"/>
        <v>206445</v>
      </c>
      <c r="Z14" s="3">
        <f t="shared" si="2"/>
        <v>131359</v>
      </c>
      <c r="AA14" s="3">
        <f t="shared" si="2"/>
        <v>97272</v>
      </c>
      <c r="AB14" s="3">
        <f t="shared" si="2"/>
        <v>96482</v>
      </c>
      <c r="AC14" s="3">
        <f t="shared" si="7"/>
        <v>138452</v>
      </c>
      <c r="AD14" s="3">
        <f t="shared" si="3"/>
        <v>168980</v>
      </c>
      <c r="AE14" s="3">
        <f t="shared" si="3"/>
        <v>183950</v>
      </c>
      <c r="AF14" s="3">
        <f t="shared" si="3"/>
        <v>97908</v>
      </c>
    </row>
    <row r="15" spans="1:32" ht="61.5" customHeight="1" thickBot="1">
      <c r="A15" s="254" t="s">
        <v>13</v>
      </c>
      <c r="B15" s="255"/>
      <c r="C15" s="15"/>
      <c r="D15" s="16">
        <v>139278</v>
      </c>
      <c r="E15" s="16">
        <v>168808</v>
      </c>
      <c r="F15" s="16">
        <v>182665</v>
      </c>
      <c r="G15" s="16">
        <v>97940</v>
      </c>
      <c r="H15" s="254" t="s">
        <v>13</v>
      </c>
      <c r="I15" s="255"/>
      <c r="J15" s="15"/>
      <c r="K15" s="16">
        <v>206702</v>
      </c>
      <c r="L15" s="16">
        <v>131956</v>
      </c>
      <c r="M15" s="16">
        <v>97300</v>
      </c>
      <c r="N15" s="16">
        <v>97239</v>
      </c>
      <c r="P15" s="2">
        <f t="shared" si="4"/>
        <v>278</v>
      </c>
      <c r="Q15" s="2">
        <f t="shared" si="0"/>
        <v>808</v>
      </c>
      <c r="R15" s="2">
        <f t="shared" si="0"/>
        <v>665</v>
      </c>
      <c r="S15" s="2">
        <f t="shared" si="0"/>
        <v>40</v>
      </c>
      <c r="T15" s="2">
        <f t="shared" si="5"/>
        <v>702</v>
      </c>
      <c r="U15" s="2">
        <f t="shared" si="1"/>
        <v>956</v>
      </c>
      <c r="V15" s="2">
        <f t="shared" si="1"/>
        <v>0</v>
      </c>
      <c r="W15" s="2">
        <f t="shared" si="1"/>
        <v>39</v>
      </c>
      <c r="Y15" s="3">
        <f t="shared" si="6"/>
        <v>206702</v>
      </c>
      <c r="Z15" s="3">
        <f t="shared" si="2"/>
        <v>131956</v>
      </c>
      <c r="AA15" s="3">
        <f t="shared" si="2"/>
        <v>97300</v>
      </c>
      <c r="AB15" s="3">
        <f t="shared" si="2"/>
        <v>97239</v>
      </c>
      <c r="AC15" s="3">
        <f t="shared" si="7"/>
        <v>139278</v>
      </c>
      <c r="AD15" s="3">
        <f t="shared" si="3"/>
        <v>168808</v>
      </c>
      <c r="AE15" s="3">
        <f t="shared" si="3"/>
        <v>182665</v>
      </c>
      <c r="AF15" s="3">
        <f t="shared" si="3"/>
        <v>97940</v>
      </c>
    </row>
    <row r="16" spans="1:32" ht="30" customHeight="1" thickBot="1">
      <c r="A16" s="244" t="s">
        <v>14</v>
      </c>
      <c r="B16" s="245"/>
      <c r="C16" s="15"/>
      <c r="D16" s="17">
        <v>1509</v>
      </c>
      <c r="E16" s="17">
        <v>1881</v>
      </c>
      <c r="F16" s="17">
        <v>1979</v>
      </c>
      <c r="G16" s="17">
        <v>1061</v>
      </c>
      <c r="H16" s="244" t="s">
        <v>14</v>
      </c>
      <c r="I16" s="245"/>
      <c r="J16" s="15"/>
      <c r="K16" s="17">
        <v>2239</v>
      </c>
      <c r="L16" s="17">
        <v>3695</v>
      </c>
      <c r="M16" s="17">
        <v>1000</v>
      </c>
      <c r="N16" s="17">
        <v>1053</v>
      </c>
      <c r="P16" s="2">
        <f t="shared" si="4"/>
        <v>9</v>
      </c>
      <c r="Q16" s="2">
        <f t="shared" si="0"/>
        <v>1</v>
      </c>
      <c r="R16" s="2">
        <f t="shared" si="0"/>
        <v>9</v>
      </c>
      <c r="S16" s="2">
        <f t="shared" si="0"/>
        <v>1</v>
      </c>
      <c r="T16" s="2">
        <f t="shared" si="5"/>
        <v>9</v>
      </c>
      <c r="U16" s="2">
        <f t="shared" si="1"/>
        <v>5</v>
      </c>
      <c r="V16" s="2">
        <f t="shared" si="1"/>
        <v>0</v>
      </c>
      <c r="W16" s="2">
        <f t="shared" si="1"/>
        <v>3</v>
      </c>
      <c r="Y16" s="3">
        <f t="shared" si="6"/>
        <v>2239</v>
      </c>
      <c r="Z16" s="3">
        <f t="shared" si="2"/>
        <v>3695</v>
      </c>
      <c r="AA16" s="3">
        <f t="shared" si="2"/>
        <v>1000</v>
      </c>
      <c r="AB16" s="3">
        <f t="shared" si="2"/>
        <v>1053</v>
      </c>
      <c r="AC16" s="3">
        <f t="shared" si="7"/>
        <v>1509</v>
      </c>
      <c r="AD16" s="3">
        <f t="shared" si="3"/>
        <v>1881</v>
      </c>
      <c r="AE16" s="3">
        <f t="shared" si="3"/>
        <v>1979</v>
      </c>
      <c r="AF16" s="3">
        <f t="shared" si="3"/>
        <v>1061</v>
      </c>
    </row>
    <row r="17" spans="1:32" ht="15"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3280803</v>
      </c>
      <c r="E19" s="16">
        <v>2825619</v>
      </c>
      <c r="F19" s="16">
        <v>2998821</v>
      </c>
      <c r="G19" s="16">
        <v>3209153</v>
      </c>
      <c r="H19" s="252" t="s">
        <v>16</v>
      </c>
      <c r="I19" s="253"/>
      <c r="J19" s="15"/>
      <c r="K19" s="16">
        <v>3505348</v>
      </c>
      <c r="L19" s="16">
        <v>3121399</v>
      </c>
      <c r="M19" s="16">
        <v>2757051</v>
      </c>
      <c r="N19" s="16">
        <v>2869127</v>
      </c>
      <c r="P19" s="2">
        <f t="shared" ref="P19:S38" si="9">REPLACE(D19,1,3,"")/1</f>
        <v>803</v>
      </c>
      <c r="Q19" s="2">
        <f t="shared" si="9"/>
        <v>5619</v>
      </c>
      <c r="R19" s="2">
        <f t="shared" si="9"/>
        <v>8821</v>
      </c>
      <c r="S19" s="2">
        <f t="shared" si="9"/>
        <v>9153</v>
      </c>
      <c r="T19" s="2">
        <f t="shared" ref="T19:W38" si="10">REPLACE(K19,1,3,"")/1</f>
        <v>5348</v>
      </c>
      <c r="U19" s="2">
        <f t="shared" si="10"/>
        <v>1399</v>
      </c>
      <c r="V19" s="2">
        <f t="shared" si="10"/>
        <v>7051</v>
      </c>
      <c r="W19" s="2">
        <f t="shared" si="10"/>
        <v>9127</v>
      </c>
      <c r="Y19" s="3">
        <f t="shared" si="6"/>
        <v>3505348</v>
      </c>
      <c r="Z19" s="3">
        <f t="shared" si="6"/>
        <v>3121399</v>
      </c>
      <c r="AA19" s="3">
        <f t="shared" si="6"/>
        <v>2757051</v>
      </c>
      <c r="AB19" s="3">
        <f t="shared" si="6"/>
        <v>2869127</v>
      </c>
      <c r="AC19" s="3">
        <f t="shared" si="7"/>
        <v>3280803</v>
      </c>
      <c r="AD19" s="3">
        <f t="shared" si="7"/>
        <v>2825619</v>
      </c>
      <c r="AE19" s="3">
        <f t="shared" si="7"/>
        <v>2998821</v>
      </c>
      <c r="AF19" s="3">
        <f t="shared" si="7"/>
        <v>3209153</v>
      </c>
    </row>
    <row r="20" spans="1:32" ht="61.5" customHeight="1" thickBot="1">
      <c r="A20" s="244" t="s">
        <v>17</v>
      </c>
      <c r="B20" s="245"/>
      <c r="C20" s="15"/>
      <c r="D20" s="17">
        <v>65625</v>
      </c>
      <c r="E20" s="17">
        <v>77358</v>
      </c>
      <c r="F20" s="17">
        <v>45345</v>
      </c>
      <c r="G20" s="17">
        <v>49524</v>
      </c>
      <c r="H20" s="244" t="s">
        <v>17</v>
      </c>
      <c r="I20" s="245"/>
      <c r="J20" s="15"/>
      <c r="K20" s="17">
        <v>235681</v>
      </c>
      <c r="L20" s="17">
        <v>56365</v>
      </c>
      <c r="M20" s="17">
        <v>164638</v>
      </c>
      <c r="N20" s="17">
        <v>380584</v>
      </c>
      <c r="P20" s="2">
        <f t="shared" si="9"/>
        <v>25</v>
      </c>
      <c r="Q20" s="2">
        <f t="shared" si="9"/>
        <v>58</v>
      </c>
      <c r="R20" s="2">
        <f t="shared" si="9"/>
        <v>45</v>
      </c>
      <c r="S20" s="2">
        <f t="shared" si="9"/>
        <v>24</v>
      </c>
      <c r="T20" s="2">
        <f t="shared" si="10"/>
        <v>681</v>
      </c>
      <c r="U20" s="2">
        <f t="shared" si="10"/>
        <v>65</v>
      </c>
      <c r="V20" s="2">
        <f t="shared" si="10"/>
        <v>638</v>
      </c>
      <c r="W20" s="2">
        <f t="shared" si="10"/>
        <v>584</v>
      </c>
      <c r="Y20" s="3">
        <f t="shared" si="6"/>
        <v>235681</v>
      </c>
      <c r="Z20" s="3">
        <f t="shared" si="6"/>
        <v>56365</v>
      </c>
      <c r="AA20" s="3">
        <f t="shared" si="6"/>
        <v>164638</v>
      </c>
      <c r="AB20" s="3">
        <f t="shared" si="6"/>
        <v>380584</v>
      </c>
      <c r="AC20" s="3">
        <f t="shared" si="7"/>
        <v>65625</v>
      </c>
      <c r="AD20" s="3">
        <f t="shared" si="7"/>
        <v>77358</v>
      </c>
      <c r="AE20" s="3">
        <f t="shared" si="7"/>
        <v>45345</v>
      </c>
      <c r="AF20" s="3">
        <f t="shared" si="7"/>
        <v>49524</v>
      </c>
    </row>
    <row r="21" spans="1:32" ht="30" customHeight="1" thickBot="1">
      <c r="A21" s="244" t="s">
        <v>18</v>
      </c>
      <c r="B21" s="245"/>
      <c r="C21" s="15"/>
      <c r="D21" s="17">
        <v>410505</v>
      </c>
      <c r="E21" s="17">
        <v>600275</v>
      </c>
      <c r="F21" s="17">
        <v>372822</v>
      </c>
      <c r="G21" s="17">
        <v>1012982</v>
      </c>
      <c r="H21" s="244" t="s">
        <v>18</v>
      </c>
      <c r="I21" s="245"/>
      <c r="J21" s="15"/>
      <c r="K21" s="17">
        <v>670442</v>
      </c>
      <c r="L21" s="17">
        <v>700218</v>
      </c>
      <c r="M21" s="17">
        <v>169275</v>
      </c>
      <c r="N21" s="18">
        <v>275</v>
      </c>
      <c r="P21" s="2">
        <f t="shared" si="9"/>
        <v>505</v>
      </c>
      <c r="Q21" s="2">
        <f t="shared" si="9"/>
        <v>275</v>
      </c>
      <c r="R21" s="2">
        <f t="shared" si="9"/>
        <v>822</v>
      </c>
      <c r="S21" s="2">
        <f t="shared" si="9"/>
        <v>2982</v>
      </c>
      <c r="T21" s="2">
        <f t="shared" si="10"/>
        <v>442</v>
      </c>
      <c r="U21" s="2">
        <f t="shared" si="10"/>
        <v>218</v>
      </c>
      <c r="V21" s="2">
        <f t="shared" si="10"/>
        <v>275</v>
      </c>
      <c r="W21" s="2" t="e">
        <f t="shared" si="10"/>
        <v>#VALUE!</v>
      </c>
      <c r="Y21" s="3">
        <f t="shared" si="6"/>
        <v>670442</v>
      </c>
      <c r="Z21" s="3">
        <f t="shared" si="6"/>
        <v>700218</v>
      </c>
      <c r="AA21" s="3">
        <f t="shared" si="6"/>
        <v>169275</v>
      </c>
      <c r="AB21" s="3">
        <f t="shared" si="6"/>
        <v>275</v>
      </c>
      <c r="AC21" s="3">
        <f t="shared" si="7"/>
        <v>410505</v>
      </c>
      <c r="AD21" s="3">
        <f t="shared" si="7"/>
        <v>600275</v>
      </c>
      <c r="AE21" s="3">
        <f t="shared" si="7"/>
        <v>372822</v>
      </c>
      <c r="AF21" s="3">
        <f t="shared" si="7"/>
        <v>1012982</v>
      </c>
    </row>
    <row r="22" spans="1:32" ht="30" customHeight="1" thickBot="1">
      <c r="A22" s="244" t="s">
        <v>19</v>
      </c>
      <c r="B22" s="245"/>
      <c r="C22" s="15"/>
      <c r="D22" s="17">
        <v>1473190</v>
      </c>
      <c r="E22" s="17">
        <v>916215</v>
      </c>
      <c r="F22" s="17">
        <v>1328110</v>
      </c>
      <c r="G22" s="17">
        <v>1314219</v>
      </c>
      <c r="H22" s="244" t="s">
        <v>19</v>
      </c>
      <c r="I22" s="245"/>
      <c r="J22" s="15"/>
      <c r="K22" s="17">
        <v>1299113</v>
      </c>
      <c r="L22" s="17">
        <v>1140193</v>
      </c>
      <c r="M22" s="17">
        <v>1151701</v>
      </c>
      <c r="N22" s="17">
        <v>896457</v>
      </c>
      <c r="P22" s="2">
        <f t="shared" si="9"/>
        <v>3190</v>
      </c>
      <c r="Q22" s="2">
        <f t="shared" si="9"/>
        <v>215</v>
      </c>
      <c r="R22" s="2">
        <f t="shared" si="9"/>
        <v>8110</v>
      </c>
      <c r="S22" s="2">
        <f t="shared" si="9"/>
        <v>4219</v>
      </c>
      <c r="T22" s="2">
        <f t="shared" si="10"/>
        <v>9113</v>
      </c>
      <c r="U22" s="2">
        <f t="shared" si="10"/>
        <v>193</v>
      </c>
      <c r="V22" s="2">
        <f t="shared" si="10"/>
        <v>1701</v>
      </c>
      <c r="W22" s="2">
        <f t="shared" si="10"/>
        <v>457</v>
      </c>
      <c r="Y22" s="3">
        <f t="shared" si="6"/>
        <v>1299113</v>
      </c>
      <c r="Z22" s="3">
        <f t="shared" si="6"/>
        <v>1140193</v>
      </c>
      <c r="AA22" s="3">
        <f t="shared" si="6"/>
        <v>1151701</v>
      </c>
      <c r="AB22" s="3">
        <f t="shared" si="6"/>
        <v>896457</v>
      </c>
      <c r="AC22" s="3">
        <f t="shared" si="7"/>
        <v>1473190</v>
      </c>
      <c r="AD22" s="3">
        <f t="shared" si="7"/>
        <v>916215</v>
      </c>
      <c r="AE22" s="3">
        <f t="shared" si="7"/>
        <v>1328110</v>
      </c>
      <c r="AF22" s="3">
        <f t="shared" si="7"/>
        <v>1314219</v>
      </c>
    </row>
    <row r="23" spans="1:32" ht="15" customHeight="1" thickBot="1">
      <c r="A23" s="244" t="s">
        <v>20</v>
      </c>
      <c r="B23" s="245"/>
      <c r="C23" s="15"/>
      <c r="D23" s="17">
        <v>1278651</v>
      </c>
      <c r="E23" s="17">
        <v>1180883</v>
      </c>
      <c r="F23" s="17">
        <v>1198383</v>
      </c>
      <c r="G23" s="17">
        <v>796066</v>
      </c>
      <c r="H23" s="244" t="s">
        <v>20</v>
      </c>
      <c r="I23" s="245"/>
      <c r="J23" s="15"/>
      <c r="K23" s="17">
        <v>1237678</v>
      </c>
      <c r="L23" s="17">
        <v>1171645</v>
      </c>
      <c r="M23" s="17">
        <v>1215396</v>
      </c>
      <c r="N23" s="17">
        <v>1517081</v>
      </c>
      <c r="P23" s="2">
        <f t="shared" si="9"/>
        <v>8651</v>
      </c>
      <c r="Q23" s="2">
        <f t="shared" si="9"/>
        <v>883</v>
      </c>
      <c r="R23" s="2">
        <f t="shared" si="9"/>
        <v>8383</v>
      </c>
      <c r="S23" s="2">
        <f t="shared" si="9"/>
        <v>66</v>
      </c>
      <c r="T23" s="2">
        <f t="shared" si="10"/>
        <v>7678</v>
      </c>
      <c r="U23" s="2">
        <f t="shared" si="10"/>
        <v>1645</v>
      </c>
      <c r="V23" s="2">
        <f t="shared" si="10"/>
        <v>5396</v>
      </c>
      <c r="W23" s="2">
        <f t="shared" si="10"/>
        <v>7081</v>
      </c>
      <c r="Y23" s="3">
        <f t="shared" si="6"/>
        <v>1237678</v>
      </c>
      <c r="Z23" s="3">
        <f t="shared" si="6"/>
        <v>1171645</v>
      </c>
      <c r="AA23" s="3">
        <f t="shared" si="6"/>
        <v>1215396</v>
      </c>
      <c r="AB23" s="3">
        <f t="shared" si="6"/>
        <v>1517081</v>
      </c>
      <c r="AC23" s="3">
        <f t="shared" si="7"/>
        <v>1278651</v>
      </c>
      <c r="AD23" s="3">
        <f t="shared" si="7"/>
        <v>1180883</v>
      </c>
      <c r="AE23" s="3">
        <f t="shared" si="7"/>
        <v>1198383</v>
      </c>
      <c r="AF23" s="3">
        <f t="shared" si="7"/>
        <v>796066</v>
      </c>
    </row>
    <row r="24" spans="1:32" ht="30" customHeight="1" thickBot="1">
      <c r="A24" s="244" t="s">
        <v>21</v>
      </c>
      <c r="B24" s="245"/>
      <c r="C24" s="15"/>
      <c r="D24" s="17">
        <v>52833</v>
      </c>
      <c r="E24" s="17">
        <v>50889</v>
      </c>
      <c r="F24" s="17">
        <v>54160</v>
      </c>
      <c r="G24" s="17">
        <v>36362</v>
      </c>
      <c r="H24" s="244" t="s">
        <v>21</v>
      </c>
      <c r="I24" s="245"/>
      <c r="J24" s="15"/>
      <c r="K24" s="17">
        <v>62434</v>
      </c>
      <c r="L24" s="17">
        <v>52978</v>
      </c>
      <c r="M24" s="17">
        <v>56041</v>
      </c>
      <c r="N24" s="17">
        <v>74730</v>
      </c>
      <c r="P24" s="2">
        <f t="shared" si="9"/>
        <v>33</v>
      </c>
      <c r="Q24" s="2">
        <f t="shared" si="9"/>
        <v>89</v>
      </c>
      <c r="R24" s="2">
        <f t="shared" si="9"/>
        <v>60</v>
      </c>
      <c r="S24" s="2">
        <f t="shared" si="9"/>
        <v>62</v>
      </c>
      <c r="T24" s="2">
        <f t="shared" si="10"/>
        <v>34</v>
      </c>
      <c r="U24" s="2">
        <f t="shared" si="10"/>
        <v>78</v>
      </c>
      <c r="V24" s="2">
        <f t="shared" si="10"/>
        <v>41</v>
      </c>
      <c r="W24" s="2">
        <f t="shared" si="10"/>
        <v>30</v>
      </c>
      <c r="Y24" s="3">
        <f t="shared" si="6"/>
        <v>62434</v>
      </c>
      <c r="Z24" s="3">
        <f t="shared" si="6"/>
        <v>52978</v>
      </c>
      <c r="AA24" s="3">
        <f t="shared" si="6"/>
        <v>56041</v>
      </c>
      <c r="AB24" s="3">
        <f t="shared" si="6"/>
        <v>74730</v>
      </c>
      <c r="AC24" s="3">
        <f t="shared" si="7"/>
        <v>52833</v>
      </c>
      <c r="AD24" s="3">
        <f t="shared" si="7"/>
        <v>50889</v>
      </c>
      <c r="AE24" s="3">
        <f t="shared" si="7"/>
        <v>54160</v>
      </c>
      <c r="AF24" s="3">
        <f t="shared" si="7"/>
        <v>36362</v>
      </c>
    </row>
    <row r="25" spans="1:32" ht="15" customHeight="1" thickBot="1">
      <c r="A25" s="254" t="s">
        <v>22</v>
      </c>
      <c r="B25" s="255"/>
      <c r="C25" s="15"/>
      <c r="D25" s="16">
        <v>2035783</v>
      </c>
      <c r="E25" s="16">
        <v>2017330</v>
      </c>
      <c r="F25" s="16">
        <v>2031548</v>
      </c>
      <c r="G25" s="16">
        <v>1742362</v>
      </c>
      <c r="H25" s="254" t="s">
        <v>22</v>
      </c>
      <c r="I25" s="255"/>
      <c r="J25" s="15"/>
      <c r="K25" s="16">
        <v>1602778</v>
      </c>
      <c r="L25" s="16">
        <v>1649205</v>
      </c>
      <c r="M25" s="16">
        <v>1696895</v>
      </c>
      <c r="N25" s="16">
        <v>2035204</v>
      </c>
      <c r="P25" s="2">
        <f t="shared" si="9"/>
        <v>5783</v>
      </c>
      <c r="Q25" s="2">
        <f t="shared" si="9"/>
        <v>7330</v>
      </c>
      <c r="R25" s="2">
        <f t="shared" si="9"/>
        <v>1548</v>
      </c>
      <c r="S25" s="2">
        <f t="shared" si="9"/>
        <v>2362</v>
      </c>
      <c r="T25" s="2">
        <f t="shared" si="10"/>
        <v>2778</v>
      </c>
      <c r="U25" s="2">
        <f t="shared" si="10"/>
        <v>9205</v>
      </c>
      <c r="V25" s="2">
        <f t="shared" si="10"/>
        <v>6895</v>
      </c>
      <c r="W25" s="2">
        <f t="shared" si="10"/>
        <v>5204</v>
      </c>
      <c r="Y25" s="3">
        <f t="shared" si="6"/>
        <v>1602778</v>
      </c>
      <c r="Z25" s="3">
        <f t="shared" si="6"/>
        <v>1649205</v>
      </c>
      <c r="AA25" s="3">
        <f t="shared" si="6"/>
        <v>1696895</v>
      </c>
      <c r="AB25" s="3">
        <f t="shared" si="6"/>
        <v>2035204</v>
      </c>
      <c r="AC25" s="3">
        <f t="shared" si="7"/>
        <v>2035783</v>
      </c>
      <c r="AD25" s="3">
        <f t="shared" si="7"/>
        <v>2017330</v>
      </c>
      <c r="AE25" s="3">
        <f t="shared" si="7"/>
        <v>2031548</v>
      </c>
      <c r="AF25" s="3">
        <f t="shared" si="7"/>
        <v>1742362</v>
      </c>
    </row>
    <row r="26" spans="1:32" ht="15" customHeight="1" thickBot="1">
      <c r="A26" s="244" t="s">
        <v>23</v>
      </c>
      <c r="B26" s="245"/>
      <c r="C26" s="15"/>
      <c r="D26" s="17">
        <v>1519580</v>
      </c>
      <c r="E26" s="17">
        <v>1514609</v>
      </c>
      <c r="F26" s="17">
        <v>1514885</v>
      </c>
      <c r="G26" s="17">
        <v>1121882</v>
      </c>
      <c r="H26" s="244" t="s">
        <v>23</v>
      </c>
      <c r="I26" s="245"/>
      <c r="J26" s="15"/>
      <c r="K26" s="17">
        <v>1143132</v>
      </c>
      <c r="L26" s="17">
        <v>1148044</v>
      </c>
      <c r="M26" s="17">
        <v>1240398</v>
      </c>
      <c r="N26" s="17">
        <v>1516990</v>
      </c>
      <c r="P26" s="2">
        <f t="shared" si="9"/>
        <v>9580</v>
      </c>
      <c r="Q26" s="2">
        <f t="shared" si="9"/>
        <v>4609</v>
      </c>
      <c r="R26" s="2">
        <f t="shared" si="9"/>
        <v>4885</v>
      </c>
      <c r="S26" s="2">
        <f t="shared" si="9"/>
        <v>1882</v>
      </c>
      <c r="T26" s="2">
        <f t="shared" si="10"/>
        <v>3132</v>
      </c>
      <c r="U26" s="2">
        <f t="shared" si="10"/>
        <v>8044</v>
      </c>
      <c r="V26" s="2">
        <f t="shared" si="10"/>
        <v>398</v>
      </c>
      <c r="W26" s="2">
        <f t="shared" si="10"/>
        <v>6990</v>
      </c>
      <c r="Y26" s="3">
        <f t="shared" si="6"/>
        <v>1143132</v>
      </c>
      <c r="Z26" s="3">
        <f t="shared" si="6"/>
        <v>1148044</v>
      </c>
      <c r="AA26" s="3">
        <f t="shared" si="6"/>
        <v>1240398</v>
      </c>
      <c r="AB26" s="3">
        <f t="shared" si="6"/>
        <v>1516990</v>
      </c>
      <c r="AC26" s="3">
        <f t="shared" si="7"/>
        <v>1519580</v>
      </c>
      <c r="AD26" s="3">
        <f t="shared" si="7"/>
        <v>1514609</v>
      </c>
      <c r="AE26" s="3">
        <f t="shared" si="7"/>
        <v>1514885</v>
      </c>
      <c r="AF26" s="3">
        <f t="shared" si="7"/>
        <v>1121882</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17275</v>
      </c>
      <c r="E28" s="17">
        <v>1298</v>
      </c>
      <c r="F28" s="17">
        <v>1298</v>
      </c>
      <c r="G28" s="17">
        <v>318845</v>
      </c>
      <c r="H28" s="244" t="s">
        <v>25</v>
      </c>
      <c r="I28" s="245"/>
      <c r="J28" s="15"/>
      <c r="K28" s="17">
        <v>17275</v>
      </c>
      <c r="L28" s="17">
        <v>17275</v>
      </c>
      <c r="M28" s="17">
        <v>17275</v>
      </c>
      <c r="N28" s="17">
        <v>17275</v>
      </c>
      <c r="P28" s="2">
        <f t="shared" si="9"/>
        <v>75</v>
      </c>
      <c r="Q28" s="2">
        <f t="shared" si="9"/>
        <v>8</v>
      </c>
      <c r="R28" s="2">
        <f t="shared" si="9"/>
        <v>8</v>
      </c>
      <c r="S28" s="2">
        <f t="shared" si="9"/>
        <v>845</v>
      </c>
      <c r="T28" s="2">
        <f t="shared" si="10"/>
        <v>75</v>
      </c>
      <c r="U28" s="2">
        <f t="shared" si="10"/>
        <v>75</v>
      </c>
      <c r="V28" s="2">
        <f t="shared" si="10"/>
        <v>75</v>
      </c>
      <c r="W28" s="2">
        <f t="shared" si="10"/>
        <v>75</v>
      </c>
      <c r="Y28" s="3">
        <f t="shared" si="6"/>
        <v>17275</v>
      </c>
      <c r="Z28" s="3">
        <f t="shared" si="6"/>
        <v>17275</v>
      </c>
      <c r="AA28" s="3">
        <f t="shared" si="6"/>
        <v>17275</v>
      </c>
      <c r="AB28" s="3">
        <f t="shared" si="6"/>
        <v>17275</v>
      </c>
      <c r="AC28" s="3">
        <f t="shared" si="7"/>
        <v>17275</v>
      </c>
      <c r="AD28" s="3">
        <f t="shared" si="7"/>
        <v>1298</v>
      </c>
      <c r="AE28" s="3">
        <f t="shared" si="7"/>
        <v>1298</v>
      </c>
      <c r="AF28" s="3">
        <f t="shared" si="7"/>
        <v>318845</v>
      </c>
    </row>
    <row r="29" spans="1:32" ht="15" customHeight="1" thickBot="1">
      <c r="A29" s="254" t="s">
        <v>26</v>
      </c>
      <c r="B29" s="255"/>
      <c r="C29" s="15"/>
      <c r="D29" s="16">
        <v>5316587</v>
      </c>
      <c r="E29" s="16">
        <v>4842949</v>
      </c>
      <c r="F29" s="16">
        <v>5030368</v>
      </c>
      <c r="G29" s="16">
        <v>4951515</v>
      </c>
      <c r="H29" s="254" t="s">
        <v>26</v>
      </c>
      <c r="I29" s="255"/>
      <c r="J29" s="15"/>
      <c r="K29" s="16">
        <v>5108127</v>
      </c>
      <c r="L29" s="16">
        <v>4770604</v>
      </c>
      <c r="M29" s="16">
        <v>4453946</v>
      </c>
      <c r="N29" s="16">
        <v>4904331</v>
      </c>
      <c r="P29" s="2">
        <f t="shared" si="9"/>
        <v>6587</v>
      </c>
      <c r="Q29" s="2">
        <f t="shared" si="9"/>
        <v>2949</v>
      </c>
      <c r="R29" s="2">
        <f t="shared" si="9"/>
        <v>368</v>
      </c>
      <c r="S29" s="2">
        <f t="shared" si="9"/>
        <v>1515</v>
      </c>
      <c r="T29" s="2">
        <f t="shared" si="10"/>
        <v>8127</v>
      </c>
      <c r="U29" s="2">
        <f t="shared" si="10"/>
        <v>604</v>
      </c>
      <c r="V29" s="2">
        <f t="shared" si="10"/>
        <v>3946</v>
      </c>
      <c r="W29" s="2">
        <f t="shared" si="10"/>
        <v>4331</v>
      </c>
      <c r="Y29" s="3">
        <f t="shared" si="6"/>
        <v>5108127</v>
      </c>
      <c r="Z29" s="3">
        <f t="shared" si="6"/>
        <v>4770604</v>
      </c>
      <c r="AA29" s="3">
        <f t="shared" si="6"/>
        <v>4453946</v>
      </c>
      <c r="AB29" s="3">
        <f t="shared" si="6"/>
        <v>4904331</v>
      </c>
      <c r="AC29" s="3">
        <f t="shared" si="7"/>
        <v>5316587</v>
      </c>
      <c r="AD29" s="3">
        <f t="shared" si="7"/>
        <v>4842949</v>
      </c>
      <c r="AE29" s="3">
        <f t="shared" si="7"/>
        <v>5030368</v>
      </c>
      <c r="AF29" s="3">
        <f t="shared" si="7"/>
        <v>4951515</v>
      </c>
    </row>
    <row r="30" spans="1:32" ht="15" customHeight="1" thickBot="1">
      <c r="A30" s="254" t="s">
        <v>27</v>
      </c>
      <c r="B30" s="255"/>
      <c r="C30" s="15"/>
      <c r="D30" s="16">
        <v>2689069</v>
      </c>
      <c r="E30" s="16">
        <v>2042689</v>
      </c>
      <c r="F30" s="16">
        <v>2108502</v>
      </c>
      <c r="G30" s="16">
        <v>2095237</v>
      </c>
      <c r="H30" s="254" t="s">
        <v>27</v>
      </c>
      <c r="I30" s="255"/>
      <c r="J30" s="15"/>
      <c r="K30" s="16">
        <v>2871210</v>
      </c>
      <c r="L30" s="16">
        <v>2386998</v>
      </c>
      <c r="M30" s="16">
        <v>2065508</v>
      </c>
      <c r="N30" s="16">
        <v>2415149</v>
      </c>
      <c r="P30" s="2">
        <f t="shared" si="9"/>
        <v>9069</v>
      </c>
      <c r="Q30" s="2">
        <f t="shared" si="9"/>
        <v>2689</v>
      </c>
      <c r="R30" s="2">
        <f t="shared" si="9"/>
        <v>8502</v>
      </c>
      <c r="S30" s="2">
        <f t="shared" si="9"/>
        <v>5237</v>
      </c>
      <c r="T30" s="2">
        <f t="shared" si="10"/>
        <v>1210</v>
      </c>
      <c r="U30" s="2">
        <f t="shared" si="10"/>
        <v>6998</v>
      </c>
      <c r="V30" s="2">
        <f t="shared" si="10"/>
        <v>5508</v>
      </c>
      <c r="W30" s="2">
        <f t="shared" si="10"/>
        <v>5149</v>
      </c>
      <c r="Y30" s="3">
        <f t="shared" si="6"/>
        <v>2871210</v>
      </c>
      <c r="Z30" s="3">
        <f t="shared" si="6"/>
        <v>2386998</v>
      </c>
      <c r="AA30" s="3">
        <f t="shared" si="6"/>
        <v>2065508</v>
      </c>
      <c r="AB30" s="3">
        <f t="shared" si="6"/>
        <v>2415149</v>
      </c>
      <c r="AC30" s="3">
        <f t="shared" si="7"/>
        <v>2689069</v>
      </c>
      <c r="AD30" s="3">
        <f t="shared" si="7"/>
        <v>2042689</v>
      </c>
      <c r="AE30" s="3">
        <f t="shared" si="7"/>
        <v>2108502</v>
      </c>
      <c r="AF30" s="3">
        <f t="shared" si="7"/>
        <v>2095237</v>
      </c>
    </row>
    <row r="31" spans="1:32" ht="15" customHeight="1" thickBot="1">
      <c r="A31" s="244" t="s">
        <v>28</v>
      </c>
      <c r="B31" s="245"/>
      <c r="C31" s="15"/>
      <c r="D31" s="17">
        <v>2148192</v>
      </c>
      <c r="E31" s="17">
        <v>1554111</v>
      </c>
      <c r="F31" s="17">
        <v>1682837</v>
      </c>
      <c r="G31" s="17">
        <v>1740725</v>
      </c>
      <c r="H31" s="244" t="s">
        <v>28</v>
      </c>
      <c r="I31" s="245"/>
      <c r="J31" s="15"/>
      <c r="K31" s="17">
        <v>2356505</v>
      </c>
      <c r="L31" s="17">
        <v>1859144</v>
      </c>
      <c r="M31" s="17">
        <v>1523186</v>
      </c>
      <c r="N31" s="17">
        <v>1870476</v>
      </c>
      <c r="P31" s="2">
        <f t="shared" si="9"/>
        <v>8192</v>
      </c>
      <c r="Q31" s="2">
        <f t="shared" si="9"/>
        <v>4111</v>
      </c>
      <c r="R31" s="2">
        <f t="shared" si="9"/>
        <v>2837</v>
      </c>
      <c r="S31" s="2">
        <f t="shared" si="9"/>
        <v>725</v>
      </c>
      <c r="T31" s="2">
        <f t="shared" si="10"/>
        <v>6505</v>
      </c>
      <c r="U31" s="2">
        <f t="shared" si="10"/>
        <v>9144</v>
      </c>
      <c r="V31" s="2">
        <f t="shared" si="10"/>
        <v>3186</v>
      </c>
      <c r="W31" s="2">
        <f t="shared" si="10"/>
        <v>476</v>
      </c>
      <c r="Y31" s="3">
        <f t="shared" si="6"/>
        <v>2356505</v>
      </c>
      <c r="Z31" s="3">
        <f t="shared" si="6"/>
        <v>1859144</v>
      </c>
      <c r="AA31" s="3">
        <f t="shared" si="6"/>
        <v>1523186</v>
      </c>
      <c r="AB31" s="3">
        <f t="shared" si="6"/>
        <v>1870476</v>
      </c>
      <c r="AC31" s="3">
        <f t="shared" si="7"/>
        <v>2148192</v>
      </c>
      <c r="AD31" s="3">
        <f t="shared" si="7"/>
        <v>1554111</v>
      </c>
      <c r="AE31" s="3">
        <f t="shared" si="7"/>
        <v>1682837</v>
      </c>
      <c r="AF31" s="3">
        <f t="shared" si="7"/>
        <v>1740725</v>
      </c>
    </row>
    <row r="32" spans="1:32" ht="15" customHeight="1" thickBot="1">
      <c r="A32" s="244" t="s">
        <v>29</v>
      </c>
      <c r="B32" s="245"/>
      <c r="C32" s="15"/>
      <c r="D32" s="17">
        <v>540877</v>
      </c>
      <c r="E32" s="17">
        <v>488577</v>
      </c>
      <c r="F32" s="17">
        <v>425665</v>
      </c>
      <c r="G32" s="17">
        <v>354512</v>
      </c>
      <c r="H32" s="244" t="s">
        <v>29</v>
      </c>
      <c r="I32" s="245"/>
      <c r="J32" s="15"/>
      <c r="K32" s="17">
        <v>514706</v>
      </c>
      <c r="L32" s="17">
        <v>527854</v>
      </c>
      <c r="M32" s="17">
        <v>542322</v>
      </c>
      <c r="N32" s="17">
        <v>544673</v>
      </c>
      <c r="P32" s="2">
        <f t="shared" si="9"/>
        <v>877</v>
      </c>
      <c r="Q32" s="2">
        <f t="shared" si="9"/>
        <v>577</v>
      </c>
      <c r="R32" s="2">
        <f t="shared" si="9"/>
        <v>665</v>
      </c>
      <c r="S32" s="2">
        <f t="shared" si="9"/>
        <v>512</v>
      </c>
      <c r="T32" s="2">
        <f t="shared" si="10"/>
        <v>706</v>
      </c>
      <c r="U32" s="2">
        <f t="shared" si="10"/>
        <v>854</v>
      </c>
      <c r="V32" s="2">
        <f t="shared" si="10"/>
        <v>322</v>
      </c>
      <c r="W32" s="2">
        <f t="shared" si="10"/>
        <v>673</v>
      </c>
      <c r="Y32" s="3">
        <f t="shared" si="6"/>
        <v>514706</v>
      </c>
      <c r="Z32" s="3">
        <f t="shared" si="6"/>
        <v>527854</v>
      </c>
      <c r="AA32" s="3">
        <f t="shared" si="6"/>
        <v>542322</v>
      </c>
      <c r="AB32" s="3">
        <f t="shared" si="6"/>
        <v>544673</v>
      </c>
      <c r="AC32" s="3">
        <f t="shared" si="7"/>
        <v>540877</v>
      </c>
      <c r="AD32" s="3">
        <f t="shared" si="7"/>
        <v>488577</v>
      </c>
      <c r="AE32" s="3">
        <f t="shared" si="7"/>
        <v>425665</v>
      </c>
      <c r="AF32" s="3">
        <f t="shared" si="7"/>
        <v>354512</v>
      </c>
    </row>
    <row r="33" spans="1:32" ht="15" customHeight="1" thickBot="1">
      <c r="A33" s="254" t="s">
        <v>30</v>
      </c>
      <c r="B33" s="255"/>
      <c r="C33" s="15"/>
      <c r="D33" s="16">
        <v>2627518</v>
      </c>
      <c r="E33" s="16">
        <v>2800260</v>
      </c>
      <c r="F33" s="16">
        <v>2921867</v>
      </c>
      <c r="G33" s="16">
        <v>2856278</v>
      </c>
      <c r="H33" s="254" t="s">
        <v>30</v>
      </c>
      <c r="I33" s="255"/>
      <c r="J33" s="15"/>
      <c r="K33" s="16">
        <v>2236916</v>
      </c>
      <c r="L33" s="16">
        <v>2383606</v>
      </c>
      <c r="M33" s="16">
        <v>2388438</v>
      </c>
      <c r="N33" s="16">
        <v>2489182</v>
      </c>
      <c r="P33" s="2">
        <f t="shared" si="9"/>
        <v>7518</v>
      </c>
      <c r="Q33" s="2">
        <f t="shared" si="9"/>
        <v>260</v>
      </c>
      <c r="R33" s="2">
        <f t="shared" si="9"/>
        <v>1867</v>
      </c>
      <c r="S33" s="2">
        <f t="shared" si="9"/>
        <v>6278</v>
      </c>
      <c r="T33" s="2">
        <f t="shared" si="10"/>
        <v>6916</v>
      </c>
      <c r="U33" s="2">
        <f t="shared" si="10"/>
        <v>3606</v>
      </c>
      <c r="V33" s="2">
        <f t="shared" si="10"/>
        <v>8438</v>
      </c>
      <c r="W33" s="2">
        <f t="shared" si="10"/>
        <v>9182</v>
      </c>
      <c r="Y33" s="3">
        <f t="shared" si="6"/>
        <v>2236916</v>
      </c>
      <c r="Z33" s="3">
        <f t="shared" si="6"/>
        <v>2383606</v>
      </c>
      <c r="AA33" s="3">
        <f t="shared" si="6"/>
        <v>2388438</v>
      </c>
      <c r="AB33" s="3">
        <f t="shared" si="6"/>
        <v>2489182</v>
      </c>
      <c r="AC33" s="3">
        <f t="shared" si="7"/>
        <v>2627518</v>
      </c>
      <c r="AD33" s="3">
        <f t="shared" si="7"/>
        <v>2800260</v>
      </c>
      <c r="AE33" s="3">
        <f t="shared" si="7"/>
        <v>2921867</v>
      </c>
      <c r="AF33" s="3">
        <f t="shared" si="7"/>
        <v>2856278</v>
      </c>
    </row>
    <row r="34" spans="1:32" ht="30" customHeight="1" thickBot="1">
      <c r="A34" s="244" t="s">
        <v>31</v>
      </c>
      <c r="B34" s="245"/>
      <c r="C34" s="15"/>
      <c r="D34" s="17">
        <v>924039</v>
      </c>
      <c r="E34" s="17">
        <v>924039</v>
      </c>
      <c r="F34" s="17">
        <v>924039</v>
      </c>
      <c r="G34" s="17">
        <v>924039</v>
      </c>
      <c r="H34" s="244" t="s">
        <v>31</v>
      </c>
      <c r="I34" s="245"/>
      <c r="J34" s="15"/>
      <c r="K34" s="17">
        <v>924039</v>
      </c>
      <c r="L34" s="17">
        <v>924039</v>
      </c>
      <c r="M34" s="17">
        <v>924039</v>
      </c>
      <c r="N34" s="17">
        <v>924039</v>
      </c>
      <c r="P34" s="2">
        <f t="shared" si="9"/>
        <v>39</v>
      </c>
      <c r="Q34" s="2">
        <f t="shared" si="9"/>
        <v>39</v>
      </c>
      <c r="R34" s="2">
        <f t="shared" si="9"/>
        <v>39</v>
      </c>
      <c r="S34" s="2">
        <f t="shared" si="9"/>
        <v>39</v>
      </c>
      <c r="T34" s="2">
        <f t="shared" si="10"/>
        <v>39</v>
      </c>
      <c r="U34" s="2">
        <f t="shared" si="10"/>
        <v>39</v>
      </c>
      <c r="V34" s="2">
        <f t="shared" si="10"/>
        <v>39</v>
      </c>
      <c r="W34" s="2">
        <f t="shared" si="10"/>
        <v>39</v>
      </c>
      <c r="Y34" s="3">
        <f t="shared" si="6"/>
        <v>924039</v>
      </c>
      <c r="Z34" s="3">
        <f t="shared" si="6"/>
        <v>924039</v>
      </c>
      <c r="AA34" s="3">
        <f t="shared" si="6"/>
        <v>924039</v>
      </c>
      <c r="AB34" s="3">
        <f t="shared" si="6"/>
        <v>924039</v>
      </c>
      <c r="AC34" s="3">
        <f t="shared" si="7"/>
        <v>924039</v>
      </c>
      <c r="AD34" s="3">
        <f t="shared" si="7"/>
        <v>924039</v>
      </c>
      <c r="AE34" s="3">
        <f t="shared" si="7"/>
        <v>924039</v>
      </c>
      <c r="AF34" s="3">
        <f t="shared" si="7"/>
        <v>924039</v>
      </c>
    </row>
    <row r="35" spans="1:32" ht="30" customHeight="1" thickBot="1">
      <c r="A35" s="244" t="s">
        <v>32</v>
      </c>
      <c r="B35" s="245"/>
      <c r="C35" s="15"/>
      <c r="D35" s="17">
        <v>216410</v>
      </c>
      <c r="E35" s="17">
        <v>216410</v>
      </c>
      <c r="F35" s="17">
        <v>216410</v>
      </c>
      <c r="G35" s="17">
        <v>216410</v>
      </c>
      <c r="H35" s="244" t="s">
        <v>32</v>
      </c>
      <c r="I35" s="245"/>
      <c r="J35" s="15"/>
      <c r="K35" s="17">
        <v>216410</v>
      </c>
      <c r="L35" s="17">
        <v>216410</v>
      </c>
      <c r="M35" s="17">
        <v>216410</v>
      </c>
      <c r="N35" s="17">
        <v>216410</v>
      </c>
      <c r="P35" s="2">
        <f t="shared" si="9"/>
        <v>410</v>
      </c>
      <c r="Q35" s="2">
        <f t="shared" si="9"/>
        <v>410</v>
      </c>
      <c r="R35" s="2">
        <f t="shared" si="9"/>
        <v>410</v>
      </c>
      <c r="S35" s="2">
        <f t="shared" si="9"/>
        <v>410</v>
      </c>
      <c r="T35" s="2">
        <f t="shared" si="10"/>
        <v>410</v>
      </c>
      <c r="U35" s="2">
        <f t="shared" si="10"/>
        <v>410</v>
      </c>
      <c r="V35" s="2">
        <f t="shared" si="10"/>
        <v>410</v>
      </c>
      <c r="W35" s="2">
        <f t="shared" si="10"/>
        <v>410</v>
      </c>
      <c r="Y35" s="3">
        <f t="shared" si="6"/>
        <v>216410</v>
      </c>
      <c r="Z35" s="3">
        <f t="shared" si="6"/>
        <v>216410</v>
      </c>
      <c r="AA35" s="3">
        <f t="shared" si="6"/>
        <v>216410</v>
      </c>
      <c r="AB35" s="3">
        <f t="shared" si="6"/>
        <v>216410</v>
      </c>
      <c r="AC35" s="3">
        <f t="shared" si="7"/>
        <v>216410</v>
      </c>
      <c r="AD35" s="3">
        <f t="shared" si="7"/>
        <v>216410</v>
      </c>
      <c r="AE35" s="3">
        <f t="shared" si="7"/>
        <v>216410</v>
      </c>
      <c r="AF35" s="3">
        <f t="shared" si="7"/>
        <v>216410</v>
      </c>
    </row>
    <row r="36" spans="1:32" ht="30" customHeight="1" thickBot="1">
      <c r="A36" s="244" t="s">
        <v>33</v>
      </c>
      <c r="B36" s="245"/>
      <c r="C36" s="15"/>
      <c r="D36" s="17">
        <v>1486410</v>
      </c>
      <c r="E36" s="17">
        <v>1660171</v>
      </c>
      <c r="F36" s="17">
        <v>1785194</v>
      </c>
      <c r="G36" s="17">
        <v>1718793</v>
      </c>
      <c r="H36" s="244" t="s">
        <v>33</v>
      </c>
      <c r="I36" s="245"/>
      <c r="J36" s="15"/>
      <c r="K36" s="17">
        <v>1085876</v>
      </c>
      <c r="L36" s="17">
        <v>1235282</v>
      </c>
      <c r="M36" s="17">
        <v>1240280</v>
      </c>
      <c r="N36" s="17">
        <v>1347132</v>
      </c>
      <c r="P36" s="2">
        <f t="shared" si="9"/>
        <v>6410</v>
      </c>
      <c r="Q36" s="2">
        <f t="shared" si="9"/>
        <v>171</v>
      </c>
      <c r="R36" s="2">
        <f t="shared" si="9"/>
        <v>5194</v>
      </c>
      <c r="S36" s="2">
        <f t="shared" si="9"/>
        <v>8793</v>
      </c>
      <c r="T36" s="2">
        <f t="shared" si="10"/>
        <v>5876</v>
      </c>
      <c r="U36" s="2">
        <f t="shared" si="10"/>
        <v>5282</v>
      </c>
      <c r="V36" s="2">
        <f t="shared" si="10"/>
        <v>280</v>
      </c>
      <c r="W36" s="2">
        <f t="shared" si="10"/>
        <v>7132</v>
      </c>
      <c r="Y36" s="3">
        <f t="shared" si="6"/>
        <v>1085876</v>
      </c>
      <c r="Z36" s="3">
        <f t="shared" si="6"/>
        <v>1235282</v>
      </c>
      <c r="AA36" s="3">
        <f t="shared" si="6"/>
        <v>1240280</v>
      </c>
      <c r="AB36" s="3">
        <f t="shared" si="6"/>
        <v>1347132</v>
      </c>
      <c r="AC36" s="3">
        <f t="shared" si="7"/>
        <v>1486410</v>
      </c>
      <c r="AD36" s="3">
        <f t="shared" si="7"/>
        <v>1660171</v>
      </c>
      <c r="AE36" s="3">
        <f t="shared" si="7"/>
        <v>1785194</v>
      </c>
      <c r="AF36" s="3">
        <f t="shared" si="7"/>
        <v>1718793</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5316587</v>
      </c>
      <c r="E38" s="16">
        <v>4842949</v>
      </c>
      <c r="F38" s="16">
        <v>5030368</v>
      </c>
      <c r="G38" s="16">
        <v>4951515</v>
      </c>
      <c r="H38" s="254" t="s">
        <v>35</v>
      </c>
      <c r="I38" s="255"/>
      <c r="J38" s="15"/>
      <c r="K38" s="16">
        <v>5108127</v>
      </c>
      <c r="L38" s="16">
        <v>4770604</v>
      </c>
      <c r="M38" s="16">
        <v>4453946</v>
      </c>
      <c r="N38" s="16">
        <v>4904331</v>
      </c>
      <c r="P38" s="2">
        <f t="shared" si="9"/>
        <v>6587</v>
      </c>
      <c r="Q38" s="2">
        <f t="shared" si="9"/>
        <v>2949</v>
      </c>
      <c r="R38" s="2">
        <f t="shared" si="9"/>
        <v>368</v>
      </c>
      <c r="S38" s="2">
        <f t="shared" si="9"/>
        <v>1515</v>
      </c>
      <c r="T38" s="2">
        <f t="shared" si="10"/>
        <v>8127</v>
      </c>
      <c r="U38" s="2">
        <f t="shared" si="10"/>
        <v>604</v>
      </c>
      <c r="V38" s="2">
        <f t="shared" si="10"/>
        <v>3946</v>
      </c>
      <c r="W38" s="2">
        <f t="shared" si="10"/>
        <v>4331</v>
      </c>
      <c r="Y38" s="3">
        <f t="shared" si="6"/>
        <v>5108127</v>
      </c>
      <c r="Z38" s="3">
        <f t="shared" si="6"/>
        <v>4770604</v>
      </c>
      <c r="AA38" s="3">
        <f t="shared" si="6"/>
        <v>4453946</v>
      </c>
      <c r="AB38" s="3">
        <f t="shared" si="6"/>
        <v>4904331</v>
      </c>
      <c r="AC38" s="3">
        <f t="shared" si="7"/>
        <v>5316587</v>
      </c>
      <c r="AD38" s="3">
        <f t="shared" si="7"/>
        <v>4842949</v>
      </c>
      <c r="AE38" s="3">
        <f t="shared" si="7"/>
        <v>5030368</v>
      </c>
      <c r="AF38" s="3">
        <f t="shared" si="7"/>
        <v>4951515</v>
      </c>
    </row>
    <row r="39" spans="1:32">
      <c r="A39" s="21" t="s">
        <v>1832</v>
      </c>
      <c r="H39" s="21" t="s">
        <v>1833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715</v>
      </c>
      <c r="D1" s="155" t="s">
        <v>1891</v>
      </c>
    </row>
    <row r="2" spans="1:11">
      <c r="A2" s="7"/>
      <c r="B2" s="159" t="s">
        <v>540</v>
      </c>
      <c r="C2" s="160" t="s">
        <v>37</v>
      </c>
      <c r="D2" s="160" t="str">
        <f>'Input yearly VIC'!N18</f>
        <v>Năm 2014</v>
      </c>
      <c r="E2" s="160" t="str">
        <f>'Input yearly VIC'!O18</f>
        <v>Năm 2015</v>
      </c>
      <c r="F2" s="160" t="str">
        <f>'Input yearly VIC'!P18</f>
        <v>Năm 2016</v>
      </c>
      <c r="G2" s="160" t="str">
        <f>'Input yearly VIC'!Q18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VIC'!N3</f>
        <v>27723633</v>
      </c>
      <c r="E4" s="130">
        <f>'Input yearly VIC'!O3</f>
        <v>34047966</v>
      </c>
      <c r="F4" s="130">
        <f>'Input yearly VIC'!P3</f>
        <v>57614344</v>
      </c>
      <c r="G4" s="130">
        <f>'Input yearly VIC'!Q3</f>
        <v>90354575</v>
      </c>
      <c r="H4" s="129"/>
      <c r="I4" s="238"/>
      <c r="J4" s="239"/>
      <c r="K4" s="240"/>
    </row>
    <row r="5" spans="1:11">
      <c r="A5" s="7"/>
      <c r="B5" s="128" t="s">
        <v>542</v>
      </c>
      <c r="C5" s="128" t="s">
        <v>38</v>
      </c>
      <c r="D5" s="131">
        <f>'Input yearly VIC'!N5</f>
        <v>10438722</v>
      </c>
      <c r="E5" s="131">
        <f>'Input yearly VIC'!O5</f>
        <v>11709033</v>
      </c>
      <c r="F5" s="131">
        <f>'Input yearly VIC'!P5</f>
        <v>17429711</v>
      </c>
      <c r="G5" s="131">
        <f>'Input yearly VIC'!Q5</f>
        <v>27500536</v>
      </c>
      <c r="H5" s="129"/>
      <c r="I5" s="238"/>
      <c r="J5" s="239"/>
      <c r="K5" s="240"/>
    </row>
    <row r="6" spans="1:11">
      <c r="A6" s="7"/>
      <c r="B6" s="128" t="s">
        <v>543</v>
      </c>
      <c r="C6" s="128" t="s">
        <v>38</v>
      </c>
      <c r="D6" s="131">
        <f>'Input yearly VIC'!N15</f>
        <v>3158583</v>
      </c>
      <c r="E6" s="131">
        <f>'Input yearly VIC'!O15</f>
        <v>1215775</v>
      </c>
      <c r="F6" s="131">
        <f>'Input yearly VIC'!P15</f>
        <v>2439511</v>
      </c>
      <c r="G6" s="131">
        <f>'Input yearly VIC'!Q15</f>
        <v>4247289</v>
      </c>
      <c r="H6" s="129"/>
      <c r="I6" s="238"/>
      <c r="J6" s="239"/>
      <c r="K6" s="240"/>
    </row>
    <row r="7" spans="1:11">
      <c r="A7" s="7"/>
      <c r="B7" s="128" t="s">
        <v>544</v>
      </c>
      <c r="C7" s="128" t="s">
        <v>38</v>
      </c>
      <c r="D7" s="131">
        <f>'Input yearly VIC'!N33</f>
        <v>20396041</v>
      </c>
      <c r="E7" s="131">
        <f>'Input yearly VIC'!O33</f>
        <v>37576843</v>
      </c>
      <c r="F7" s="131">
        <f>'Input yearly VIC'!P33</f>
        <v>45266395</v>
      </c>
      <c r="G7" s="131">
        <f>'Input yearly VIC'!Q33</f>
        <v>52306179</v>
      </c>
      <c r="H7" s="129"/>
      <c r="I7" s="238"/>
      <c r="J7" s="239"/>
      <c r="K7" s="240"/>
    </row>
    <row r="8" spans="1:11">
      <c r="A8" s="7"/>
      <c r="B8" s="128" t="s">
        <v>545</v>
      </c>
      <c r="C8" s="129" t="s">
        <v>38</v>
      </c>
      <c r="D8" s="130">
        <f>'Input yearly VIC'!N29</f>
        <v>90485307</v>
      </c>
      <c r="E8" s="130">
        <f>'Input yearly VIC'!O29</f>
        <v>145494673</v>
      </c>
      <c r="F8" s="130">
        <f>'Input yearly VIC'!P29</f>
        <v>180450850</v>
      </c>
      <c r="G8" s="130">
        <f>'Input yearly VIC'!Q29</f>
        <v>214855098</v>
      </c>
      <c r="H8" s="129"/>
      <c r="I8" s="238"/>
      <c r="J8" s="239"/>
      <c r="K8" s="240"/>
    </row>
    <row r="9" spans="1:11">
      <c r="A9" s="7"/>
      <c r="B9" s="128" t="s">
        <v>546</v>
      </c>
      <c r="C9" s="129" t="s">
        <v>39</v>
      </c>
      <c r="D9" s="130">
        <f>'Input yearly VIC'!N34*1000000/10000</f>
        <v>1454555100</v>
      </c>
      <c r="E9" s="130">
        <f>'Input yearly VIC'!O34*1000000/10000</f>
        <v>1868188100</v>
      </c>
      <c r="F9" s="130">
        <f>'Input yearly VIC'!P34*1000000/10000</f>
        <v>2637708000</v>
      </c>
      <c r="G9" s="130">
        <f>'Input yearly VIC'!Q34*1000000/10000</f>
        <v>2637708000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0.37652792474925634</v>
      </c>
      <c r="E11" s="132">
        <f>E5/E4</f>
        <v>0.34389816413702951</v>
      </c>
      <c r="F11" s="132">
        <f>F5/F4</f>
        <v>0.30252381247281057</v>
      </c>
      <c r="G11" s="132">
        <f>G5/G4</f>
        <v>0.3043624077696121</v>
      </c>
      <c r="H11" s="129"/>
      <c r="I11" s="238"/>
      <c r="J11" s="239"/>
      <c r="K11" s="240"/>
    </row>
    <row r="12" spans="1:11">
      <c r="A12" s="7"/>
      <c r="B12" s="128" t="s">
        <v>570</v>
      </c>
      <c r="C12" s="129" t="s">
        <v>36</v>
      </c>
      <c r="D12" s="133">
        <f>D6/D4</f>
        <v>0.11393106379672534</v>
      </c>
      <c r="E12" s="132">
        <f>E6/E4</f>
        <v>3.5707713053989773E-2</v>
      </c>
      <c r="F12" s="132">
        <f>F6/F4</f>
        <v>4.2342077174392541E-2</v>
      </c>
      <c r="G12" s="132">
        <f>G6/G4</f>
        <v>4.7006905848431028E-2</v>
      </c>
      <c r="H12" s="129"/>
      <c r="I12" s="238"/>
      <c r="J12" s="239"/>
      <c r="K12" s="240"/>
    </row>
    <row r="13" spans="1:11">
      <c r="A13" s="7"/>
      <c r="B13" s="128" t="s">
        <v>41</v>
      </c>
      <c r="C13" s="129" t="s">
        <v>40</v>
      </c>
      <c r="D13" s="130">
        <f>D6*1000000/D9</f>
        <v>2171.5114126649446</v>
      </c>
      <c r="E13" s="131">
        <f>E6*1000000/E9</f>
        <v>650.77761709326808</v>
      </c>
      <c r="F13" s="131">
        <f>F6*1000000/F9</f>
        <v>924.86014373084515</v>
      </c>
      <c r="G13" s="131">
        <f>G6*1000000/G9</f>
        <v>1610.219554249371</v>
      </c>
      <c r="H13" s="129"/>
      <c r="I13" s="238"/>
      <c r="J13" s="239"/>
      <c r="K13" s="240"/>
    </row>
    <row r="14" spans="1:11">
      <c r="A14" s="7"/>
      <c r="B14" s="128" t="s">
        <v>548</v>
      </c>
      <c r="C14" s="129"/>
      <c r="D14" s="130">
        <f>D7*1000000/D9</f>
        <v>14022.185202884373</v>
      </c>
      <c r="E14" s="131">
        <f>E7*1000000/E9</f>
        <v>20114.057572682323</v>
      </c>
      <c r="F14" s="131">
        <f>F7*1000000/F9</f>
        <v>17161.260837060054</v>
      </c>
      <c r="G14" s="131">
        <f>G7*1000000/G9</f>
        <v>19830.162777684262</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0.22812064349574965</v>
      </c>
      <c r="F16" s="138">
        <f>(F4-E4)/ABS(E4)</f>
        <v>0.69215230066900324</v>
      </c>
      <c r="G16" s="138">
        <f>(G4-F4)/ABS(F4)</f>
        <v>0.56826527435598329</v>
      </c>
      <c r="H16" s="129"/>
      <c r="I16" s="238"/>
      <c r="J16" s="239"/>
      <c r="K16" s="240"/>
    </row>
    <row r="17" spans="1:12">
      <c r="A17" s="7"/>
      <c r="B17" s="128" t="s">
        <v>543</v>
      </c>
      <c r="C17" s="139" t="s">
        <v>36</v>
      </c>
      <c r="D17" s="128"/>
      <c r="E17" s="138">
        <f>(E6-D6)/ABS(D6)</f>
        <v>-0.61508847480025064</v>
      </c>
      <c r="F17" s="138">
        <f>(F6-E6)/ABS(E6)</f>
        <v>1.0065480866114207</v>
      </c>
      <c r="G17" s="138">
        <f>(G6-F6)/ABS(F6)</f>
        <v>0.74104113488317946</v>
      </c>
      <c r="H17" s="129"/>
      <c r="I17" s="238"/>
      <c r="J17" s="239"/>
      <c r="K17" s="240"/>
    </row>
    <row r="18" spans="1:12">
      <c r="A18" s="7"/>
      <c r="B18" s="128" t="s">
        <v>41</v>
      </c>
      <c r="C18" s="136" t="s">
        <v>36</v>
      </c>
      <c r="D18" s="137"/>
      <c r="E18" s="138">
        <f>(E13-D13)/ABS(D13)</f>
        <v>-0.7003112148995736</v>
      </c>
      <c r="F18" s="138">
        <f>(F13-E13)/ABS(E13)</f>
        <v>0.421161575688145</v>
      </c>
      <c r="G18" s="138">
        <f>(G13-F13)/ABS(F13)</f>
        <v>0.74104113488317924</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4.1942884883905379E-2</v>
      </c>
      <c r="F20" s="133">
        <f>F6/AVERAGE(E7:F7)</f>
        <v>5.8894631810504555E-2</v>
      </c>
      <c r="G20" s="133">
        <f>G6/AVERAGE(F7:G7)</f>
        <v>8.7059074612503298E-2</v>
      </c>
      <c r="H20" s="129"/>
      <c r="I20" s="234" t="s">
        <v>1187</v>
      </c>
      <c r="J20" s="234"/>
      <c r="K20" s="234"/>
    </row>
    <row r="21" spans="1:12">
      <c r="A21" s="7"/>
      <c r="B21" s="128" t="s">
        <v>43</v>
      </c>
      <c r="C21" s="141" t="s">
        <v>36</v>
      </c>
      <c r="D21" s="129"/>
      <c r="E21" s="133">
        <f>E6/AVERAGE(D8:E8)</f>
        <v>1.0304052064077638E-2</v>
      </c>
      <c r="F21" s="133">
        <f>F6/AVERAGE(E8:F8)</f>
        <v>1.4968826554491438E-2</v>
      </c>
      <c r="G21" s="133">
        <f>G6/AVERAGE(F8:G8)</f>
        <v>2.1488616710619291E-2</v>
      </c>
      <c r="H21" s="129"/>
      <c r="I21" s="142" t="s">
        <v>1188</v>
      </c>
      <c r="J21" s="142">
        <v>2017</v>
      </c>
      <c r="K21" s="142" t="s">
        <v>1190</v>
      </c>
    </row>
    <row r="22" spans="1:12">
      <c r="A22" s="7"/>
      <c r="B22" s="134" t="s">
        <v>551</v>
      </c>
      <c r="C22" s="141"/>
      <c r="D22" s="129"/>
      <c r="E22" s="133"/>
      <c r="F22" s="133"/>
      <c r="G22" s="133"/>
      <c r="H22" s="129"/>
      <c r="I22" s="129" t="s">
        <v>1189</v>
      </c>
      <c r="J22" s="130"/>
      <c r="K22" s="143" t="e">
        <f>SUM(K30)/J22</f>
        <v>#DIV/0!</v>
      </c>
    </row>
    <row r="23" spans="1:12">
      <c r="A23" s="7"/>
      <c r="B23" s="128" t="s">
        <v>552</v>
      </c>
      <c r="C23" s="141" t="s">
        <v>36</v>
      </c>
      <c r="D23" s="133">
        <f>1-D7/D8</f>
        <v>0.77459278554472943</v>
      </c>
      <c r="E23" s="133">
        <f>1-E7/E8</f>
        <v>0.74173045496999057</v>
      </c>
      <c r="F23" s="133">
        <f>1-F7/F8</f>
        <v>0.74914834150130072</v>
      </c>
      <c r="G23" s="133">
        <f>1-G7/G8</f>
        <v>0.75655137119436655</v>
      </c>
      <c r="H23" s="129"/>
      <c r="I23" s="129" t="s">
        <v>1191</v>
      </c>
      <c r="J23" s="130"/>
      <c r="K23" s="143" t="e">
        <f>SUM(K32)/J23</f>
        <v>#DIV/0!</v>
      </c>
    </row>
    <row r="24" spans="1:12">
      <c r="A24" s="7"/>
      <c r="B24" s="128" t="s">
        <v>553</v>
      </c>
      <c r="C24" s="141" t="s">
        <v>36</v>
      </c>
      <c r="D24" s="133">
        <f>D8/D7-1</f>
        <v>3.4364152337210934</v>
      </c>
      <c r="E24" s="133">
        <f>E8/E7-1</f>
        <v>2.8719238069041615</v>
      </c>
      <c r="F24" s="133">
        <f>F8/F7-1</f>
        <v>2.9864197270403352</v>
      </c>
      <c r="G24" s="133">
        <f>G8/G7-1</f>
        <v>3.1076427700826708</v>
      </c>
      <c r="H24" s="129"/>
      <c r="I24" s="129" t="s">
        <v>1376</v>
      </c>
      <c r="J24" s="130"/>
      <c r="K24" s="129"/>
    </row>
    <row r="25" spans="1:12">
      <c r="A25" s="7"/>
      <c r="B25" s="128" t="s">
        <v>554</v>
      </c>
      <c r="C25" s="141" t="s">
        <v>40</v>
      </c>
      <c r="D25" s="144">
        <f>'Input yearly VIC'!N19/'Input yearly VIC'!N31</f>
        <v>1.417488622997723</v>
      </c>
      <c r="E25" s="144">
        <f>'Input yearly VIC'!O19/'Input yearly VIC'!O31</f>
        <v>1.0439613352176966</v>
      </c>
      <c r="F25" s="144">
        <f>'Input yearly VIC'!P19/'Input yearly VIC'!P31</f>
        <v>0.89711828472530064</v>
      </c>
      <c r="G25" s="144">
        <f>'Input yearly VIC'!Q19/'Input yearly VIC'!Q31</f>
        <v>0.80489662862743461</v>
      </c>
      <c r="H25" s="129"/>
      <c r="I25" s="129" t="s">
        <v>576</v>
      </c>
      <c r="J25" s="146"/>
      <c r="K25" s="129"/>
    </row>
    <row r="26" spans="1:12">
      <c r="A26" s="7"/>
      <c r="B26" s="128" t="s">
        <v>555</v>
      </c>
      <c r="C26" s="141" t="s">
        <v>40</v>
      </c>
      <c r="D26" s="144">
        <f>('Input yearly VIC'!N19-'Input yearly VIC'!N23)/'Input yearly VIC'!N31</f>
        <v>0.74286314541399523</v>
      </c>
      <c r="E26" s="144">
        <f>('Input yearly VIC'!O19-'Input yearly VIC'!O23)/'Input yearly VIC'!O31</f>
        <v>0.61176480711333647</v>
      </c>
      <c r="F26" s="144">
        <f>('Input yearly VIC'!P19-'Input yearly VIC'!P23)/'Input yearly VIC'!P31</f>
        <v>0.38719473630963253</v>
      </c>
      <c r="G26" s="144">
        <f>('Input yearly VIC'!Q19-'Input yearly VIC'!Q23)/'Input yearly VIC'!Q31</f>
        <v>0.4156542670938187</v>
      </c>
      <c r="H26" s="129"/>
      <c r="I26" s="129"/>
      <c r="J26" s="129"/>
      <c r="K26" s="129"/>
    </row>
    <row r="27" spans="1:12">
      <c r="A27" s="7"/>
      <c r="B27" s="128"/>
      <c r="C27" s="141"/>
      <c r="D27" s="129"/>
      <c r="E27" s="129"/>
      <c r="F27" s="129"/>
      <c r="G27" s="129"/>
      <c r="H27" s="129"/>
      <c r="I27" s="129"/>
      <c r="J27" s="129"/>
      <c r="K27" s="129"/>
    </row>
    <row r="28" spans="1:12">
      <c r="A28" s="7"/>
      <c r="B28" s="160" t="s">
        <v>568</v>
      </c>
      <c r="C28" s="160" t="s">
        <v>37</v>
      </c>
      <c r="D28" s="160" t="str">
        <f>'Input quaterly VIC'!Y1</f>
        <v>Quý 2/2016</v>
      </c>
      <c r="E28" s="160" t="str">
        <f>'Input quaterly VIC'!Z1</f>
        <v>Quý 3/2016</v>
      </c>
      <c r="F28" s="160" t="str">
        <f>'Input quaterly VIC'!AA1</f>
        <v>Quý 4/2016</v>
      </c>
      <c r="G28" s="160" t="str">
        <f>'Input quaterly VIC'!AB1</f>
        <v>Quý 1/2017</v>
      </c>
      <c r="H28" s="160" t="str">
        <f>'Input quaterly VIC'!AC1</f>
        <v>Quý 2/2017</v>
      </c>
      <c r="I28" s="160" t="str">
        <f>'Input quaterly VIC'!AD1</f>
        <v>Quý 3/2017</v>
      </c>
      <c r="J28" s="160" t="str">
        <f>'Input quaterly VIC'!AE1</f>
        <v>Quý 4/2017</v>
      </c>
      <c r="K28" s="160" t="str">
        <f>'Input quaterly VIC'!AF1</f>
        <v>Quý 1/2018</v>
      </c>
    </row>
    <row r="29" spans="1:12">
      <c r="A29" s="7"/>
      <c r="B29" s="128"/>
      <c r="C29" s="129"/>
      <c r="D29" s="129"/>
      <c r="E29" s="129"/>
      <c r="F29" s="129"/>
      <c r="G29" s="129"/>
      <c r="H29" s="129"/>
      <c r="I29" s="129"/>
      <c r="J29" s="129"/>
      <c r="K29" s="129"/>
    </row>
    <row r="30" spans="1:12">
      <c r="A30" s="7"/>
      <c r="B30" s="128" t="s">
        <v>541</v>
      </c>
      <c r="C30" s="129" t="s">
        <v>38</v>
      </c>
      <c r="D30" s="147">
        <f>'Input quaterly VIC'!Y3</f>
        <v>9459758</v>
      </c>
      <c r="E30" s="147">
        <f>'Input quaterly VIC'!Z3</f>
        <v>10650440</v>
      </c>
      <c r="F30" s="147">
        <f>'Input quaterly VIC'!AA3</f>
        <v>23886369</v>
      </c>
      <c r="G30" s="147">
        <f>'Input quaterly VIC'!AB3</f>
        <v>15791343</v>
      </c>
      <c r="H30" s="147">
        <f>'Input quaterly VIC'!AC3</f>
        <v>19538347</v>
      </c>
      <c r="I30" s="147">
        <f>'Input quaterly VIC'!AD3</f>
        <v>21972279</v>
      </c>
      <c r="J30" s="147">
        <f>'Input quaterly VIC'!AE3</f>
        <v>33188786</v>
      </c>
      <c r="K30" s="147">
        <f>'Input quaterly VIC'!AF3</f>
        <v>29123302</v>
      </c>
    </row>
    <row r="31" spans="1:12">
      <c r="A31" s="7"/>
      <c r="B31" s="128" t="s">
        <v>542</v>
      </c>
      <c r="C31" s="129" t="s">
        <v>38</v>
      </c>
      <c r="D31" s="147">
        <f>'Input quaterly VIC'!Y5</f>
        <v>2420404</v>
      </c>
      <c r="E31" s="147">
        <f>'Input quaterly VIC'!Z5</f>
        <v>3404100</v>
      </c>
      <c r="F31" s="147">
        <f>'Input quaterly VIC'!AA5</f>
        <v>7340085</v>
      </c>
      <c r="G31" s="147">
        <f>'Input quaterly VIC'!AB5</f>
        <v>5572924</v>
      </c>
      <c r="H31" s="147">
        <f>'Input quaterly VIC'!AC5</f>
        <v>6116203</v>
      </c>
      <c r="I31" s="147">
        <f>'Input quaterly VIC'!AD5</f>
        <v>7005690</v>
      </c>
      <c r="J31" s="147">
        <f>'Input quaterly VIC'!AE5</f>
        <v>9165239</v>
      </c>
      <c r="K31" s="147">
        <f>'Input quaterly VIC'!AF5</f>
        <v>7314708</v>
      </c>
    </row>
    <row r="32" spans="1:12">
      <c r="A32" s="7"/>
      <c r="B32" s="128" t="s">
        <v>543</v>
      </c>
      <c r="C32" s="128" t="s">
        <v>38</v>
      </c>
      <c r="D32" s="148">
        <f>'Input quaterly VIC'!Y15</f>
        <v>743241</v>
      </c>
      <c r="E32" s="148">
        <f>'Input quaterly VIC'!Z15</f>
        <v>175295</v>
      </c>
      <c r="F32" s="148">
        <f>'Input quaterly VIC'!AA15</f>
        <v>-165265</v>
      </c>
      <c r="G32" s="148">
        <f>'Input quaterly VIC'!AB15</f>
        <v>914859</v>
      </c>
      <c r="H32" s="148">
        <f>'Input quaterly VIC'!AC15</f>
        <v>1139228</v>
      </c>
      <c r="I32" s="148">
        <f>'Input quaterly VIC'!AD15</f>
        <v>393418</v>
      </c>
      <c r="J32" s="148">
        <f>'Input quaterly VIC'!AE15</f>
        <v>2138834</v>
      </c>
      <c r="K32" s="148">
        <f>'Input quaterly VIC'!AF15</f>
        <v>940544</v>
      </c>
      <c r="L32" s="10"/>
    </row>
    <row r="33" spans="1:12">
      <c r="A33" s="7"/>
      <c r="B33" s="128" t="s">
        <v>544</v>
      </c>
      <c r="C33" s="129" t="s">
        <v>38</v>
      </c>
      <c r="D33" s="147">
        <f>'Input quaterly VIC'!Y33</f>
        <v>44560366</v>
      </c>
      <c r="E33" s="147">
        <f>'Input quaterly VIC'!Z33</f>
        <v>41904594</v>
      </c>
      <c r="F33" s="147">
        <f>'Input quaterly VIC'!AA33</f>
        <v>44581320</v>
      </c>
      <c r="G33" s="147">
        <f>'Input quaterly VIC'!AB33</f>
        <v>43157524</v>
      </c>
      <c r="H33" s="147">
        <f>'Input quaterly VIC'!AC33</f>
        <v>43828324</v>
      </c>
      <c r="I33" s="147">
        <f>'Input quaterly VIC'!AD33</f>
        <v>49718082</v>
      </c>
      <c r="J33" s="147">
        <f>'Input quaterly VIC'!AE33</f>
        <v>52306179</v>
      </c>
      <c r="K33" s="147">
        <f>'Input quaterly VIC'!AF33</f>
        <v>59256312</v>
      </c>
    </row>
    <row r="34" spans="1:12">
      <c r="A34" s="7"/>
      <c r="B34" s="128" t="s">
        <v>545</v>
      </c>
      <c r="C34" s="129" t="s">
        <v>38</v>
      </c>
      <c r="D34" s="147">
        <f>'Input quaterly VIC'!Y38</f>
        <v>159332652</v>
      </c>
      <c r="E34" s="147">
        <f>'Input quaterly VIC'!Z38</f>
        <v>173233961</v>
      </c>
      <c r="F34" s="147">
        <f>'Input quaterly VIC'!AA38</f>
        <v>179805584</v>
      </c>
      <c r="G34" s="147">
        <f>'Input quaterly VIC'!AB38</f>
        <v>187255713</v>
      </c>
      <c r="H34" s="147">
        <f>'Input quaterly VIC'!AC38</f>
        <v>192790339</v>
      </c>
      <c r="I34" s="147">
        <f>'Input quaterly VIC'!AD38</f>
        <v>204937940</v>
      </c>
      <c r="J34" s="147">
        <f>'Input quaterly VIC'!AE38</f>
        <v>214855098</v>
      </c>
      <c r="K34" s="147">
        <f>'Input quaterly VIC'!AF38</f>
        <v>223849596</v>
      </c>
    </row>
    <row r="35" spans="1:12">
      <c r="A35" s="7"/>
      <c r="B35" s="128" t="s">
        <v>546</v>
      </c>
      <c r="C35" s="129" t="s">
        <v>39</v>
      </c>
      <c r="D35" s="147">
        <f>'Input quaterly VIC'!Y34*1000000/10000</f>
        <v>2153234800</v>
      </c>
      <c r="E35" s="147">
        <f>'Input quaterly VIC'!Z34*1000000/10000</f>
        <v>2637708000</v>
      </c>
      <c r="F35" s="147">
        <f>'Input quaterly VIC'!AA34*1000000/10000</f>
        <v>2637708000</v>
      </c>
      <c r="G35" s="147">
        <f>'Input quaterly VIC'!AB34*1000000/10000</f>
        <v>2637708000</v>
      </c>
      <c r="H35" s="147">
        <f>'Input quaterly VIC'!AC34*1000000/10000</f>
        <v>2637708000</v>
      </c>
      <c r="I35" s="147">
        <f>'Input quaterly VIC'!AD34*1000000/10000</f>
        <v>2637708000</v>
      </c>
      <c r="J35" s="147">
        <f>'Input quaterly VIC'!AE34*1000000/10000</f>
        <v>2637708000</v>
      </c>
      <c r="K35" s="147">
        <f>'Input quaterly VIC'!AF34*1000000/10000</f>
        <v>2637708000</v>
      </c>
    </row>
    <row r="36" spans="1:12">
      <c r="A36" s="7"/>
      <c r="B36" s="128"/>
      <c r="C36" s="129"/>
      <c r="D36" s="147"/>
      <c r="E36" s="147"/>
      <c r="F36" s="147"/>
      <c r="G36" s="147"/>
      <c r="H36" s="147"/>
      <c r="I36" s="147"/>
      <c r="J36" s="147"/>
      <c r="K36" s="147"/>
    </row>
    <row r="37" spans="1:12">
      <c r="A37" s="7"/>
      <c r="B37" s="128" t="s">
        <v>547</v>
      </c>
      <c r="C37" s="129" t="s">
        <v>36</v>
      </c>
      <c r="D37" s="149">
        <f>D31/D30</f>
        <v>0.25586320495725157</v>
      </c>
      <c r="E37" s="149">
        <f t="shared" ref="E37:K37" si="0">E31/E30</f>
        <v>0.31962059783445568</v>
      </c>
      <c r="F37" s="149">
        <f t="shared" si="0"/>
        <v>0.30729178637406129</v>
      </c>
      <c r="G37" s="149">
        <f t="shared" si="0"/>
        <v>0.35291007230987259</v>
      </c>
      <c r="H37" s="149">
        <f t="shared" si="0"/>
        <v>0.3130358468912442</v>
      </c>
      <c r="I37" s="149">
        <f t="shared" si="0"/>
        <v>0.31884221022316345</v>
      </c>
      <c r="J37" s="149">
        <f t="shared" si="0"/>
        <v>0.27615469273265975</v>
      </c>
      <c r="K37" s="149">
        <f t="shared" si="0"/>
        <v>0.25116341546710602</v>
      </c>
      <c r="L37" s="11"/>
    </row>
    <row r="38" spans="1:12">
      <c r="A38" s="7"/>
      <c r="B38" s="128" t="s">
        <v>571</v>
      </c>
      <c r="C38" s="129" t="s">
        <v>36</v>
      </c>
      <c r="D38" s="149">
        <f>D32/D30</f>
        <v>7.8568711800027016E-2</v>
      </c>
      <c r="E38" s="149">
        <f t="shared" ref="E38:K38" si="1">E32/E30</f>
        <v>1.6458944419197704E-2</v>
      </c>
      <c r="F38" s="149">
        <f t="shared" si="1"/>
        <v>-6.9187995881667911E-3</v>
      </c>
      <c r="G38" s="149">
        <f t="shared" si="1"/>
        <v>5.793421116873973E-2</v>
      </c>
      <c r="H38" s="149">
        <f t="shared" si="1"/>
        <v>5.8307286691141269E-2</v>
      </c>
      <c r="I38" s="149">
        <f t="shared" si="1"/>
        <v>1.7905197726644558E-2</v>
      </c>
      <c r="J38" s="149">
        <f t="shared" si="1"/>
        <v>6.4444478324696783E-2</v>
      </c>
      <c r="K38" s="149">
        <f t="shared" si="1"/>
        <v>3.2295239049473165E-2</v>
      </c>
      <c r="L38" s="11"/>
    </row>
    <row r="39" spans="1:12">
      <c r="A39" s="7"/>
      <c r="B39" s="128" t="s">
        <v>41</v>
      </c>
      <c r="C39" s="129" t="s">
        <v>40</v>
      </c>
      <c r="D39" s="130">
        <f>D32*1000000/D35</f>
        <v>345.17415378945202</v>
      </c>
      <c r="E39" s="130">
        <f t="shared" ref="E39:K39" si="2">E32*1000000/E35</f>
        <v>66.457318247508823</v>
      </c>
      <c r="F39" s="130">
        <f t="shared" si="2"/>
        <v>-62.654774523942756</v>
      </c>
      <c r="G39" s="130">
        <f t="shared" si="2"/>
        <v>346.8386189828442</v>
      </c>
      <c r="H39" s="130">
        <f t="shared" si="2"/>
        <v>431.90072593327238</v>
      </c>
      <c r="I39" s="130">
        <f t="shared" si="2"/>
        <v>149.15146028294262</v>
      </c>
      <c r="J39" s="130">
        <f t="shared" si="2"/>
        <v>810.86837511961141</v>
      </c>
      <c r="K39" s="130">
        <f t="shared" si="2"/>
        <v>356.57623967474791</v>
      </c>
    </row>
    <row r="40" spans="1:12">
      <c r="A40" s="7"/>
      <c r="B40" s="128" t="s">
        <v>548</v>
      </c>
      <c r="C40" s="129"/>
      <c r="D40" s="130">
        <f>D33*1000000/D35</f>
        <v>20694.615375898626</v>
      </c>
      <c r="E40" s="130">
        <f t="shared" ref="E40:K40" si="3">E33*1000000/E35</f>
        <v>15886.744855761139</v>
      </c>
      <c r="F40" s="130">
        <f t="shared" si="3"/>
        <v>16901.537243697938</v>
      </c>
      <c r="G40" s="130">
        <f t="shared" si="3"/>
        <v>16361.751945249436</v>
      </c>
      <c r="H40" s="130">
        <f t="shared" si="3"/>
        <v>16616.063643132598</v>
      </c>
      <c r="I40" s="130">
        <f t="shared" si="3"/>
        <v>18848.971152227616</v>
      </c>
      <c r="J40" s="130">
        <f t="shared" si="3"/>
        <v>19830.162777684262</v>
      </c>
      <c r="K40" s="130">
        <f t="shared" si="3"/>
        <v>22465.076498232556</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1.0654172125756283</v>
      </c>
      <c r="I42" s="138">
        <f>(I30-E30)/ABS(E30)</f>
        <v>1.0630395551733074</v>
      </c>
      <c r="J42" s="138">
        <f>(J30-F30)/ABS(F30)</f>
        <v>0.38944458238922791</v>
      </c>
      <c r="K42" s="138">
        <f>(K30-G30)/ABS(G30)</f>
        <v>0.84425745169362731</v>
      </c>
      <c r="L42" s="12"/>
    </row>
    <row r="43" spans="1:12">
      <c r="A43" s="7"/>
      <c r="B43" s="128" t="s">
        <v>564</v>
      </c>
      <c r="C43" s="139" t="s">
        <v>36</v>
      </c>
      <c r="D43" s="128"/>
      <c r="E43" s="132">
        <f>E30/D30-1</f>
        <v>0.1258681247448401</v>
      </c>
      <c r="F43" s="132">
        <f t="shared" ref="F43:K43" si="4">F30/E30-1</f>
        <v>1.2427588907124965</v>
      </c>
      <c r="G43" s="132">
        <f t="shared" si="4"/>
        <v>-0.33889730163676191</v>
      </c>
      <c r="H43" s="132">
        <f t="shared" si="4"/>
        <v>0.23728216149823367</v>
      </c>
      <c r="I43" s="132">
        <f>I30/H30-1</f>
        <v>0.12457205310152397</v>
      </c>
      <c r="J43" s="132">
        <f t="shared" si="4"/>
        <v>0.51048446089729693</v>
      </c>
      <c r="K43" s="132">
        <f t="shared" si="4"/>
        <v>-0.12249571285915672</v>
      </c>
      <c r="L43" s="12"/>
    </row>
    <row r="44" spans="1:12" s="8" customFormat="1">
      <c r="A44" s="13"/>
      <c r="B44" s="128" t="s">
        <v>562</v>
      </c>
      <c r="C44" s="136" t="s">
        <v>36</v>
      </c>
      <c r="D44" s="137"/>
      <c r="E44" s="150"/>
      <c r="F44" s="150"/>
      <c r="G44" s="150"/>
      <c r="H44" s="138">
        <f>(H32-D32)/ABS(D32)</f>
        <v>0.53278411713024443</v>
      </c>
      <c r="I44" s="138">
        <f>(I32-E32)/ABS(E32)</f>
        <v>1.2443195755726062</v>
      </c>
      <c r="J44" s="138">
        <f>(J32-F32)/ABS(F32)</f>
        <v>13.941844915741385</v>
      </c>
      <c r="K44" s="138">
        <f>(K32-G32)/ABS(G32)</f>
        <v>2.8075364619028726E-2</v>
      </c>
      <c r="L44" s="14"/>
    </row>
    <row r="45" spans="1:12">
      <c r="A45" s="7"/>
      <c r="B45" s="128" t="s">
        <v>567</v>
      </c>
      <c r="C45" s="139" t="s">
        <v>36</v>
      </c>
      <c r="D45" s="128"/>
      <c r="E45" s="132">
        <f>E32/D32-1</f>
        <v>-0.76414783360982508</v>
      </c>
      <c r="F45" s="132">
        <f t="shared" ref="F45:K45" si="5">F32/E32-1</f>
        <v>-1.9427821672038563</v>
      </c>
      <c r="G45" s="132">
        <f t="shared" si="5"/>
        <v>-6.535709315342026</v>
      </c>
      <c r="H45" s="132">
        <f>(H32-G32)/ABS(G32)</f>
        <v>0.24524981445228172</v>
      </c>
      <c r="I45" s="132">
        <f>I32/H32-1</f>
        <v>-0.65466263118532897</v>
      </c>
      <c r="J45" s="132">
        <f t="shared" si="5"/>
        <v>4.4365433203361313</v>
      </c>
      <c r="K45" s="132">
        <f t="shared" si="5"/>
        <v>-0.56025385794315974</v>
      </c>
      <c r="L45" s="12"/>
    </row>
    <row r="46" spans="1:12" s="8" customFormat="1">
      <c r="A46" s="13"/>
      <c r="B46" s="128" t="s">
        <v>565</v>
      </c>
      <c r="C46" s="136" t="s">
        <v>36</v>
      </c>
      <c r="D46" s="137"/>
      <c r="E46" s="150"/>
      <c r="F46" s="150"/>
      <c r="G46" s="150"/>
      <c r="H46" s="138">
        <f>(H39-D39)/ABS(D39)</f>
        <v>0.25125453685249416</v>
      </c>
      <c r="I46" s="138">
        <f>(I39-E39)/ABS(E39)</f>
        <v>1.2443195755726062</v>
      </c>
      <c r="J46" s="138">
        <f>(J39-F39)/ABS(F39)</f>
        <v>13.941844915741385</v>
      </c>
      <c r="K46" s="138">
        <f>(K39-G39)/ABS(G39)</f>
        <v>2.8075364619028684E-2</v>
      </c>
      <c r="L46" s="14"/>
    </row>
    <row r="47" spans="1:12">
      <c r="A47" s="7"/>
      <c r="B47" s="128" t="s">
        <v>566</v>
      </c>
      <c r="C47" s="139" t="s">
        <v>36</v>
      </c>
      <c r="D47" s="128"/>
      <c r="E47" s="132">
        <f>E39/D39-1</f>
        <v>-0.80746728131896517</v>
      </c>
      <c r="F47" s="132">
        <f t="shared" ref="F47:K47" si="6">F39/E39-1</f>
        <v>-1.9427821672038563</v>
      </c>
      <c r="G47" s="132">
        <f t="shared" si="6"/>
        <v>-6.5357093153420269</v>
      </c>
      <c r="H47" s="132">
        <f t="shared" si="6"/>
        <v>0.24524981445228167</v>
      </c>
      <c r="I47" s="132">
        <f>I39/H39-1</f>
        <v>-0.65466263118532897</v>
      </c>
      <c r="J47" s="132">
        <f t="shared" si="6"/>
        <v>4.4365433203361304</v>
      </c>
      <c r="K47" s="132">
        <f t="shared" si="6"/>
        <v>-0.56025385794315974</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4.0547060913461363E-3</v>
      </c>
      <c r="F49" s="132">
        <f t="shared" ref="F49:K49" si="7">F32/AVERAGE(E33:F33)</f>
        <v>-3.8217784227845475E-3</v>
      </c>
      <c r="G49" s="132">
        <f t="shared" si="7"/>
        <v>2.0854138447504507E-2</v>
      </c>
      <c r="H49" s="132">
        <f t="shared" si="7"/>
        <v>2.6193410220016478E-2</v>
      </c>
      <c r="I49" s="132">
        <f>I32/AVERAGE(H33:I33)</f>
        <v>8.4111836429076707E-3</v>
      </c>
      <c r="J49" s="132">
        <f t="shared" si="7"/>
        <v>4.1927948882668209E-2</v>
      </c>
      <c r="K49" s="132">
        <f t="shared" si="7"/>
        <v>1.6861294357437752E-2</v>
      </c>
      <c r="L49" s="12"/>
    </row>
    <row r="50" spans="1:12">
      <c r="A50" s="7"/>
      <c r="B50" s="128" t="s">
        <v>43</v>
      </c>
      <c r="C50" s="141" t="s">
        <v>36</v>
      </c>
      <c r="D50" s="129"/>
      <c r="E50" s="133">
        <f>E32/AVERAGE(D34:E34)</f>
        <v>1.0541948178063201E-3</v>
      </c>
      <c r="F50" s="133">
        <f t="shared" ref="F50:K50" si="8">F32/AVERAGE(E34:F34)</f>
        <v>-9.3624072623365749E-4</v>
      </c>
      <c r="G50" s="133">
        <f t="shared" si="8"/>
        <v>4.9847750633322694E-3</v>
      </c>
      <c r="H50" s="133">
        <f t="shared" si="8"/>
        <v>5.9952102857261103E-3</v>
      </c>
      <c r="I50" s="132">
        <f>I32/AVERAGE(H34:I34)</f>
        <v>1.9783255090091295E-3</v>
      </c>
      <c r="J50" s="132">
        <f t="shared" si="8"/>
        <v>1.0189945074791831E-2</v>
      </c>
      <c r="K50" s="132">
        <f t="shared" si="8"/>
        <v>4.28782282416153E-3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0.72033123505657837</v>
      </c>
      <c r="E52" s="133">
        <f t="shared" si="9"/>
        <v>0.75810404750832894</v>
      </c>
      <c r="F52" s="133">
        <f t="shared" si="9"/>
        <v>0.75205820081761199</v>
      </c>
      <c r="G52" s="133">
        <f t="shared" si="9"/>
        <v>0.76952626273143399</v>
      </c>
      <c r="H52" s="133">
        <f t="shared" si="9"/>
        <v>0.77266327645183508</v>
      </c>
      <c r="I52" s="133">
        <f t="shared" si="9"/>
        <v>0.75739932781602082</v>
      </c>
      <c r="J52" s="133">
        <f t="shared" si="9"/>
        <v>0.75655137119436655</v>
      </c>
      <c r="K52" s="133">
        <f t="shared" si="9"/>
        <v>0.7352851510172036</v>
      </c>
    </row>
    <row r="53" spans="1:12">
      <c r="A53" s="7"/>
      <c r="B53" s="128" t="s">
        <v>553</v>
      </c>
      <c r="C53" s="141" t="s">
        <v>36</v>
      </c>
      <c r="D53" s="133">
        <f t="shared" ref="D53:K53" si="10">D34/D33-1</f>
        <v>2.5756585123201186</v>
      </c>
      <c r="E53" s="133">
        <f t="shared" si="10"/>
        <v>3.1340088153580492</v>
      </c>
      <c r="F53" s="133">
        <f t="shared" si="10"/>
        <v>3.0332045798554192</v>
      </c>
      <c r="G53" s="133">
        <f t="shared" si="10"/>
        <v>3.3388891587015044</v>
      </c>
      <c r="H53" s="133">
        <f t="shared" si="10"/>
        <v>3.3987613808823722</v>
      </c>
      <c r="I53" s="133">
        <f t="shared" si="10"/>
        <v>3.1220001205999859</v>
      </c>
      <c r="J53" s="133">
        <f t="shared" si="10"/>
        <v>3.1076427700826708</v>
      </c>
      <c r="K53" s="133">
        <f t="shared" si="10"/>
        <v>2.7776498139134951</v>
      </c>
    </row>
    <row r="54" spans="1:12">
      <c r="A54" s="7"/>
      <c r="B54" s="128" t="s">
        <v>554</v>
      </c>
      <c r="C54" s="141" t="s">
        <v>40</v>
      </c>
      <c r="D54" s="144">
        <f>'Input quaterly VIC'!Y19/'Input quaterly VIC'!Y31</f>
        <v>0.99743681968199105</v>
      </c>
      <c r="E54" s="144">
        <f>'Input quaterly VIC'!Z19/'Input quaterly VIC'!Z31</f>
        <v>1.002684438854559</v>
      </c>
      <c r="F54" s="144">
        <f>'Input quaterly VIC'!AA19/'Input quaterly VIC'!AA31</f>
        <v>0.72639166074342043</v>
      </c>
      <c r="G54" s="144">
        <f>'Input quaterly VIC'!AB19/'Input quaterly VIC'!AB31</f>
        <v>0.87973152742808958</v>
      </c>
      <c r="H54" s="144">
        <f>'Input quaterly VIC'!AD19/'Input quaterly VIC'!AC31</f>
        <v>0.91379972964683975</v>
      </c>
      <c r="I54" s="144">
        <f>'Input quaterly VIC'!AD19/'Input quaterly VIC'!AD31</f>
        <v>0.87926220092454432</v>
      </c>
      <c r="J54" s="144">
        <f>'Input quaterly VIC'!AE19/'Input quaterly VIC'!AE31</f>
        <v>0.80489662862743461</v>
      </c>
      <c r="K54" s="144">
        <f>'Input quaterly VIC'!AF19/'Input quaterly VIC'!AF31</f>
        <v>0.77198125708841769</v>
      </c>
    </row>
    <row r="55" spans="1:12">
      <c r="A55" s="7"/>
      <c r="B55" s="128" t="s">
        <v>555</v>
      </c>
      <c r="C55" s="141" t="s">
        <v>40</v>
      </c>
      <c r="D55" s="151">
        <f>('Input quaterly VIC'!Y19-'Input quaterly VIC'!Y23)/'Input quaterly VIC'!Y31</f>
        <v>0.57642944713944866</v>
      </c>
      <c r="E55" s="151">
        <f>('Input quaterly VIC'!Z19-'Input quaterly VIC'!Z23)/'Input quaterly VIC'!Z31</f>
        <v>0.55231779777995182</v>
      </c>
      <c r="F55" s="151">
        <f>('Input quaterly VIC'!AA19-'Input quaterly VIC'!AA23)/'Input quaterly VIC'!AA31</f>
        <v>0.39708688502029521</v>
      </c>
      <c r="G55" s="151">
        <f>('Input quaterly VIC'!AB19-'Input quaterly VIC'!AB23)/'Input quaterly VIC'!AB31</f>
        <v>0.38380309927105283</v>
      </c>
      <c r="H55" s="151">
        <f>('Input quaterly VIC'!AD19-'Input quaterly VIC'!AC23)/'Input quaterly VIC'!AC31</f>
        <v>0.42699706387880759</v>
      </c>
      <c r="I55" s="151">
        <f>('Input quaterly VIC'!AD19-'Input quaterly VIC'!AD23)/'Input quaterly VIC'!AD31</f>
        <v>0.423317978786584</v>
      </c>
      <c r="J55" s="151">
        <f>('Input quaterly VIC'!AE19-'Input quaterly VIC'!AE23)/'Input quaterly VIC'!AE31</f>
        <v>0.4156542670938187</v>
      </c>
      <c r="K55" s="151">
        <f>('Input quaterly VIC'!AF19-'Input quaterly VIC'!AF23)/'Input quaterly VIC'!AF31</f>
        <v>0.38220770188952835</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hợp'!D35</f>
        <v>106300</v>
      </c>
    </row>
    <row r="58" spans="1:12">
      <c r="A58" s="7"/>
      <c r="B58" s="128" t="s">
        <v>558</v>
      </c>
      <c r="C58" s="129" t="s">
        <v>38</v>
      </c>
      <c r="D58" s="130"/>
      <c r="E58" s="130"/>
      <c r="F58" s="130"/>
      <c r="G58" s="130"/>
      <c r="H58" s="130"/>
      <c r="I58" s="130"/>
      <c r="J58" s="130"/>
      <c r="K58" s="130">
        <f>K57*K35/1000000</f>
        <v>280388360.39999998</v>
      </c>
    </row>
    <row r="59" spans="1:12">
      <c r="A59" s="7"/>
      <c r="B59" s="128" t="s">
        <v>559</v>
      </c>
      <c r="C59" s="129" t="s">
        <v>40</v>
      </c>
      <c r="D59" s="130"/>
      <c r="E59" s="130"/>
      <c r="F59" s="130"/>
      <c r="G59" s="130"/>
      <c r="H59" s="130"/>
      <c r="I59" s="130"/>
      <c r="J59" s="130"/>
      <c r="K59" s="153">
        <f>K57/(SUM(H32:K32)*1000000/K35)</f>
        <v>60.795078343044182</v>
      </c>
    </row>
    <row r="60" spans="1:12">
      <c r="A60" s="7"/>
      <c r="B60" s="128" t="s">
        <v>560</v>
      </c>
      <c r="C60" s="129" t="s">
        <v>40</v>
      </c>
      <c r="D60" s="130"/>
      <c r="E60" s="130"/>
      <c r="F60" s="130"/>
      <c r="G60" s="130"/>
      <c r="H60" s="130"/>
      <c r="I60" s="130"/>
      <c r="J60" s="130"/>
      <c r="K60" s="154">
        <f>K57/K40</f>
        <v>4.7317889172718006</v>
      </c>
    </row>
  </sheetData>
  <mergeCells count="3">
    <mergeCell ref="I2:K2"/>
    <mergeCell ref="I20:K20"/>
    <mergeCell ref="I3:K19"/>
  </mergeCells>
  <conditionalFormatting sqref="E16:G18">
    <cfRule type="cellIs" dxfId="141" priority="3" operator="lessThan">
      <formula>0</formula>
    </cfRule>
    <cfRule type="cellIs" dxfId="140" priority="4" operator="greaterThan">
      <formula>0</formula>
    </cfRule>
  </conditionalFormatting>
  <conditionalFormatting sqref="H42:K42 H44:K44 H46:K46">
    <cfRule type="cellIs" dxfId="139" priority="1" operator="lessThan">
      <formula>0</formula>
    </cfRule>
    <cfRule type="cellIs" dxfId="138"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1821</v>
      </c>
    </row>
    <row r="3" spans="1:17" ht="45" customHeight="1" thickBot="1">
      <c r="A3" s="252" t="s">
        <v>1</v>
      </c>
      <c r="B3" s="253"/>
      <c r="C3" s="15"/>
      <c r="D3" s="16">
        <v>27723633</v>
      </c>
      <c r="E3" s="16">
        <v>34047966</v>
      </c>
      <c r="F3" s="16">
        <v>57614344</v>
      </c>
      <c r="G3" s="16">
        <v>90354575</v>
      </c>
      <c r="I3" s="22">
        <f>REPLACE(D3,1,3,"")/1</f>
        <v>23633</v>
      </c>
      <c r="J3" s="22">
        <f t="shared" ref="J3:L16" si="0">REPLACE(E3,1,3,"")/1</f>
        <v>47966</v>
      </c>
      <c r="K3" s="22">
        <f t="shared" si="0"/>
        <v>14344</v>
      </c>
      <c r="L3" s="22">
        <f t="shared" si="0"/>
        <v>54575</v>
      </c>
      <c r="N3" s="2">
        <f>D3</f>
        <v>27723633</v>
      </c>
      <c r="O3" s="2">
        <f t="shared" ref="O3:Q17" si="1">E3</f>
        <v>34047966</v>
      </c>
      <c r="P3" s="2">
        <f t="shared" si="1"/>
        <v>57614344</v>
      </c>
      <c r="Q3" s="2">
        <f t="shared" si="1"/>
        <v>90354575</v>
      </c>
    </row>
    <row r="4" spans="1:17" ht="61.5" customHeight="1" thickBot="1">
      <c r="A4" s="244" t="s">
        <v>2</v>
      </c>
      <c r="B4" s="245"/>
      <c r="C4" s="15"/>
      <c r="D4" s="17">
        <v>17284911</v>
      </c>
      <c r="E4" s="17">
        <v>22338934</v>
      </c>
      <c r="F4" s="17">
        <v>40184633</v>
      </c>
      <c r="G4" s="17">
        <v>62854039</v>
      </c>
      <c r="I4" s="22">
        <f t="shared" ref="I4:I16" si="2">REPLACE(D4,1,3,"")/1</f>
        <v>84911</v>
      </c>
      <c r="J4" s="22">
        <f t="shared" si="0"/>
        <v>38934</v>
      </c>
      <c r="K4" s="22">
        <f t="shared" si="0"/>
        <v>84633</v>
      </c>
      <c r="L4" s="22">
        <f t="shared" si="0"/>
        <v>54039</v>
      </c>
      <c r="N4" s="2">
        <f t="shared" ref="N4:Q38" si="3">D4</f>
        <v>17284911</v>
      </c>
      <c r="O4" s="2">
        <f t="shared" si="1"/>
        <v>22338934</v>
      </c>
      <c r="P4" s="2">
        <f t="shared" si="1"/>
        <v>40184633</v>
      </c>
      <c r="Q4" s="2">
        <f t="shared" si="1"/>
        <v>62854039</v>
      </c>
    </row>
    <row r="5" spans="1:17" ht="61.5" customHeight="1" thickBot="1">
      <c r="A5" s="254" t="s">
        <v>3</v>
      </c>
      <c r="B5" s="255"/>
      <c r="C5" s="15"/>
      <c r="D5" s="16">
        <v>10438722</v>
      </c>
      <c r="E5" s="16">
        <v>11709033</v>
      </c>
      <c r="F5" s="16">
        <v>17429711</v>
      </c>
      <c r="G5" s="16">
        <v>27500536</v>
      </c>
      <c r="I5" s="22">
        <f t="shared" si="2"/>
        <v>38722</v>
      </c>
      <c r="J5" s="22">
        <f t="shared" si="0"/>
        <v>9033</v>
      </c>
      <c r="K5" s="22">
        <f t="shared" si="0"/>
        <v>29711</v>
      </c>
      <c r="L5" s="22">
        <f t="shared" si="0"/>
        <v>536</v>
      </c>
      <c r="N5" s="2">
        <f t="shared" si="3"/>
        <v>10438722</v>
      </c>
      <c r="O5" s="2">
        <f t="shared" si="1"/>
        <v>11709033</v>
      </c>
      <c r="P5" s="2">
        <f t="shared" si="1"/>
        <v>17429711</v>
      </c>
      <c r="Q5" s="2">
        <f t="shared" si="1"/>
        <v>27500536</v>
      </c>
    </row>
    <row r="6" spans="1:17" ht="30" customHeight="1" thickBot="1">
      <c r="A6" s="244" t="s">
        <v>4</v>
      </c>
      <c r="B6" s="245"/>
      <c r="C6" s="15"/>
      <c r="D6" s="17">
        <v>1346022</v>
      </c>
      <c r="E6" s="17">
        <v>1931520</v>
      </c>
      <c r="F6" s="17">
        <v>5861557</v>
      </c>
      <c r="G6" s="17">
        <v>1646395</v>
      </c>
      <c r="I6" s="22">
        <f t="shared" si="2"/>
        <v>6022</v>
      </c>
      <c r="J6" s="22">
        <f t="shared" si="0"/>
        <v>1520</v>
      </c>
      <c r="K6" s="22">
        <f t="shared" si="0"/>
        <v>1557</v>
      </c>
      <c r="L6" s="22">
        <f t="shared" si="0"/>
        <v>6395</v>
      </c>
      <c r="N6" s="2">
        <f t="shared" si="3"/>
        <v>1346022</v>
      </c>
      <c r="O6" s="2">
        <f t="shared" si="1"/>
        <v>1931520</v>
      </c>
      <c r="P6" s="2">
        <f t="shared" si="1"/>
        <v>5861557</v>
      </c>
      <c r="Q6" s="2">
        <f t="shared" si="1"/>
        <v>1646395</v>
      </c>
    </row>
    <row r="7" spans="1:17" ht="15" customHeight="1" thickBot="1">
      <c r="A7" s="244" t="s">
        <v>5</v>
      </c>
      <c r="B7" s="245"/>
      <c r="C7" s="15"/>
      <c r="D7" s="17">
        <v>3491053</v>
      </c>
      <c r="E7" s="17">
        <v>3282075</v>
      </c>
      <c r="F7" s="17">
        <v>5389034</v>
      </c>
      <c r="G7" s="17">
        <v>4070187</v>
      </c>
      <c r="I7" s="22">
        <f t="shared" si="2"/>
        <v>1053</v>
      </c>
      <c r="J7" s="22">
        <f t="shared" si="0"/>
        <v>2075</v>
      </c>
      <c r="K7" s="22">
        <f t="shared" si="0"/>
        <v>9034</v>
      </c>
      <c r="L7" s="22">
        <f t="shared" si="0"/>
        <v>187</v>
      </c>
      <c r="N7" s="2">
        <f t="shared" si="3"/>
        <v>3491053</v>
      </c>
      <c r="O7" s="2">
        <f t="shared" si="1"/>
        <v>3282075</v>
      </c>
      <c r="P7" s="2">
        <f t="shared" si="1"/>
        <v>5389034</v>
      </c>
      <c r="Q7" s="2">
        <f t="shared" si="1"/>
        <v>4070187</v>
      </c>
    </row>
    <row r="8" spans="1:17" ht="15.75" customHeight="1" thickBot="1">
      <c r="A8" s="244" t="s">
        <v>6</v>
      </c>
      <c r="B8" s="245"/>
      <c r="C8" s="15"/>
      <c r="D8" s="17">
        <v>739332</v>
      </c>
      <c r="E8" s="17">
        <v>2957826</v>
      </c>
      <c r="F8" s="17">
        <v>6672816</v>
      </c>
      <c r="G8" s="17">
        <v>8605680</v>
      </c>
      <c r="I8" s="22">
        <f t="shared" si="2"/>
        <v>332</v>
      </c>
      <c r="J8" s="22">
        <f t="shared" si="0"/>
        <v>7826</v>
      </c>
      <c r="K8" s="22">
        <f t="shared" si="0"/>
        <v>2816</v>
      </c>
      <c r="L8" s="22">
        <f t="shared" si="0"/>
        <v>5680</v>
      </c>
      <c r="N8" s="2">
        <f t="shared" si="3"/>
        <v>739332</v>
      </c>
      <c r="O8" s="2">
        <f t="shared" si="1"/>
        <v>2957826</v>
      </c>
      <c r="P8" s="2">
        <f t="shared" si="1"/>
        <v>6672816</v>
      </c>
      <c r="Q8" s="2">
        <f t="shared" si="1"/>
        <v>8605680</v>
      </c>
    </row>
    <row r="9" spans="1:17" ht="37.5" customHeight="1" thickBot="1">
      <c r="A9" s="244" t="s">
        <v>7</v>
      </c>
      <c r="B9" s="245"/>
      <c r="C9" s="15"/>
      <c r="D9" s="17">
        <v>2170717</v>
      </c>
      <c r="E9" s="17">
        <v>3922773</v>
      </c>
      <c r="F9" s="17">
        <v>5526090</v>
      </c>
      <c r="G9" s="17">
        <v>7375304</v>
      </c>
      <c r="I9" s="22">
        <f t="shared" si="2"/>
        <v>717</v>
      </c>
      <c r="J9" s="22">
        <f t="shared" si="0"/>
        <v>2773</v>
      </c>
      <c r="K9" s="22">
        <f t="shared" si="0"/>
        <v>6090</v>
      </c>
      <c r="L9" s="22">
        <f t="shared" si="0"/>
        <v>5304</v>
      </c>
      <c r="N9" s="2">
        <f t="shared" si="3"/>
        <v>2170717</v>
      </c>
      <c r="O9" s="2">
        <f t="shared" si="1"/>
        <v>3922773</v>
      </c>
      <c r="P9" s="2">
        <f t="shared" si="1"/>
        <v>5526090</v>
      </c>
      <c r="Q9" s="2">
        <f t="shared" si="1"/>
        <v>7375304</v>
      </c>
    </row>
    <row r="10" spans="1:17" ht="61.5" customHeight="1" thickBot="1">
      <c r="A10" s="254" t="s">
        <v>8</v>
      </c>
      <c r="B10" s="255"/>
      <c r="C10" s="15"/>
      <c r="D10" s="16">
        <v>5383642</v>
      </c>
      <c r="E10" s="16">
        <v>3517107</v>
      </c>
      <c r="F10" s="16">
        <v>5723151</v>
      </c>
      <c r="G10" s="16">
        <v>9106561</v>
      </c>
      <c r="I10" s="22">
        <f t="shared" si="2"/>
        <v>3642</v>
      </c>
      <c r="J10" s="22">
        <f t="shared" si="0"/>
        <v>7107</v>
      </c>
      <c r="K10" s="22">
        <f t="shared" si="0"/>
        <v>3151</v>
      </c>
      <c r="L10" s="22">
        <f t="shared" si="0"/>
        <v>6561</v>
      </c>
      <c r="N10" s="2">
        <f t="shared" si="3"/>
        <v>5383642</v>
      </c>
      <c r="O10" s="2">
        <f t="shared" si="1"/>
        <v>3517107</v>
      </c>
      <c r="P10" s="2">
        <f t="shared" si="1"/>
        <v>5723151</v>
      </c>
      <c r="Q10" s="2">
        <f t="shared" si="1"/>
        <v>9106561</v>
      </c>
    </row>
    <row r="11" spans="1:17" ht="15" customHeight="1" thickBot="1">
      <c r="A11" s="244" t="s">
        <v>9</v>
      </c>
      <c r="B11" s="245"/>
      <c r="C11" s="15"/>
      <c r="D11" s="17">
        <v>34809</v>
      </c>
      <c r="E11" s="17">
        <v>-665006</v>
      </c>
      <c r="F11" s="17">
        <v>69608</v>
      </c>
      <c r="G11" s="17">
        <v>-191356</v>
      </c>
      <c r="I11" s="22">
        <f t="shared" si="2"/>
        <v>9</v>
      </c>
      <c r="J11" s="22">
        <f t="shared" si="0"/>
        <v>5006</v>
      </c>
      <c r="K11" s="22">
        <f t="shared" si="0"/>
        <v>8</v>
      </c>
      <c r="L11" s="22">
        <f t="shared" si="0"/>
        <v>1356</v>
      </c>
      <c r="N11" s="2">
        <f t="shared" si="3"/>
        <v>34809</v>
      </c>
      <c r="O11" s="2">
        <f t="shared" si="1"/>
        <v>-665006</v>
      </c>
      <c r="P11" s="2">
        <f t="shared" si="1"/>
        <v>69608</v>
      </c>
      <c r="Q11" s="2">
        <f t="shared" si="1"/>
        <v>-191356</v>
      </c>
    </row>
    <row r="12" spans="1:17" ht="45" customHeight="1" thickBot="1">
      <c r="A12" s="244" t="s">
        <v>10</v>
      </c>
      <c r="B12" s="245"/>
      <c r="C12" s="15"/>
      <c r="D12" s="17">
        <v>-8771</v>
      </c>
      <c r="E12" s="18"/>
      <c r="F12" s="18"/>
      <c r="G12" s="18"/>
      <c r="I12" s="22">
        <f t="shared" si="2"/>
        <v>71</v>
      </c>
      <c r="J12" s="22" t="e">
        <f t="shared" si="0"/>
        <v>#VALUE!</v>
      </c>
      <c r="K12" s="22" t="e">
        <f t="shared" si="0"/>
        <v>#VALUE!</v>
      </c>
      <c r="L12" s="22" t="e">
        <f t="shared" si="0"/>
        <v>#VALUE!</v>
      </c>
      <c r="N12" s="2">
        <f t="shared" si="3"/>
        <v>-8771</v>
      </c>
      <c r="O12" s="2">
        <f t="shared" si="1"/>
        <v>0</v>
      </c>
      <c r="P12" s="2">
        <f t="shared" si="1"/>
        <v>0</v>
      </c>
      <c r="Q12" s="2">
        <f t="shared" si="1"/>
        <v>0</v>
      </c>
    </row>
    <row r="13" spans="1:17" ht="37.5" customHeight="1" thickBot="1">
      <c r="A13" s="254" t="s">
        <v>11</v>
      </c>
      <c r="B13" s="255"/>
      <c r="C13" s="15"/>
      <c r="D13" s="16">
        <v>5409681</v>
      </c>
      <c r="E13" s="16">
        <v>2852101</v>
      </c>
      <c r="F13" s="16">
        <v>5792759</v>
      </c>
      <c r="G13" s="16">
        <v>8915205</v>
      </c>
      <c r="I13" s="22">
        <f t="shared" si="2"/>
        <v>9681</v>
      </c>
      <c r="J13" s="22">
        <f t="shared" si="0"/>
        <v>2101</v>
      </c>
      <c r="K13" s="22">
        <f t="shared" si="0"/>
        <v>2759</v>
      </c>
      <c r="L13" s="22">
        <f t="shared" si="0"/>
        <v>5205</v>
      </c>
      <c r="N13" s="2">
        <f t="shared" si="3"/>
        <v>5409681</v>
      </c>
      <c r="O13" s="2">
        <f t="shared" si="1"/>
        <v>2852101</v>
      </c>
      <c r="P13" s="2">
        <f t="shared" si="1"/>
        <v>5792759</v>
      </c>
      <c r="Q13" s="2">
        <f t="shared" si="1"/>
        <v>8915205</v>
      </c>
    </row>
    <row r="14" spans="1:17" ht="61.5" customHeight="1" thickBot="1">
      <c r="A14" s="254" t="s">
        <v>12</v>
      </c>
      <c r="B14" s="255"/>
      <c r="C14" s="15"/>
      <c r="D14" s="16">
        <v>3776046</v>
      </c>
      <c r="E14" s="16">
        <v>1501475</v>
      </c>
      <c r="F14" s="16">
        <v>3513068</v>
      </c>
      <c r="G14" s="16">
        <v>5439820</v>
      </c>
      <c r="I14" s="22">
        <f t="shared" si="2"/>
        <v>6046</v>
      </c>
      <c r="J14" s="22">
        <f t="shared" si="0"/>
        <v>1475</v>
      </c>
      <c r="K14" s="22">
        <f t="shared" si="0"/>
        <v>3068</v>
      </c>
      <c r="L14" s="22">
        <f t="shared" si="0"/>
        <v>9820</v>
      </c>
      <c r="N14" s="2">
        <f t="shared" si="3"/>
        <v>3776046</v>
      </c>
      <c r="O14" s="2">
        <f t="shared" si="1"/>
        <v>1501475</v>
      </c>
      <c r="P14" s="2">
        <f t="shared" si="1"/>
        <v>3513068</v>
      </c>
      <c r="Q14" s="2">
        <f t="shared" si="1"/>
        <v>5439820</v>
      </c>
    </row>
    <row r="15" spans="1:17" ht="61.5" customHeight="1" thickBot="1">
      <c r="A15" s="254" t="s">
        <v>13</v>
      </c>
      <c r="B15" s="255"/>
      <c r="C15" s="15"/>
      <c r="D15" s="16">
        <v>3158583</v>
      </c>
      <c r="E15" s="16">
        <v>1215775</v>
      </c>
      <c r="F15" s="16">
        <v>2439511</v>
      </c>
      <c r="G15" s="16">
        <v>4247289</v>
      </c>
      <c r="I15" s="22">
        <f t="shared" si="2"/>
        <v>8583</v>
      </c>
      <c r="J15" s="22">
        <f t="shared" si="0"/>
        <v>5775</v>
      </c>
      <c r="K15" s="22">
        <f t="shared" si="0"/>
        <v>9511</v>
      </c>
      <c r="L15" s="22">
        <f t="shared" si="0"/>
        <v>7289</v>
      </c>
      <c r="N15" s="2">
        <f t="shared" si="3"/>
        <v>3158583</v>
      </c>
      <c r="O15" s="2">
        <f t="shared" si="1"/>
        <v>1215775</v>
      </c>
      <c r="P15" s="2">
        <f t="shared" si="1"/>
        <v>2439511</v>
      </c>
      <c r="Q15" s="2">
        <f t="shared" si="1"/>
        <v>4247289</v>
      </c>
    </row>
    <row r="16" spans="1:17" ht="37.5" customHeight="1" thickBot="1">
      <c r="A16" s="244" t="s">
        <v>14</v>
      </c>
      <c r="B16" s="245"/>
      <c r="C16" s="15"/>
      <c r="D16" s="17">
        <v>2447</v>
      </c>
      <c r="E16" s="18">
        <v>636</v>
      </c>
      <c r="F16" s="17">
        <v>1178</v>
      </c>
      <c r="G16" s="17">
        <v>1729</v>
      </c>
      <c r="I16" s="22">
        <f t="shared" si="2"/>
        <v>7</v>
      </c>
      <c r="J16" s="22" t="e">
        <f t="shared" si="0"/>
        <v>#VALUE!</v>
      </c>
      <c r="K16" s="22">
        <f t="shared" si="0"/>
        <v>8</v>
      </c>
      <c r="L16" s="22">
        <f t="shared" si="0"/>
        <v>9</v>
      </c>
      <c r="N16" s="2">
        <f t="shared" si="3"/>
        <v>2447</v>
      </c>
      <c r="O16" s="2">
        <f t="shared" si="1"/>
        <v>636</v>
      </c>
      <c r="P16" s="2">
        <f t="shared" si="1"/>
        <v>1178</v>
      </c>
      <c r="Q16" s="2">
        <f t="shared" si="1"/>
        <v>1729</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1822</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34875608</v>
      </c>
      <c r="E19" s="16">
        <v>67699620</v>
      </c>
      <c r="F19" s="16">
        <v>87583802</v>
      </c>
      <c r="G19" s="16">
        <v>100528907</v>
      </c>
      <c r="I19" s="22">
        <f t="shared" ref="I19:L38" si="4">REPLACE(D19,1,3,"")/1</f>
        <v>75608</v>
      </c>
      <c r="J19" s="22">
        <f t="shared" si="4"/>
        <v>99620</v>
      </c>
      <c r="K19" s="22">
        <f t="shared" si="4"/>
        <v>83802</v>
      </c>
      <c r="L19" s="22">
        <f t="shared" si="4"/>
        <v>528907</v>
      </c>
      <c r="N19" s="2">
        <f t="shared" si="3"/>
        <v>34875608</v>
      </c>
      <c r="O19" s="2">
        <f t="shared" si="3"/>
        <v>67699620</v>
      </c>
      <c r="P19" s="2">
        <f t="shared" si="3"/>
        <v>87583802</v>
      </c>
      <c r="Q19" s="2">
        <f t="shared" si="3"/>
        <v>100528907</v>
      </c>
    </row>
    <row r="20" spans="1:17" ht="61.5" customHeight="1" thickBot="1">
      <c r="A20" s="244" t="s">
        <v>17</v>
      </c>
      <c r="B20" s="245"/>
      <c r="C20" s="15"/>
      <c r="D20" s="17">
        <v>7607514</v>
      </c>
      <c r="E20" s="17">
        <v>6938465</v>
      </c>
      <c r="F20" s="17">
        <v>9833332</v>
      </c>
      <c r="G20" s="17">
        <v>8610504</v>
      </c>
      <c r="I20" s="22">
        <f t="shared" si="4"/>
        <v>7514</v>
      </c>
      <c r="J20" s="22">
        <f t="shared" si="4"/>
        <v>8465</v>
      </c>
      <c r="K20" s="22">
        <f t="shared" si="4"/>
        <v>3332</v>
      </c>
      <c r="L20" s="22">
        <f t="shared" si="4"/>
        <v>504</v>
      </c>
      <c r="N20" s="2">
        <f t="shared" si="3"/>
        <v>7607514</v>
      </c>
      <c r="O20" s="2">
        <f t="shared" si="3"/>
        <v>6938465</v>
      </c>
      <c r="P20" s="2">
        <f t="shared" si="3"/>
        <v>9833332</v>
      </c>
      <c r="Q20" s="2">
        <f t="shared" si="3"/>
        <v>8610504</v>
      </c>
    </row>
    <row r="21" spans="1:17" ht="30" customHeight="1" thickBot="1">
      <c r="A21" s="244" t="s">
        <v>18</v>
      </c>
      <c r="B21" s="245"/>
      <c r="C21" s="15"/>
      <c r="D21" s="17">
        <v>6168171</v>
      </c>
      <c r="E21" s="17">
        <v>11142980</v>
      </c>
      <c r="F21" s="17">
        <v>494157</v>
      </c>
      <c r="G21" s="17">
        <v>203016</v>
      </c>
      <c r="I21" s="22">
        <f t="shared" si="4"/>
        <v>8171</v>
      </c>
      <c r="J21" s="22">
        <f t="shared" si="4"/>
        <v>42980</v>
      </c>
      <c r="K21" s="22">
        <f t="shared" si="4"/>
        <v>157</v>
      </c>
      <c r="L21" s="22">
        <f t="shared" si="4"/>
        <v>16</v>
      </c>
      <c r="N21" s="2">
        <f t="shared" si="3"/>
        <v>6168171</v>
      </c>
      <c r="O21" s="2">
        <f t="shared" si="3"/>
        <v>11142980</v>
      </c>
      <c r="P21" s="2">
        <f t="shared" si="3"/>
        <v>494157</v>
      </c>
      <c r="Q21" s="2">
        <f t="shared" si="3"/>
        <v>203016</v>
      </c>
    </row>
    <row r="22" spans="1:17" ht="30" customHeight="1" thickBot="1">
      <c r="A22" s="244" t="s">
        <v>19</v>
      </c>
      <c r="B22" s="245"/>
      <c r="C22" s="15"/>
      <c r="D22" s="17">
        <v>2863605</v>
      </c>
      <c r="E22" s="17">
        <v>13848128</v>
      </c>
      <c r="F22" s="17">
        <v>18254656</v>
      </c>
      <c r="G22" s="17">
        <v>28978153</v>
      </c>
      <c r="I22" s="22">
        <f t="shared" si="4"/>
        <v>3605</v>
      </c>
      <c r="J22" s="22">
        <f t="shared" si="4"/>
        <v>48128</v>
      </c>
      <c r="K22" s="22">
        <f t="shared" si="4"/>
        <v>54656</v>
      </c>
      <c r="L22" s="22">
        <f t="shared" si="4"/>
        <v>78153</v>
      </c>
      <c r="N22" s="2">
        <f t="shared" si="3"/>
        <v>2863605</v>
      </c>
      <c r="O22" s="2">
        <f t="shared" si="3"/>
        <v>13848128</v>
      </c>
      <c r="P22" s="2">
        <f t="shared" si="3"/>
        <v>18254656</v>
      </c>
      <c r="Q22" s="2">
        <f t="shared" si="3"/>
        <v>28978153</v>
      </c>
    </row>
    <row r="23" spans="1:17" ht="15" customHeight="1" thickBot="1">
      <c r="A23" s="244" t="s">
        <v>20</v>
      </c>
      <c r="B23" s="245"/>
      <c r="C23" s="15"/>
      <c r="D23" s="17">
        <v>16598351</v>
      </c>
      <c r="E23" s="17">
        <v>28027418</v>
      </c>
      <c r="F23" s="17">
        <v>49782781</v>
      </c>
      <c r="G23" s="17">
        <v>48615074</v>
      </c>
      <c r="I23" s="22">
        <f t="shared" si="4"/>
        <v>98351</v>
      </c>
      <c r="J23" s="22">
        <f t="shared" si="4"/>
        <v>27418</v>
      </c>
      <c r="K23" s="22">
        <f t="shared" si="4"/>
        <v>82781</v>
      </c>
      <c r="L23" s="22">
        <f t="shared" si="4"/>
        <v>15074</v>
      </c>
      <c r="N23" s="2">
        <f t="shared" si="3"/>
        <v>16598351</v>
      </c>
      <c r="O23" s="2">
        <f t="shared" si="3"/>
        <v>28027418</v>
      </c>
      <c r="P23" s="2">
        <f t="shared" si="3"/>
        <v>49782781</v>
      </c>
      <c r="Q23" s="2">
        <f t="shared" si="3"/>
        <v>48615074</v>
      </c>
    </row>
    <row r="24" spans="1:17" ht="30" customHeight="1" thickBot="1">
      <c r="A24" s="244" t="s">
        <v>21</v>
      </c>
      <c r="B24" s="245"/>
      <c r="C24" s="15"/>
      <c r="D24" s="17">
        <v>1637967</v>
      </c>
      <c r="E24" s="17">
        <v>7742629</v>
      </c>
      <c r="F24" s="17">
        <v>9218876</v>
      </c>
      <c r="G24" s="17">
        <v>14122160</v>
      </c>
      <c r="I24" s="22">
        <f t="shared" si="4"/>
        <v>7967</v>
      </c>
      <c r="J24" s="22">
        <f t="shared" si="4"/>
        <v>2629</v>
      </c>
      <c r="K24" s="22">
        <f t="shared" si="4"/>
        <v>8876</v>
      </c>
      <c r="L24" s="22">
        <f t="shared" si="4"/>
        <v>22160</v>
      </c>
      <c r="N24" s="2">
        <f t="shared" si="3"/>
        <v>1637967</v>
      </c>
      <c r="O24" s="2">
        <f t="shared" si="3"/>
        <v>7742629</v>
      </c>
      <c r="P24" s="2">
        <f t="shared" si="3"/>
        <v>9218876</v>
      </c>
      <c r="Q24" s="2">
        <f t="shared" si="3"/>
        <v>14122160</v>
      </c>
    </row>
    <row r="25" spans="1:17" ht="15" customHeight="1" thickBot="1">
      <c r="A25" s="254" t="s">
        <v>22</v>
      </c>
      <c r="B25" s="255"/>
      <c r="C25" s="15"/>
      <c r="D25" s="16">
        <v>55609699</v>
      </c>
      <c r="E25" s="16">
        <v>77795053</v>
      </c>
      <c r="F25" s="16">
        <v>92867048</v>
      </c>
      <c r="G25" s="16">
        <v>114326191</v>
      </c>
      <c r="I25" s="22">
        <f t="shared" si="4"/>
        <v>9699</v>
      </c>
      <c r="J25" s="22">
        <f t="shared" si="4"/>
        <v>95053</v>
      </c>
      <c r="K25" s="22">
        <f t="shared" si="4"/>
        <v>67048</v>
      </c>
      <c r="L25" s="22">
        <f t="shared" si="4"/>
        <v>326191</v>
      </c>
      <c r="N25" s="2">
        <f t="shared" si="3"/>
        <v>55609699</v>
      </c>
      <c r="O25" s="2">
        <f t="shared" si="3"/>
        <v>77795053</v>
      </c>
      <c r="P25" s="2">
        <f t="shared" si="3"/>
        <v>92867048</v>
      </c>
      <c r="Q25" s="2">
        <f t="shared" si="3"/>
        <v>114326191</v>
      </c>
    </row>
    <row r="26" spans="1:17" ht="25.5" customHeight="1" thickBot="1">
      <c r="A26" s="244" t="s">
        <v>23</v>
      </c>
      <c r="B26" s="245"/>
      <c r="C26" s="15"/>
      <c r="D26" s="17">
        <v>22319696</v>
      </c>
      <c r="E26" s="17">
        <v>19763407</v>
      </c>
      <c r="F26" s="17">
        <v>26878731</v>
      </c>
      <c r="G26" s="17">
        <v>35646902</v>
      </c>
      <c r="I26" s="22">
        <f t="shared" si="4"/>
        <v>19696</v>
      </c>
      <c r="J26" s="22">
        <f t="shared" si="4"/>
        <v>63407</v>
      </c>
      <c r="K26" s="22">
        <f t="shared" si="4"/>
        <v>78731</v>
      </c>
      <c r="L26" s="22">
        <f t="shared" si="4"/>
        <v>46902</v>
      </c>
      <c r="N26" s="2">
        <f t="shared" si="3"/>
        <v>22319696</v>
      </c>
      <c r="O26" s="2">
        <f t="shared" si="3"/>
        <v>19763407</v>
      </c>
      <c r="P26" s="2">
        <f t="shared" si="3"/>
        <v>26878731</v>
      </c>
      <c r="Q26" s="2">
        <f t="shared" si="3"/>
        <v>35646902</v>
      </c>
    </row>
    <row r="27" spans="1:17" ht="15.75" customHeight="1" thickBot="1">
      <c r="A27" s="244" t="s">
        <v>24</v>
      </c>
      <c r="B27" s="245"/>
      <c r="C27" s="15"/>
      <c r="D27" s="17">
        <v>15399141</v>
      </c>
      <c r="E27" s="17">
        <v>16827664</v>
      </c>
      <c r="F27" s="17">
        <v>17362127</v>
      </c>
      <c r="G27" s="17">
        <v>17372962</v>
      </c>
      <c r="I27" s="22">
        <f t="shared" si="4"/>
        <v>99141</v>
      </c>
      <c r="J27" s="22">
        <f t="shared" si="4"/>
        <v>27664</v>
      </c>
      <c r="K27" s="22">
        <f t="shared" si="4"/>
        <v>62127</v>
      </c>
      <c r="L27" s="22">
        <f t="shared" si="4"/>
        <v>72962</v>
      </c>
      <c r="N27" s="2">
        <f t="shared" si="3"/>
        <v>15399141</v>
      </c>
      <c r="O27" s="2">
        <f t="shared" si="3"/>
        <v>16827664</v>
      </c>
      <c r="P27" s="2">
        <f t="shared" si="3"/>
        <v>17362127</v>
      </c>
      <c r="Q27" s="2">
        <f t="shared" si="3"/>
        <v>17372962</v>
      </c>
    </row>
    <row r="28" spans="1:17" ht="30" customHeight="1" thickBot="1">
      <c r="A28" s="244" t="s">
        <v>25</v>
      </c>
      <c r="B28" s="245"/>
      <c r="C28" s="15"/>
      <c r="D28" s="17">
        <v>4949144</v>
      </c>
      <c r="E28" s="17">
        <v>9597558</v>
      </c>
      <c r="F28" s="17">
        <v>3347545</v>
      </c>
      <c r="G28" s="17">
        <v>6528162</v>
      </c>
      <c r="I28" s="22">
        <f t="shared" si="4"/>
        <v>9144</v>
      </c>
      <c r="J28" s="22">
        <f t="shared" si="4"/>
        <v>7558</v>
      </c>
      <c r="K28" s="22">
        <f t="shared" si="4"/>
        <v>7545</v>
      </c>
      <c r="L28" s="22">
        <f t="shared" si="4"/>
        <v>8162</v>
      </c>
      <c r="N28" s="2">
        <f t="shared" si="3"/>
        <v>4949144</v>
      </c>
      <c r="O28" s="2">
        <f t="shared" si="3"/>
        <v>9597558</v>
      </c>
      <c r="P28" s="2">
        <f t="shared" si="3"/>
        <v>3347545</v>
      </c>
      <c r="Q28" s="2">
        <f t="shared" si="3"/>
        <v>6528162</v>
      </c>
    </row>
    <row r="29" spans="1:17" ht="15" customHeight="1" thickBot="1">
      <c r="A29" s="254" t="s">
        <v>26</v>
      </c>
      <c r="B29" s="255"/>
      <c r="C29" s="15"/>
      <c r="D29" s="16">
        <v>90485307</v>
      </c>
      <c r="E29" s="16">
        <v>145494673</v>
      </c>
      <c r="F29" s="16">
        <v>180450850</v>
      </c>
      <c r="G29" s="16">
        <v>214855098</v>
      </c>
      <c r="I29" s="22">
        <f t="shared" si="4"/>
        <v>85307</v>
      </c>
      <c r="J29" s="22">
        <f t="shared" si="4"/>
        <v>494673</v>
      </c>
      <c r="K29" s="22">
        <f t="shared" si="4"/>
        <v>450850</v>
      </c>
      <c r="L29" s="22">
        <f t="shared" si="4"/>
        <v>855098</v>
      </c>
      <c r="N29" s="2">
        <f t="shared" si="3"/>
        <v>90485307</v>
      </c>
      <c r="O29" s="2">
        <f t="shared" si="3"/>
        <v>145494673</v>
      </c>
      <c r="P29" s="2">
        <f t="shared" si="3"/>
        <v>180450850</v>
      </c>
      <c r="Q29" s="2">
        <f t="shared" si="3"/>
        <v>214855098</v>
      </c>
    </row>
    <row r="30" spans="1:17" ht="15" customHeight="1" thickBot="1">
      <c r="A30" s="254" t="s">
        <v>27</v>
      </c>
      <c r="B30" s="255"/>
      <c r="C30" s="15"/>
      <c r="D30" s="16">
        <v>63200674</v>
      </c>
      <c r="E30" s="16">
        <v>107917829</v>
      </c>
      <c r="F30" s="16">
        <v>135184455</v>
      </c>
      <c r="G30" s="16">
        <v>162548919</v>
      </c>
      <c r="I30" s="22">
        <f t="shared" si="4"/>
        <v>674</v>
      </c>
      <c r="J30" s="22">
        <f t="shared" si="4"/>
        <v>917829</v>
      </c>
      <c r="K30" s="22">
        <f t="shared" si="4"/>
        <v>184455</v>
      </c>
      <c r="L30" s="22">
        <f t="shared" si="4"/>
        <v>548919</v>
      </c>
      <c r="N30" s="2">
        <f t="shared" si="3"/>
        <v>63200674</v>
      </c>
      <c r="O30" s="2">
        <f t="shared" si="3"/>
        <v>107917829</v>
      </c>
      <c r="P30" s="2">
        <f t="shared" si="3"/>
        <v>135184455</v>
      </c>
      <c r="Q30" s="2">
        <f t="shared" si="3"/>
        <v>162548919</v>
      </c>
    </row>
    <row r="31" spans="1:17" ht="15" customHeight="1" thickBot="1">
      <c r="A31" s="244" t="s">
        <v>28</v>
      </c>
      <c r="B31" s="245"/>
      <c r="C31" s="15"/>
      <c r="D31" s="17">
        <v>24603801</v>
      </c>
      <c r="E31" s="17">
        <v>64848781</v>
      </c>
      <c r="F31" s="17">
        <v>97627931</v>
      </c>
      <c r="G31" s="17">
        <v>124896668</v>
      </c>
      <c r="I31" s="22">
        <f t="shared" si="4"/>
        <v>3801</v>
      </c>
      <c r="J31" s="22">
        <f t="shared" si="4"/>
        <v>48781</v>
      </c>
      <c r="K31" s="22">
        <f t="shared" si="4"/>
        <v>27931</v>
      </c>
      <c r="L31" s="22">
        <f t="shared" si="4"/>
        <v>896668</v>
      </c>
      <c r="N31" s="2">
        <f t="shared" si="3"/>
        <v>24603801</v>
      </c>
      <c r="O31" s="2">
        <f t="shared" si="3"/>
        <v>64848781</v>
      </c>
      <c r="P31" s="2">
        <f t="shared" si="3"/>
        <v>97627931</v>
      </c>
      <c r="Q31" s="2">
        <f t="shared" si="3"/>
        <v>124896668</v>
      </c>
    </row>
    <row r="32" spans="1:17" ht="15.75" customHeight="1" thickBot="1">
      <c r="A32" s="244" t="s">
        <v>29</v>
      </c>
      <c r="B32" s="245"/>
      <c r="C32" s="15"/>
      <c r="D32" s="17">
        <v>38596873</v>
      </c>
      <c r="E32" s="17">
        <v>43069048</v>
      </c>
      <c r="F32" s="17">
        <v>37556524</v>
      </c>
      <c r="G32" s="17">
        <v>37652251</v>
      </c>
      <c r="I32" s="22">
        <f t="shared" si="4"/>
        <v>96873</v>
      </c>
      <c r="J32" s="22">
        <f t="shared" si="4"/>
        <v>69048</v>
      </c>
      <c r="K32" s="22">
        <f t="shared" si="4"/>
        <v>56524</v>
      </c>
      <c r="L32" s="22">
        <f t="shared" si="4"/>
        <v>52251</v>
      </c>
      <c r="N32" s="2">
        <f t="shared" si="3"/>
        <v>38596873</v>
      </c>
      <c r="O32" s="2">
        <f t="shared" si="3"/>
        <v>43069048</v>
      </c>
      <c r="P32" s="2">
        <f t="shared" si="3"/>
        <v>37556524</v>
      </c>
      <c r="Q32" s="2">
        <f t="shared" si="3"/>
        <v>37652251</v>
      </c>
    </row>
    <row r="33" spans="1:18" ht="15" customHeight="1" thickBot="1">
      <c r="A33" s="254" t="s">
        <v>30</v>
      </c>
      <c r="B33" s="255"/>
      <c r="C33" s="15"/>
      <c r="D33" s="16">
        <v>20396041</v>
      </c>
      <c r="E33" s="16">
        <v>37576843</v>
      </c>
      <c r="F33" s="16">
        <v>45266395</v>
      </c>
      <c r="G33" s="16">
        <v>52306179</v>
      </c>
      <c r="I33" s="22">
        <f t="shared" si="4"/>
        <v>96041</v>
      </c>
      <c r="J33" s="22">
        <f t="shared" si="4"/>
        <v>76843</v>
      </c>
      <c r="K33" s="22">
        <f t="shared" si="4"/>
        <v>66395</v>
      </c>
      <c r="L33" s="22">
        <f t="shared" si="4"/>
        <v>6179</v>
      </c>
      <c r="N33" s="2">
        <f t="shared" si="3"/>
        <v>20396041</v>
      </c>
      <c r="O33" s="2">
        <f t="shared" si="3"/>
        <v>37576843</v>
      </c>
      <c r="P33" s="2">
        <f t="shared" si="3"/>
        <v>45266395</v>
      </c>
      <c r="Q33" s="2">
        <f t="shared" si="3"/>
        <v>52306179</v>
      </c>
      <c r="R33" s="22"/>
    </row>
    <row r="34" spans="1:18" ht="30" customHeight="1" thickBot="1">
      <c r="A34" s="244" t="s">
        <v>31</v>
      </c>
      <c r="B34" s="245"/>
      <c r="C34" s="15"/>
      <c r="D34" s="17">
        <v>14545551</v>
      </c>
      <c r="E34" s="17">
        <v>18681881</v>
      </c>
      <c r="F34" s="17">
        <v>26377080</v>
      </c>
      <c r="G34" s="17">
        <v>26377080</v>
      </c>
      <c r="I34" s="22">
        <f t="shared" si="4"/>
        <v>45551</v>
      </c>
      <c r="J34" s="22">
        <f t="shared" si="4"/>
        <v>81881</v>
      </c>
      <c r="K34" s="22">
        <f t="shared" si="4"/>
        <v>77080</v>
      </c>
      <c r="L34" s="22">
        <f t="shared" si="4"/>
        <v>77080</v>
      </c>
      <c r="N34" s="2">
        <f t="shared" si="3"/>
        <v>14545551</v>
      </c>
      <c r="O34" s="2">
        <f t="shared" si="3"/>
        <v>18681881</v>
      </c>
      <c r="P34" s="2">
        <f t="shared" si="3"/>
        <v>26377080</v>
      </c>
      <c r="Q34" s="2">
        <f t="shared" si="3"/>
        <v>26377080</v>
      </c>
    </row>
    <row r="35" spans="1:18" ht="30" customHeight="1" thickBot="1">
      <c r="A35" s="244" t="s">
        <v>32</v>
      </c>
      <c r="B35" s="245"/>
      <c r="C35" s="15"/>
      <c r="D35" s="17">
        <v>4582534</v>
      </c>
      <c r="E35" s="17">
        <v>5798727</v>
      </c>
      <c r="F35" s="17">
        <v>2504960</v>
      </c>
      <c r="G35" s="17">
        <v>2624458</v>
      </c>
      <c r="I35" s="22">
        <f t="shared" si="4"/>
        <v>2534</v>
      </c>
      <c r="J35" s="22">
        <f t="shared" si="4"/>
        <v>8727</v>
      </c>
      <c r="K35" s="22">
        <f t="shared" si="4"/>
        <v>4960</v>
      </c>
      <c r="L35" s="22">
        <f t="shared" si="4"/>
        <v>4458</v>
      </c>
      <c r="N35" s="2">
        <f t="shared" si="3"/>
        <v>4582534</v>
      </c>
      <c r="O35" s="2">
        <f t="shared" si="3"/>
        <v>5798727</v>
      </c>
      <c r="P35" s="2">
        <f t="shared" si="3"/>
        <v>2504960</v>
      </c>
      <c r="Q35" s="2">
        <f t="shared" si="3"/>
        <v>2624458</v>
      </c>
    </row>
    <row r="36" spans="1:18" ht="37.5" customHeight="1" thickBot="1">
      <c r="A36" s="244" t="s">
        <v>33</v>
      </c>
      <c r="B36" s="245"/>
      <c r="C36" s="15"/>
      <c r="D36" s="17">
        <v>4220035</v>
      </c>
      <c r="E36" s="17">
        <v>1601416</v>
      </c>
      <c r="F36" s="17">
        <v>942345</v>
      </c>
      <c r="G36" s="17">
        <v>5151848</v>
      </c>
      <c r="I36" s="22">
        <f t="shared" si="4"/>
        <v>35</v>
      </c>
      <c r="J36" s="22">
        <f t="shared" si="4"/>
        <v>1416</v>
      </c>
      <c r="K36" s="22">
        <f t="shared" si="4"/>
        <v>345</v>
      </c>
      <c r="L36" s="22">
        <f t="shared" si="4"/>
        <v>1848</v>
      </c>
      <c r="N36" s="2">
        <f t="shared" si="3"/>
        <v>4220035</v>
      </c>
      <c r="O36" s="2">
        <f t="shared" si="3"/>
        <v>1601416</v>
      </c>
      <c r="P36" s="2">
        <f t="shared" si="3"/>
        <v>942345</v>
      </c>
      <c r="Q36" s="2">
        <f t="shared" si="3"/>
        <v>5151848</v>
      </c>
    </row>
    <row r="37" spans="1:18" ht="30" customHeight="1" thickBot="1">
      <c r="A37" s="254" t="s">
        <v>34</v>
      </c>
      <c r="B37" s="255"/>
      <c r="C37" s="15"/>
      <c r="D37" s="16">
        <v>6888592</v>
      </c>
      <c r="E37" s="19"/>
      <c r="F37" s="19"/>
      <c r="G37" s="19"/>
      <c r="I37" s="22">
        <f t="shared" si="4"/>
        <v>8592</v>
      </c>
      <c r="J37" s="22" t="e">
        <f t="shared" si="4"/>
        <v>#VALUE!</v>
      </c>
      <c r="K37" s="22" t="e">
        <f t="shared" si="4"/>
        <v>#VALUE!</v>
      </c>
      <c r="L37" s="22" t="e">
        <f t="shared" si="4"/>
        <v>#VALUE!</v>
      </c>
      <c r="N37" s="2">
        <f t="shared" si="3"/>
        <v>6888592</v>
      </c>
      <c r="O37" s="2">
        <f t="shared" si="3"/>
        <v>0</v>
      </c>
      <c r="P37" s="2">
        <f t="shared" si="3"/>
        <v>0</v>
      </c>
      <c r="Q37" s="2">
        <f t="shared" si="3"/>
        <v>0</v>
      </c>
    </row>
    <row r="38" spans="1:18" ht="30" customHeight="1" thickBot="1">
      <c r="A38" s="254" t="s">
        <v>35</v>
      </c>
      <c r="B38" s="255"/>
      <c r="C38" s="15"/>
      <c r="D38" s="16">
        <v>90485307</v>
      </c>
      <c r="E38" s="16">
        <v>145494673</v>
      </c>
      <c r="F38" s="16">
        <v>180450850</v>
      </c>
      <c r="G38" s="16">
        <v>214855098</v>
      </c>
      <c r="I38" s="22">
        <f t="shared" si="4"/>
        <v>85307</v>
      </c>
      <c r="J38" s="22">
        <f t="shared" si="4"/>
        <v>494673</v>
      </c>
      <c r="K38" s="22">
        <f t="shared" si="4"/>
        <v>450850</v>
      </c>
      <c r="L38" s="22">
        <f t="shared" si="4"/>
        <v>855098</v>
      </c>
      <c r="N38" s="2">
        <f t="shared" si="3"/>
        <v>90485307</v>
      </c>
      <c r="O38" s="2">
        <f t="shared" si="3"/>
        <v>145494673</v>
      </c>
      <c r="P38" s="2">
        <f t="shared" si="3"/>
        <v>180450850</v>
      </c>
      <c r="Q38" s="2">
        <f t="shared" si="3"/>
        <v>214855098</v>
      </c>
    </row>
    <row r="39" spans="1:18">
      <c r="A39" s="21" t="s">
        <v>1834</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19538347</v>
      </c>
      <c r="E3" s="16">
        <v>21972279</v>
      </c>
      <c r="F3" s="16">
        <v>33188786</v>
      </c>
      <c r="G3" s="16">
        <v>29123302</v>
      </c>
      <c r="H3" s="252" t="s">
        <v>1</v>
      </c>
      <c r="I3" s="253"/>
      <c r="J3" s="15"/>
      <c r="K3" s="16">
        <v>9459758</v>
      </c>
      <c r="L3" s="16">
        <v>10650440</v>
      </c>
      <c r="M3" s="16">
        <v>23886369</v>
      </c>
      <c r="N3" s="16">
        <v>15791343</v>
      </c>
      <c r="P3" s="2">
        <f>REPLACE(D3,1,3,"")/1</f>
        <v>38347</v>
      </c>
      <c r="Q3" s="2">
        <f t="shared" ref="Q3:S16" si="0">REPLACE(E3,1,3,"")/1</f>
        <v>72279</v>
      </c>
      <c r="R3" s="2">
        <f t="shared" si="0"/>
        <v>88786</v>
      </c>
      <c r="S3" s="2">
        <f t="shared" si="0"/>
        <v>23302</v>
      </c>
      <c r="T3" s="2">
        <f>REPLACE(K3,1,3,"")/1</f>
        <v>9758</v>
      </c>
      <c r="U3" s="2">
        <f t="shared" ref="U3:W16" si="1">REPLACE(L3,1,3,"")/1</f>
        <v>50440</v>
      </c>
      <c r="V3" s="2">
        <f t="shared" si="1"/>
        <v>86369</v>
      </c>
      <c r="W3" s="2">
        <f t="shared" si="1"/>
        <v>91343</v>
      </c>
      <c r="Y3" s="3">
        <f>K3</f>
        <v>9459758</v>
      </c>
      <c r="Z3" s="3">
        <f t="shared" ref="Z3:AB17" si="2">L3</f>
        <v>10650440</v>
      </c>
      <c r="AA3" s="3">
        <f t="shared" si="2"/>
        <v>23886369</v>
      </c>
      <c r="AB3" s="3">
        <f t="shared" si="2"/>
        <v>15791343</v>
      </c>
      <c r="AC3" s="3">
        <f>D3</f>
        <v>19538347</v>
      </c>
      <c r="AD3" s="3">
        <f t="shared" ref="AD3:AF17" si="3">E3</f>
        <v>21972279</v>
      </c>
      <c r="AE3" s="3">
        <f t="shared" si="3"/>
        <v>33188786</v>
      </c>
      <c r="AF3" s="3">
        <f t="shared" si="3"/>
        <v>29123302</v>
      </c>
    </row>
    <row r="4" spans="1:32" ht="15" customHeight="1" thickBot="1">
      <c r="A4" s="244" t="s">
        <v>2</v>
      </c>
      <c r="B4" s="245"/>
      <c r="C4" s="15"/>
      <c r="D4" s="17">
        <v>13422144</v>
      </c>
      <c r="E4" s="17">
        <v>14966589</v>
      </c>
      <c r="F4" s="17">
        <v>24023547</v>
      </c>
      <c r="G4" s="17">
        <v>21808594</v>
      </c>
      <c r="H4" s="244" t="s">
        <v>2</v>
      </c>
      <c r="I4" s="245"/>
      <c r="J4" s="15"/>
      <c r="K4" s="17">
        <v>7039355</v>
      </c>
      <c r="L4" s="17">
        <v>7246340</v>
      </c>
      <c r="M4" s="17">
        <v>16546284</v>
      </c>
      <c r="N4" s="17">
        <v>10218419</v>
      </c>
      <c r="P4" s="2">
        <f t="shared" ref="P4:P16" si="4">REPLACE(D4,1,3,"")/1</f>
        <v>22144</v>
      </c>
      <c r="Q4" s="2">
        <f t="shared" si="0"/>
        <v>66589</v>
      </c>
      <c r="R4" s="2">
        <f t="shared" si="0"/>
        <v>23547</v>
      </c>
      <c r="S4" s="2">
        <f t="shared" si="0"/>
        <v>8594</v>
      </c>
      <c r="T4" s="2">
        <f t="shared" ref="T4:U16" si="5">REPLACE(K4,1,3,"")/1</f>
        <v>9355</v>
      </c>
      <c r="U4" s="2">
        <f t="shared" si="5"/>
        <v>6340</v>
      </c>
      <c r="V4" s="2">
        <f t="shared" si="1"/>
        <v>46284</v>
      </c>
      <c r="W4" s="2">
        <f t="shared" si="1"/>
        <v>18419</v>
      </c>
      <c r="Y4" s="3">
        <f t="shared" ref="Y4:AB38" si="6">K4</f>
        <v>7039355</v>
      </c>
      <c r="Z4" s="3">
        <f t="shared" si="2"/>
        <v>7246340</v>
      </c>
      <c r="AA4" s="3">
        <f t="shared" si="2"/>
        <v>16546284</v>
      </c>
      <c r="AB4" s="3">
        <f t="shared" si="2"/>
        <v>10218419</v>
      </c>
      <c r="AC4" s="3">
        <f t="shared" ref="AC4:AF38" si="7">D4</f>
        <v>13422144</v>
      </c>
      <c r="AD4" s="3">
        <f t="shared" si="3"/>
        <v>14966589</v>
      </c>
      <c r="AE4" s="3">
        <f t="shared" si="3"/>
        <v>24023547</v>
      </c>
      <c r="AF4" s="3">
        <f t="shared" si="3"/>
        <v>21808594</v>
      </c>
    </row>
    <row r="5" spans="1:32" ht="61.5" customHeight="1" thickBot="1">
      <c r="A5" s="254" t="s">
        <v>3</v>
      </c>
      <c r="B5" s="255"/>
      <c r="C5" s="15"/>
      <c r="D5" s="16">
        <v>6116203</v>
      </c>
      <c r="E5" s="16">
        <v>7005690</v>
      </c>
      <c r="F5" s="16">
        <v>9165239</v>
      </c>
      <c r="G5" s="16">
        <v>7314708</v>
      </c>
      <c r="H5" s="254" t="s">
        <v>3</v>
      </c>
      <c r="I5" s="255"/>
      <c r="J5" s="15"/>
      <c r="K5" s="16">
        <v>2420404</v>
      </c>
      <c r="L5" s="16">
        <v>3404100</v>
      </c>
      <c r="M5" s="16">
        <v>7340085</v>
      </c>
      <c r="N5" s="16">
        <v>5572924</v>
      </c>
      <c r="P5" s="2">
        <f t="shared" si="4"/>
        <v>6203</v>
      </c>
      <c r="Q5" s="2">
        <f t="shared" si="0"/>
        <v>5690</v>
      </c>
      <c r="R5" s="2">
        <f t="shared" si="0"/>
        <v>5239</v>
      </c>
      <c r="S5" s="2">
        <f t="shared" si="0"/>
        <v>4708</v>
      </c>
      <c r="T5" s="2">
        <f t="shared" si="5"/>
        <v>404</v>
      </c>
      <c r="U5" s="2">
        <f t="shared" si="1"/>
        <v>4100</v>
      </c>
      <c r="V5" s="2">
        <f t="shared" si="1"/>
        <v>85</v>
      </c>
      <c r="W5" s="2">
        <f t="shared" si="1"/>
        <v>2924</v>
      </c>
      <c r="Y5" s="3">
        <f t="shared" si="6"/>
        <v>2420404</v>
      </c>
      <c r="Z5" s="3">
        <f t="shared" si="2"/>
        <v>3404100</v>
      </c>
      <c r="AA5" s="3">
        <f t="shared" si="2"/>
        <v>7340085</v>
      </c>
      <c r="AB5" s="3">
        <f t="shared" si="2"/>
        <v>5572924</v>
      </c>
      <c r="AC5" s="3">
        <f t="shared" si="7"/>
        <v>6116203</v>
      </c>
      <c r="AD5" s="3">
        <f t="shared" si="3"/>
        <v>7005690</v>
      </c>
      <c r="AE5" s="3">
        <f t="shared" si="3"/>
        <v>9165239</v>
      </c>
      <c r="AF5" s="3">
        <f t="shared" si="3"/>
        <v>7314708</v>
      </c>
    </row>
    <row r="6" spans="1:32" ht="37.5" customHeight="1" thickBot="1">
      <c r="A6" s="244" t="s">
        <v>4</v>
      </c>
      <c r="B6" s="245"/>
      <c r="C6" s="15"/>
      <c r="D6" s="17">
        <v>343319</v>
      </c>
      <c r="E6" s="17">
        <v>832867</v>
      </c>
      <c r="F6" s="17">
        <v>123445</v>
      </c>
      <c r="G6" s="17">
        <v>632964</v>
      </c>
      <c r="H6" s="244" t="s">
        <v>4</v>
      </c>
      <c r="I6" s="245"/>
      <c r="J6" s="15"/>
      <c r="K6" s="17">
        <v>2520221</v>
      </c>
      <c r="L6" s="17">
        <v>316720</v>
      </c>
      <c r="M6" s="17">
        <v>3186869</v>
      </c>
      <c r="N6" s="17">
        <v>379942</v>
      </c>
      <c r="P6" s="2">
        <f t="shared" si="4"/>
        <v>319</v>
      </c>
      <c r="Q6" s="2">
        <f t="shared" si="0"/>
        <v>867</v>
      </c>
      <c r="R6" s="2">
        <f t="shared" si="0"/>
        <v>445</v>
      </c>
      <c r="S6" s="2">
        <f t="shared" si="0"/>
        <v>964</v>
      </c>
      <c r="T6" s="2">
        <f t="shared" si="5"/>
        <v>221</v>
      </c>
      <c r="U6" s="2">
        <f t="shared" si="1"/>
        <v>720</v>
      </c>
      <c r="V6" s="2">
        <f t="shared" si="1"/>
        <v>6869</v>
      </c>
      <c r="W6" s="2">
        <f t="shared" si="1"/>
        <v>942</v>
      </c>
      <c r="Y6" s="3">
        <f t="shared" si="6"/>
        <v>2520221</v>
      </c>
      <c r="Z6" s="3">
        <f t="shared" si="2"/>
        <v>316720</v>
      </c>
      <c r="AA6" s="3">
        <f t="shared" si="2"/>
        <v>3186869</v>
      </c>
      <c r="AB6" s="3">
        <f t="shared" si="2"/>
        <v>379942</v>
      </c>
      <c r="AC6" s="3">
        <f t="shared" si="7"/>
        <v>343319</v>
      </c>
      <c r="AD6" s="3">
        <f t="shared" si="3"/>
        <v>832867</v>
      </c>
      <c r="AE6" s="3">
        <f t="shared" si="3"/>
        <v>123445</v>
      </c>
      <c r="AF6" s="3">
        <f t="shared" si="3"/>
        <v>632964</v>
      </c>
    </row>
    <row r="7" spans="1:32" ht="15" customHeight="1" thickBot="1">
      <c r="A7" s="244" t="s">
        <v>5</v>
      </c>
      <c r="B7" s="245"/>
      <c r="C7" s="15"/>
      <c r="D7" s="17">
        <v>582057</v>
      </c>
      <c r="E7" s="17">
        <v>1338980</v>
      </c>
      <c r="F7" s="17">
        <v>724387</v>
      </c>
      <c r="G7" s="17">
        <v>1168156</v>
      </c>
      <c r="H7" s="244" t="s">
        <v>5</v>
      </c>
      <c r="I7" s="245"/>
      <c r="J7" s="15"/>
      <c r="K7" s="17">
        <v>765128</v>
      </c>
      <c r="L7" s="17">
        <v>774474</v>
      </c>
      <c r="M7" s="17">
        <v>3045228</v>
      </c>
      <c r="N7" s="17">
        <v>1477199</v>
      </c>
      <c r="P7" s="2">
        <f t="shared" si="4"/>
        <v>57</v>
      </c>
      <c r="Q7" s="2">
        <f t="shared" si="0"/>
        <v>8980</v>
      </c>
      <c r="R7" s="2">
        <f t="shared" si="0"/>
        <v>387</v>
      </c>
      <c r="S7" s="2">
        <f t="shared" si="0"/>
        <v>8156</v>
      </c>
      <c r="T7" s="2">
        <f t="shared" si="5"/>
        <v>128</v>
      </c>
      <c r="U7" s="2">
        <f t="shared" si="1"/>
        <v>474</v>
      </c>
      <c r="V7" s="2">
        <f t="shared" si="1"/>
        <v>5228</v>
      </c>
      <c r="W7" s="2">
        <f t="shared" si="1"/>
        <v>7199</v>
      </c>
      <c r="Y7" s="3">
        <f t="shared" si="6"/>
        <v>765128</v>
      </c>
      <c r="Z7" s="3">
        <f t="shared" si="2"/>
        <v>774474</v>
      </c>
      <c r="AA7" s="3">
        <f t="shared" si="2"/>
        <v>3045228</v>
      </c>
      <c r="AB7" s="3">
        <f t="shared" si="2"/>
        <v>1477199</v>
      </c>
      <c r="AC7" s="3">
        <f t="shared" si="7"/>
        <v>582057</v>
      </c>
      <c r="AD7" s="3">
        <f t="shared" si="3"/>
        <v>1338980</v>
      </c>
      <c r="AE7" s="3">
        <f t="shared" si="3"/>
        <v>724387</v>
      </c>
      <c r="AF7" s="3">
        <f t="shared" si="3"/>
        <v>1168156</v>
      </c>
    </row>
    <row r="8" spans="1:32" ht="15.75" customHeight="1" thickBot="1">
      <c r="A8" s="244" t="s">
        <v>6</v>
      </c>
      <c r="B8" s="245"/>
      <c r="C8" s="15"/>
      <c r="D8" s="17">
        <v>2254581</v>
      </c>
      <c r="E8" s="17">
        <v>2095072</v>
      </c>
      <c r="F8" s="17">
        <v>2437188</v>
      </c>
      <c r="G8" s="17">
        <v>2484656</v>
      </c>
      <c r="H8" s="244" t="s">
        <v>6</v>
      </c>
      <c r="I8" s="245"/>
      <c r="J8" s="15"/>
      <c r="K8" s="17">
        <v>1379254</v>
      </c>
      <c r="L8" s="17">
        <v>1219538</v>
      </c>
      <c r="M8" s="17">
        <v>3115756</v>
      </c>
      <c r="N8" s="17">
        <v>2040802</v>
      </c>
      <c r="P8" s="2">
        <f t="shared" si="4"/>
        <v>4581</v>
      </c>
      <c r="Q8" s="2">
        <f t="shared" si="0"/>
        <v>5072</v>
      </c>
      <c r="R8" s="2">
        <f t="shared" si="0"/>
        <v>7188</v>
      </c>
      <c r="S8" s="2">
        <f t="shared" si="0"/>
        <v>4656</v>
      </c>
      <c r="T8" s="2">
        <f t="shared" si="5"/>
        <v>9254</v>
      </c>
      <c r="U8" s="2">
        <f t="shared" si="1"/>
        <v>9538</v>
      </c>
      <c r="V8" s="2">
        <f t="shared" si="1"/>
        <v>5756</v>
      </c>
      <c r="W8" s="2">
        <f t="shared" si="1"/>
        <v>802</v>
      </c>
      <c r="Y8" s="3">
        <f t="shared" si="6"/>
        <v>1379254</v>
      </c>
      <c r="Z8" s="3">
        <f t="shared" si="2"/>
        <v>1219538</v>
      </c>
      <c r="AA8" s="3">
        <f t="shared" si="2"/>
        <v>3115756</v>
      </c>
      <c r="AB8" s="3">
        <f t="shared" si="2"/>
        <v>2040802</v>
      </c>
      <c r="AC8" s="3">
        <f t="shared" si="7"/>
        <v>2254581</v>
      </c>
      <c r="AD8" s="3">
        <f t="shared" si="3"/>
        <v>2095072</v>
      </c>
      <c r="AE8" s="3">
        <f t="shared" si="3"/>
        <v>2437188</v>
      </c>
      <c r="AF8" s="3">
        <f t="shared" si="3"/>
        <v>2484656</v>
      </c>
    </row>
    <row r="9" spans="1:32" ht="37.5" customHeight="1" thickBot="1">
      <c r="A9" s="244" t="s">
        <v>7</v>
      </c>
      <c r="B9" s="245"/>
      <c r="C9" s="15"/>
      <c r="D9" s="17">
        <v>1645832</v>
      </c>
      <c r="E9" s="17">
        <v>2495569</v>
      </c>
      <c r="F9" s="17">
        <v>2089995</v>
      </c>
      <c r="G9" s="17">
        <v>1743277</v>
      </c>
      <c r="H9" s="244" t="s">
        <v>7</v>
      </c>
      <c r="I9" s="245"/>
      <c r="J9" s="15"/>
      <c r="K9" s="17">
        <v>863053</v>
      </c>
      <c r="L9" s="17">
        <v>1127082</v>
      </c>
      <c r="M9" s="17">
        <v>2567710</v>
      </c>
      <c r="N9" s="17">
        <v>1225956</v>
      </c>
      <c r="P9" s="2">
        <f t="shared" si="4"/>
        <v>5832</v>
      </c>
      <c r="Q9" s="2">
        <f t="shared" si="0"/>
        <v>5569</v>
      </c>
      <c r="R9" s="2">
        <f t="shared" si="0"/>
        <v>9995</v>
      </c>
      <c r="S9" s="2">
        <f t="shared" si="0"/>
        <v>3277</v>
      </c>
      <c r="T9" s="2">
        <f t="shared" si="5"/>
        <v>53</v>
      </c>
      <c r="U9" s="2">
        <f t="shared" si="1"/>
        <v>7082</v>
      </c>
      <c r="V9" s="2">
        <f t="shared" si="1"/>
        <v>7710</v>
      </c>
      <c r="W9" s="2">
        <f t="shared" si="1"/>
        <v>5956</v>
      </c>
      <c r="Y9" s="3">
        <f t="shared" si="6"/>
        <v>863053</v>
      </c>
      <c r="Z9" s="3">
        <f t="shared" si="2"/>
        <v>1127082</v>
      </c>
      <c r="AA9" s="3">
        <f t="shared" si="2"/>
        <v>2567710</v>
      </c>
      <c r="AB9" s="3">
        <f t="shared" si="2"/>
        <v>1225956</v>
      </c>
      <c r="AC9" s="3">
        <f t="shared" si="7"/>
        <v>1645832</v>
      </c>
      <c r="AD9" s="3">
        <f t="shared" si="3"/>
        <v>2495569</v>
      </c>
      <c r="AE9" s="3">
        <f t="shared" si="3"/>
        <v>2089995</v>
      </c>
      <c r="AF9" s="3">
        <f t="shared" si="3"/>
        <v>1743277</v>
      </c>
    </row>
    <row r="10" spans="1:32" ht="61.5" customHeight="1" thickBot="1">
      <c r="A10" s="254" t="s">
        <v>8</v>
      </c>
      <c r="B10" s="255"/>
      <c r="C10" s="15"/>
      <c r="D10" s="16">
        <v>1977819</v>
      </c>
      <c r="E10" s="16">
        <v>1908357</v>
      </c>
      <c r="F10" s="16">
        <v>4033199</v>
      </c>
      <c r="G10" s="16">
        <v>2536864</v>
      </c>
      <c r="H10" s="254" t="s">
        <v>8</v>
      </c>
      <c r="I10" s="255"/>
      <c r="J10" s="15"/>
      <c r="K10" s="16">
        <v>1945633</v>
      </c>
      <c r="L10" s="16">
        <v>598150</v>
      </c>
      <c r="M10" s="16">
        <v>1801607</v>
      </c>
      <c r="N10" s="16">
        <v>1209303</v>
      </c>
      <c r="P10" s="2">
        <f t="shared" si="4"/>
        <v>7819</v>
      </c>
      <c r="Q10" s="2">
        <f t="shared" si="0"/>
        <v>8357</v>
      </c>
      <c r="R10" s="2">
        <f t="shared" si="0"/>
        <v>3199</v>
      </c>
      <c r="S10" s="2">
        <f t="shared" si="0"/>
        <v>6864</v>
      </c>
      <c r="T10" s="2">
        <f t="shared" si="5"/>
        <v>5633</v>
      </c>
      <c r="U10" s="2">
        <f t="shared" si="1"/>
        <v>150</v>
      </c>
      <c r="V10" s="2">
        <f t="shared" si="1"/>
        <v>1607</v>
      </c>
      <c r="W10" s="2">
        <f t="shared" si="1"/>
        <v>9303</v>
      </c>
      <c r="Y10" s="3">
        <f t="shared" si="6"/>
        <v>1945633</v>
      </c>
      <c r="Z10" s="3">
        <f t="shared" si="2"/>
        <v>598150</v>
      </c>
      <c r="AA10" s="3">
        <f t="shared" si="2"/>
        <v>1801607</v>
      </c>
      <c r="AB10" s="3">
        <f t="shared" si="2"/>
        <v>1209303</v>
      </c>
      <c r="AC10" s="3">
        <f t="shared" si="7"/>
        <v>1977819</v>
      </c>
      <c r="AD10" s="3">
        <f t="shared" si="3"/>
        <v>1908357</v>
      </c>
      <c r="AE10" s="3">
        <f t="shared" si="3"/>
        <v>4033199</v>
      </c>
      <c r="AF10" s="3">
        <f t="shared" si="3"/>
        <v>2536864</v>
      </c>
    </row>
    <row r="11" spans="1:32" ht="15" customHeight="1" thickBot="1">
      <c r="A11" s="244" t="s">
        <v>9</v>
      </c>
      <c r="B11" s="245"/>
      <c r="C11" s="15"/>
      <c r="D11" s="17">
        <v>-86720</v>
      </c>
      <c r="E11" s="17">
        <v>-122420</v>
      </c>
      <c r="F11" s="17">
        <v>-45530</v>
      </c>
      <c r="G11" s="17">
        <v>-2799</v>
      </c>
      <c r="H11" s="244" t="s">
        <v>9</v>
      </c>
      <c r="I11" s="245"/>
      <c r="J11" s="15"/>
      <c r="K11" s="17">
        <v>-61122</v>
      </c>
      <c r="L11" s="17">
        <v>-65168</v>
      </c>
      <c r="M11" s="17">
        <v>-223685</v>
      </c>
      <c r="N11" s="17">
        <v>34510</v>
      </c>
      <c r="P11" s="2">
        <f t="shared" si="4"/>
        <v>720</v>
      </c>
      <c r="Q11" s="2">
        <f t="shared" si="0"/>
        <v>2420</v>
      </c>
      <c r="R11" s="2">
        <f t="shared" si="0"/>
        <v>530</v>
      </c>
      <c r="S11" s="2">
        <f t="shared" si="0"/>
        <v>99</v>
      </c>
      <c r="T11" s="2">
        <f t="shared" si="5"/>
        <v>122</v>
      </c>
      <c r="U11" s="2">
        <f t="shared" si="1"/>
        <v>168</v>
      </c>
      <c r="V11" s="2">
        <f t="shared" si="1"/>
        <v>3685</v>
      </c>
      <c r="W11" s="2">
        <f t="shared" si="1"/>
        <v>10</v>
      </c>
      <c r="Y11" s="3">
        <f t="shared" si="6"/>
        <v>-61122</v>
      </c>
      <c r="Z11" s="3">
        <f t="shared" si="2"/>
        <v>-65168</v>
      </c>
      <c r="AA11" s="3">
        <f t="shared" si="2"/>
        <v>-223685</v>
      </c>
      <c r="AB11" s="3">
        <f t="shared" si="2"/>
        <v>34510</v>
      </c>
      <c r="AC11" s="3">
        <f t="shared" si="7"/>
        <v>-86720</v>
      </c>
      <c r="AD11" s="3">
        <f t="shared" si="3"/>
        <v>-122420</v>
      </c>
      <c r="AE11" s="3">
        <f t="shared" si="3"/>
        <v>-45530</v>
      </c>
      <c r="AF11" s="3">
        <f t="shared" si="3"/>
        <v>-2799</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1891099</v>
      </c>
      <c r="E13" s="16">
        <v>1785937</v>
      </c>
      <c r="F13" s="16">
        <v>3987669</v>
      </c>
      <c r="G13" s="16">
        <v>2534065</v>
      </c>
      <c r="H13" s="254" t="s">
        <v>11</v>
      </c>
      <c r="I13" s="255"/>
      <c r="J13" s="15"/>
      <c r="K13" s="16">
        <v>1884511</v>
      </c>
      <c r="L13" s="16">
        <v>532982</v>
      </c>
      <c r="M13" s="16">
        <v>1577922</v>
      </c>
      <c r="N13" s="16">
        <v>1243813</v>
      </c>
      <c r="P13" s="2">
        <f t="shared" si="4"/>
        <v>1099</v>
      </c>
      <c r="Q13" s="2">
        <f t="shared" si="0"/>
        <v>5937</v>
      </c>
      <c r="R13" s="2">
        <f t="shared" si="0"/>
        <v>7669</v>
      </c>
      <c r="S13" s="2">
        <f t="shared" si="0"/>
        <v>4065</v>
      </c>
      <c r="T13" s="2">
        <f t="shared" si="5"/>
        <v>4511</v>
      </c>
      <c r="U13" s="2">
        <f t="shared" si="1"/>
        <v>982</v>
      </c>
      <c r="V13" s="2">
        <f t="shared" si="1"/>
        <v>7922</v>
      </c>
      <c r="W13" s="2">
        <f t="shared" si="1"/>
        <v>3813</v>
      </c>
      <c r="Y13" s="3">
        <f t="shared" si="6"/>
        <v>1884511</v>
      </c>
      <c r="Z13" s="3">
        <f t="shared" si="2"/>
        <v>532982</v>
      </c>
      <c r="AA13" s="3">
        <f t="shared" si="2"/>
        <v>1577922</v>
      </c>
      <c r="AB13" s="3">
        <f t="shared" si="2"/>
        <v>1243813</v>
      </c>
      <c r="AC13" s="3">
        <f t="shared" si="7"/>
        <v>1891099</v>
      </c>
      <c r="AD13" s="3">
        <f t="shared" si="3"/>
        <v>1785937</v>
      </c>
      <c r="AE13" s="3">
        <f t="shared" si="3"/>
        <v>3987669</v>
      </c>
      <c r="AF13" s="3">
        <f t="shared" si="3"/>
        <v>2534065</v>
      </c>
    </row>
    <row r="14" spans="1:32" ht="49.5" customHeight="1" thickBot="1">
      <c r="A14" s="254" t="s">
        <v>12</v>
      </c>
      <c r="B14" s="255"/>
      <c r="C14" s="15"/>
      <c r="D14" s="16">
        <v>1016761</v>
      </c>
      <c r="E14" s="16">
        <v>902854</v>
      </c>
      <c r="F14" s="16">
        <v>2675979</v>
      </c>
      <c r="G14" s="16">
        <v>1008625</v>
      </c>
      <c r="H14" s="254" t="s">
        <v>12</v>
      </c>
      <c r="I14" s="255"/>
      <c r="J14" s="15"/>
      <c r="K14" s="16">
        <v>1636031</v>
      </c>
      <c r="L14" s="16">
        <v>226165</v>
      </c>
      <c r="M14" s="16">
        <v>410496</v>
      </c>
      <c r="N14" s="16">
        <v>593004</v>
      </c>
      <c r="P14" s="2">
        <f t="shared" si="4"/>
        <v>6761</v>
      </c>
      <c r="Q14" s="2">
        <f t="shared" si="0"/>
        <v>854</v>
      </c>
      <c r="R14" s="2">
        <f t="shared" si="0"/>
        <v>5979</v>
      </c>
      <c r="S14" s="2">
        <f t="shared" si="0"/>
        <v>8625</v>
      </c>
      <c r="T14" s="2">
        <f t="shared" si="5"/>
        <v>6031</v>
      </c>
      <c r="U14" s="2">
        <f t="shared" si="1"/>
        <v>165</v>
      </c>
      <c r="V14" s="2">
        <f t="shared" si="1"/>
        <v>496</v>
      </c>
      <c r="W14" s="2">
        <f t="shared" si="1"/>
        <v>4</v>
      </c>
      <c r="Y14" s="3">
        <f t="shared" si="6"/>
        <v>1636031</v>
      </c>
      <c r="Z14" s="3">
        <f t="shared" si="2"/>
        <v>226165</v>
      </c>
      <c r="AA14" s="3">
        <f t="shared" si="2"/>
        <v>410496</v>
      </c>
      <c r="AB14" s="3">
        <f t="shared" si="2"/>
        <v>593004</v>
      </c>
      <c r="AC14" s="3">
        <f t="shared" si="7"/>
        <v>1016761</v>
      </c>
      <c r="AD14" s="3">
        <f t="shared" si="3"/>
        <v>902854</v>
      </c>
      <c r="AE14" s="3">
        <f t="shared" si="3"/>
        <v>2675979</v>
      </c>
      <c r="AF14" s="3">
        <f t="shared" si="3"/>
        <v>1008625</v>
      </c>
    </row>
    <row r="15" spans="1:32" ht="61.5" customHeight="1" thickBot="1">
      <c r="A15" s="254" t="s">
        <v>13</v>
      </c>
      <c r="B15" s="255"/>
      <c r="C15" s="15"/>
      <c r="D15" s="16">
        <v>1139228</v>
      </c>
      <c r="E15" s="16">
        <v>393418</v>
      </c>
      <c r="F15" s="16">
        <v>2138834</v>
      </c>
      <c r="G15" s="16">
        <v>940544</v>
      </c>
      <c r="H15" s="254" t="s">
        <v>13</v>
      </c>
      <c r="I15" s="255"/>
      <c r="J15" s="15"/>
      <c r="K15" s="16">
        <v>743241</v>
      </c>
      <c r="L15" s="16">
        <v>175295</v>
      </c>
      <c r="M15" s="16">
        <v>-165265</v>
      </c>
      <c r="N15" s="16">
        <v>914859</v>
      </c>
      <c r="P15" s="2">
        <f t="shared" si="4"/>
        <v>9228</v>
      </c>
      <c r="Q15" s="2">
        <f t="shared" si="0"/>
        <v>418</v>
      </c>
      <c r="R15" s="2">
        <f t="shared" si="0"/>
        <v>8834</v>
      </c>
      <c r="S15" s="2">
        <f t="shared" si="0"/>
        <v>544</v>
      </c>
      <c r="T15" s="2">
        <f t="shared" si="5"/>
        <v>241</v>
      </c>
      <c r="U15" s="2">
        <f t="shared" si="1"/>
        <v>295</v>
      </c>
      <c r="V15" s="2">
        <f t="shared" si="1"/>
        <v>5265</v>
      </c>
      <c r="W15" s="2">
        <f t="shared" si="1"/>
        <v>859</v>
      </c>
      <c r="Y15" s="3">
        <f t="shared" si="6"/>
        <v>743241</v>
      </c>
      <c r="Z15" s="3">
        <f t="shared" si="2"/>
        <v>175295</v>
      </c>
      <c r="AA15" s="3">
        <f t="shared" si="2"/>
        <v>-165265</v>
      </c>
      <c r="AB15" s="3">
        <f t="shared" si="2"/>
        <v>914859</v>
      </c>
      <c r="AC15" s="3">
        <f t="shared" si="7"/>
        <v>1139228</v>
      </c>
      <c r="AD15" s="3">
        <f t="shared" si="3"/>
        <v>393418</v>
      </c>
      <c r="AE15" s="3">
        <f t="shared" si="3"/>
        <v>2138834</v>
      </c>
      <c r="AF15" s="3">
        <f t="shared" si="3"/>
        <v>940544</v>
      </c>
    </row>
    <row r="16" spans="1:32" ht="30" customHeight="1" thickBot="1">
      <c r="A16" s="244" t="s">
        <v>14</v>
      </c>
      <c r="B16" s="245"/>
      <c r="C16" s="15"/>
      <c r="D16" s="18">
        <v>836</v>
      </c>
      <c r="E16" s="18"/>
      <c r="F16" s="18"/>
      <c r="G16" s="18">
        <v>383</v>
      </c>
      <c r="H16" s="244" t="s">
        <v>14</v>
      </c>
      <c r="I16" s="245"/>
      <c r="J16" s="15"/>
      <c r="K16" s="18">
        <v>763</v>
      </c>
      <c r="L16" s="18">
        <v>634</v>
      </c>
      <c r="M16" s="18">
        <v>724</v>
      </c>
      <c r="N16" s="18">
        <v>506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763</v>
      </c>
      <c r="Z16" s="3">
        <f t="shared" si="2"/>
        <v>634</v>
      </c>
      <c r="AA16" s="3">
        <f t="shared" si="2"/>
        <v>724</v>
      </c>
      <c r="AB16" s="3">
        <f t="shared" si="2"/>
        <v>506</v>
      </c>
      <c r="AC16" s="3">
        <f t="shared" si="7"/>
        <v>836</v>
      </c>
      <c r="AD16" s="3">
        <f t="shared" si="3"/>
        <v>0</v>
      </c>
      <c r="AE16" s="3">
        <f t="shared" si="3"/>
        <v>0</v>
      </c>
      <c r="AF16" s="3">
        <f t="shared" si="3"/>
        <v>383</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93983222</v>
      </c>
      <c r="E19" s="16">
        <v>100624618</v>
      </c>
      <c r="F19" s="16">
        <v>100528907</v>
      </c>
      <c r="G19" s="16">
        <v>95552644</v>
      </c>
      <c r="H19" s="252" t="s">
        <v>16</v>
      </c>
      <c r="I19" s="253"/>
      <c r="J19" s="15"/>
      <c r="K19" s="16">
        <v>73433114</v>
      </c>
      <c r="L19" s="16">
        <v>84004795</v>
      </c>
      <c r="M19" s="16">
        <v>70686265</v>
      </c>
      <c r="N19" s="16">
        <v>90043249</v>
      </c>
      <c r="P19" s="2">
        <f t="shared" ref="P19:S38" si="9">REPLACE(D19,1,3,"")/1</f>
        <v>83222</v>
      </c>
      <c r="Q19" s="2">
        <f t="shared" si="9"/>
        <v>624618</v>
      </c>
      <c r="R19" s="2">
        <f t="shared" si="9"/>
        <v>528907</v>
      </c>
      <c r="S19" s="2">
        <f t="shared" si="9"/>
        <v>52644</v>
      </c>
      <c r="T19" s="2">
        <f t="shared" ref="T19:W38" si="10">REPLACE(K19,1,3,"")/1</f>
        <v>33114</v>
      </c>
      <c r="U19" s="2">
        <f t="shared" si="10"/>
        <v>4795</v>
      </c>
      <c r="V19" s="2">
        <f t="shared" si="10"/>
        <v>86265</v>
      </c>
      <c r="W19" s="2">
        <f t="shared" si="10"/>
        <v>43249</v>
      </c>
      <c r="Y19" s="3">
        <f t="shared" si="6"/>
        <v>73433114</v>
      </c>
      <c r="Z19" s="3">
        <f t="shared" si="6"/>
        <v>84004795</v>
      </c>
      <c r="AA19" s="3">
        <f t="shared" si="6"/>
        <v>70686265</v>
      </c>
      <c r="AB19" s="3">
        <f t="shared" si="6"/>
        <v>90043249</v>
      </c>
      <c r="AC19" s="3">
        <f t="shared" si="7"/>
        <v>93983222</v>
      </c>
      <c r="AD19" s="3">
        <f t="shared" si="7"/>
        <v>100624618</v>
      </c>
      <c r="AE19" s="3">
        <f t="shared" si="7"/>
        <v>100528907</v>
      </c>
      <c r="AF19" s="3">
        <f t="shared" si="7"/>
        <v>95552644</v>
      </c>
    </row>
    <row r="20" spans="1:32" ht="61.5" customHeight="1" thickBot="1">
      <c r="A20" s="244" t="s">
        <v>17</v>
      </c>
      <c r="B20" s="245"/>
      <c r="C20" s="15"/>
      <c r="D20" s="17">
        <v>9703830</v>
      </c>
      <c r="E20" s="17">
        <v>6947208</v>
      </c>
      <c r="F20" s="17">
        <v>8610504</v>
      </c>
      <c r="G20" s="17">
        <v>7694184</v>
      </c>
      <c r="H20" s="244" t="s">
        <v>17</v>
      </c>
      <c r="I20" s="245"/>
      <c r="J20" s="15"/>
      <c r="K20" s="17">
        <v>4585330</v>
      </c>
      <c r="L20" s="17">
        <v>9653393</v>
      </c>
      <c r="M20" s="17">
        <v>9971286</v>
      </c>
      <c r="N20" s="17">
        <v>13699824</v>
      </c>
      <c r="P20" s="2">
        <f t="shared" si="9"/>
        <v>3830</v>
      </c>
      <c r="Q20" s="2">
        <f t="shared" si="9"/>
        <v>7208</v>
      </c>
      <c r="R20" s="2">
        <f t="shared" si="9"/>
        <v>504</v>
      </c>
      <c r="S20" s="2">
        <f t="shared" si="9"/>
        <v>4184</v>
      </c>
      <c r="T20" s="2">
        <f t="shared" si="10"/>
        <v>5330</v>
      </c>
      <c r="U20" s="2">
        <f t="shared" si="10"/>
        <v>3393</v>
      </c>
      <c r="V20" s="2">
        <f t="shared" si="10"/>
        <v>1286</v>
      </c>
      <c r="W20" s="2">
        <f t="shared" si="10"/>
        <v>99824</v>
      </c>
      <c r="Y20" s="3">
        <f t="shared" si="6"/>
        <v>4585330</v>
      </c>
      <c r="Z20" s="3">
        <f t="shared" si="6"/>
        <v>9653393</v>
      </c>
      <c r="AA20" s="3">
        <f t="shared" si="6"/>
        <v>9971286</v>
      </c>
      <c r="AB20" s="3">
        <f t="shared" si="6"/>
        <v>13699824</v>
      </c>
      <c r="AC20" s="3">
        <f t="shared" si="7"/>
        <v>9703830</v>
      </c>
      <c r="AD20" s="3">
        <f t="shared" si="7"/>
        <v>6947208</v>
      </c>
      <c r="AE20" s="3">
        <f t="shared" si="7"/>
        <v>8610504</v>
      </c>
      <c r="AF20" s="3">
        <f t="shared" si="7"/>
        <v>7694184</v>
      </c>
    </row>
    <row r="21" spans="1:32" ht="30" customHeight="1" thickBot="1">
      <c r="A21" s="244" t="s">
        <v>18</v>
      </c>
      <c r="B21" s="245"/>
      <c r="C21" s="15"/>
      <c r="D21" s="17">
        <v>31121</v>
      </c>
      <c r="E21" s="17">
        <v>300507</v>
      </c>
      <c r="F21" s="17">
        <v>203016</v>
      </c>
      <c r="G21" s="17">
        <v>1101670</v>
      </c>
      <c r="H21" s="244" t="s">
        <v>18</v>
      </c>
      <c r="I21" s="245"/>
      <c r="J21" s="15"/>
      <c r="K21" s="17">
        <v>5414956</v>
      </c>
      <c r="L21" s="17">
        <v>2984772</v>
      </c>
      <c r="M21" s="17">
        <v>494157</v>
      </c>
      <c r="N21" s="17">
        <v>196570</v>
      </c>
      <c r="P21" s="2">
        <f t="shared" si="9"/>
        <v>21</v>
      </c>
      <c r="Q21" s="2">
        <f t="shared" si="9"/>
        <v>507</v>
      </c>
      <c r="R21" s="2">
        <f t="shared" si="9"/>
        <v>16</v>
      </c>
      <c r="S21" s="2">
        <f t="shared" si="9"/>
        <v>1670</v>
      </c>
      <c r="T21" s="2">
        <f t="shared" si="10"/>
        <v>4956</v>
      </c>
      <c r="U21" s="2">
        <f t="shared" si="10"/>
        <v>4772</v>
      </c>
      <c r="V21" s="2">
        <f t="shared" si="10"/>
        <v>157</v>
      </c>
      <c r="W21" s="2">
        <f t="shared" si="10"/>
        <v>570</v>
      </c>
      <c r="Y21" s="3">
        <f t="shared" si="6"/>
        <v>5414956</v>
      </c>
      <c r="Z21" s="3">
        <f t="shared" si="6"/>
        <v>2984772</v>
      </c>
      <c r="AA21" s="3">
        <f t="shared" si="6"/>
        <v>494157</v>
      </c>
      <c r="AB21" s="3">
        <f t="shared" si="6"/>
        <v>196570</v>
      </c>
      <c r="AC21" s="3">
        <f t="shared" si="7"/>
        <v>31121</v>
      </c>
      <c r="AD21" s="3">
        <f t="shared" si="7"/>
        <v>300507</v>
      </c>
      <c r="AE21" s="3">
        <f t="shared" si="7"/>
        <v>203016</v>
      </c>
      <c r="AF21" s="3">
        <f t="shared" si="7"/>
        <v>1101670</v>
      </c>
    </row>
    <row r="22" spans="1:32" ht="30" customHeight="1" thickBot="1">
      <c r="A22" s="244" t="s">
        <v>19</v>
      </c>
      <c r="B22" s="245"/>
      <c r="C22" s="15"/>
      <c r="D22" s="17">
        <v>21144240</v>
      </c>
      <c r="E22" s="17">
        <v>27652476</v>
      </c>
      <c r="F22" s="17">
        <v>28978153</v>
      </c>
      <c r="G22" s="17">
        <v>27699270</v>
      </c>
      <c r="H22" s="244" t="s">
        <v>19</v>
      </c>
      <c r="I22" s="245"/>
      <c r="J22" s="15"/>
      <c r="K22" s="17">
        <v>19718132</v>
      </c>
      <c r="L22" s="17">
        <v>23107620</v>
      </c>
      <c r="M22" s="17">
        <v>20887070</v>
      </c>
      <c r="N22" s="17">
        <v>17638754</v>
      </c>
      <c r="P22" s="2">
        <f t="shared" si="9"/>
        <v>44240</v>
      </c>
      <c r="Q22" s="2">
        <f t="shared" si="9"/>
        <v>52476</v>
      </c>
      <c r="R22" s="2">
        <f t="shared" si="9"/>
        <v>78153</v>
      </c>
      <c r="S22" s="2">
        <f t="shared" si="9"/>
        <v>99270</v>
      </c>
      <c r="T22" s="2">
        <f t="shared" si="10"/>
        <v>18132</v>
      </c>
      <c r="U22" s="2">
        <f t="shared" si="10"/>
        <v>7620</v>
      </c>
      <c r="V22" s="2">
        <f t="shared" si="10"/>
        <v>87070</v>
      </c>
      <c r="W22" s="2">
        <f t="shared" si="10"/>
        <v>38754</v>
      </c>
      <c r="Y22" s="3">
        <f t="shared" si="6"/>
        <v>19718132</v>
      </c>
      <c r="Z22" s="3">
        <f t="shared" si="6"/>
        <v>23107620</v>
      </c>
      <c r="AA22" s="3">
        <f t="shared" si="6"/>
        <v>20887070</v>
      </c>
      <c r="AB22" s="3">
        <f t="shared" si="6"/>
        <v>17638754</v>
      </c>
      <c r="AC22" s="3">
        <f t="shared" si="7"/>
        <v>21144240</v>
      </c>
      <c r="AD22" s="3">
        <f t="shared" si="7"/>
        <v>27652476</v>
      </c>
      <c r="AE22" s="3">
        <f t="shared" si="7"/>
        <v>28978153</v>
      </c>
      <c r="AF22" s="3">
        <f t="shared" si="7"/>
        <v>27699270</v>
      </c>
    </row>
    <row r="23" spans="1:32" ht="15" customHeight="1" thickBot="1">
      <c r="A23" s="244" t="s">
        <v>20</v>
      </c>
      <c r="B23" s="245"/>
      <c r="C23" s="15"/>
      <c r="D23" s="17">
        <v>53605107</v>
      </c>
      <c r="E23" s="17">
        <v>52179217</v>
      </c>
      <c r="F23" s="17">
        <v>48615074</v>
      </c>
      <c r="G23" s="17">
        <v>48244557</v>
      </c>
      <c r="H23" s="244" t="s">
        <v>20</v>
      </c>
      <c r="I23" s="245"/>
      <c r="J23" s="15"/>
      <c r="K23" s="17">
        <v>30995329</v>
      </c>
      <c r="L23" s="17">
        <v>37731669</v>
      </c>
      <c r="M23" s="17">
        <v>32045143</v>
      </c>
      <c r="N23" s="17">
        <v>50759812</v>
      </c>
      <c r="P23" s="2">
        <f t="shared" si="9"/>
        <v>5107</v>
      </c>
      <c r="Q23" s="2">
        <f t="shared" si="9"/>
        <v>79217</v>
      </c>
      <c r="R23" s="2">
        <f t="shared" si="9"/>
        <v>15074</v>
      </c>
      <c r="S23" s="2">
        <f t="shared" si="9"/>
        <v>44557</v>
      </c>
      <c r="T23" s="2">
        <f t="shared" si="10"/>
        <v>95329</v>
      </c>
      <c r="U23" s="2">
        <f t="shared" si="10"/>
        <v>31669</v>
      </c>
      <c r="V23" s="2">
        <f t="shared" si="10"/>
        <v>45143</v>
      </c>
      <c r="W23" s="2">
        <f t="shared" si="10"/>
        <v>59812</v>
      </c>
      <c r="Y23" s="3">
        <f t="shared" si="6"/>
        <v>30995329</v>
      </c>
      <c r="Z23" s="3">
        <f t="shared" si="6"/>
        <v>37731669</v>
      </c>
      <c r="AA23" s="3">
        <f t="shared" si="6"/>
        <v>32045143</v>
      </c>
      <c r="AB23" s="3">
        <f t="shared" si="6"/>
        <v>50759812</v>
      </c>
      <c r="AC23" s="3">
        <f t="shared" si="7"/>
        <v>53605107</v>
      </c>
      <c r="AD23" s="3">
        <f t="shared" si="7"/>
        <v>52179217</v>
      </c>
      <c r="AE23" s="3">
        <f t="shared" si="7"/>
        <v>48615074</v>
      </c>
      <c r="AF23" s="3">
        <f t="shared" si="7"/>
        <v>48244557</v>
      </c>
    </row>
    <row r="24" spans="1:32" ht="30" customHeight="1" thickBot="1">
      <c r="A24" s="244" t="s">
        <v>21</v>
      </c>
      <c r="B24" s="245"/>
      <c r="C24" s="15"/>
      <c r="D24" s="17">
        <v>9498924</v>
      </c>
      <c r="E24" s="17">
        <v>13545209</v>
      </c>
      <c r="F24" s="17">
        <v>14122160</v>
      </c>
      <c r="G24" s="17">
        <v>10812964</v>
      </c>
      <c r="H24" s="244" t="s">
        <v>21</v>
      </c>
      <c r="I24" s="245"/>
      <c r="J24" s="15"/>
      <c r="K24" s="17">
        <v>12719366</v>
      </c>
      <c r="L24" s="17">
        <v>10527341</v>
      </c>
      <c r="M24" s="17">
        <v>7288610</v>
      </c>
      <c r="N24" s="17">
        <v>7748289</v>
      </c>
      <c r="P24" s="2">
        <f t="shared" si="9"/>
        <v>8924</v>
      </c>
      <c r="Q24" s="2">
        <f t="shared" si="9"/>
        <v>45209</v>
      </c>
      <c r="R24" s="2">
        <f t="shared" si="9"/>
        <v>22160</v>
      </c>
      <c r="S24" s="2">
        <f t="shared" si="9"/>
        <v>12964</v>
      </c>
      <c r="T24" s="2">
        <f t="shared" si="10"/>
        <v>19366</v>
      </c>
      <c r="U24" s="2">
        <f t="shared" si="10"/>
        <v>27341</v>
      </c>
      <c r="V24" s="2">
        <f t="shared" si="10"/>
        <v>8610</v>
      </c>
      <c r="W24" s="2">
        <f t="shared" si="10"/>
        <v>8289</v>
      </c>
      <c r="Y24" s="3">
        <f t="shared" si="6"/>
        <v>12719366</v>
      </c>
      <c r="Z24" s="3">
        <f t="shared" si="6"/>
        <v>10527341</v>
      </c>
      <c r="AA24" s="3">
        <f t="shared" si="6"/>
        <v>7288610</v>
      </c>
      <c r="AB24" s="3">
        <f t="shared" si="6"/>
        <v>7748289</v>
      </c>
      <c r="AC24" s="3">
        <f t="shared" si="7"/>
        <v>9498924</v>
      </c>
      <c r="AD24" s="3">
        <f t="shared" si="7"/>
        <v>13545209</v>
      </c>
      <c r="AE24" s="3">
        <f t="shared" si="7"/>
        <v>14122160</v>
      </c>
      <c r="AF24" s="3">
        <f t="shared" si="7"/>
        <v>10812964</v>
      </c>
    </row>
    <row r="25" spans="1:32" ht="15" customHeight="1" thickBot="1">
      <c r="A25" s="254" t="s">
        <v>22</v>
      </c>
      <c r="B25" s="255"/>
      <c r="C25" s="15"/>
      <c r="D25" s="16">
        <v>98807117</v>
      </c>
      <c r="E25" s="16">
        <v>104313322</v>
      </c>
      <c r="F25" s="16">
        <v>114326191</v>
      </c>
      <c r="G25" s="16">
        <v>128296952</v>
      </c>
      <c r="H25" s="254" t="s">
        <v>22</v>
      </c>
      <c r="I25" s="255"/>
      <c r="J25" s="15"/>
      <c r="K25" s="16">
        <v>85899538</v>
      </c>
      <c r="L25" s="16">
        <v>89229166</v>
      </c>
      <c r="M25" s="16">
        <v>109119319</v>
      </c>
      <c r="N25" s="16">
        <v>97212464</v>
      </c>
      <c r="P25" s="2">
        <f t="shared" si="9"/>
        <v>7117</v>
      </c>
      <c r="Q25" s="2">
        <f t="shared" si="9"/>
        <v>313322</v>
      </c>
      <c r="R25" s="2">
        <f t="shared" si="9"/>
        <v>326191</v>
      </c>
      <c r="S25" s="2">
        <f t="shared" si="9"/>
        <v>296952</v>
      </c>
      <c r="T25" s="2">
        <f t="shared" si="10"/>
        <v>99538</v>
      </c>
      <c r="U25" s="2">
        <f t="shared" si="10"/>
        <v>29166</v>
      </c>
      <c r="V25" s="2">
        <f t="shared" si="10"/>
        <v>119319</v>
      </c>
      <c r="W25" s="2">
        <f t="shared" si="10"/>
        <v>12464</v>
      </c>
      <c r="Y25" s="3">
        <f t="shared" si="6"/>
        <v>85899538</v>
      </c>
      <c r="Z25" s="3">
        <f t="shared" si="6"/>
        <v>89229166</v>
      </c>
      <c r="AA25" s="3">
        <f t="shared" si="6"/>
        <v>109119319</v>
      </c>
      <c r="AB25" s="3">
        <f t="shared" si="6"/>
        <v>97212464</v>
      </c>
      <c r="AC25" s="3">
        <f t="shared" si="7"/>
        <v>98807117</v>
      </c>
      <c r="AD25" s="3">
        <f t="shared" si="7"/>
        <v>104313322</v>
      </c>
      <c r="AE25" s="3">
        <f t="shared" si="7"/>
        <v>114326191</v>
      </c>
      <c r="AF25" s="3">
        <f t="shared" si="7"/>
        <v>128296952</v>
      </c>
    </row>
    <row r="26" spans="1:32" ht="15" customHeight="1" thickBot="1">
      <c r="A26" s="244" t="s">
        <v>23</v>
      </c>
      <c r="B26" s="245"/>
      <c r="C26" s="15"/>
      <c r="D26" s="17">
        <v>26833840</v>
      </c>
      <c r="E26" s="17">
        <v>29932579</v>
      </c>
      <c r="F26" s="17">
        <v>35646902</v>
      </c>
      <c r="G26" s="17">
        <v>36260075</v>
      </c>
      <c r="H26" s="244" t="s">
        <v>23</v>
      </c>
      <c r="I26" s="245"/>
      <c r="J26" s="15"/>
      <c r="K26" s="17">
        <v>22501342</v>
      </c>
      <c r="L26" s="17">
        <v>23601509</v>
      </c>
      <c r="M26" s="17">
        <v>25115925</v>
      </c>
      <c r="N26" s="17">
        <v>26504027</v>
      </c>
      <c r="P26" s="2">
        <f t="shared" si="9"/>
        <v>33840</v>
      </c>
      <c r="Q26" s="2">
        <f t="shared" si="9"/>
        <v>32579</v>
      </c>
      <c r="R26" s="2">
        <f t="shared" si="9"/>
        <v>46902</v>
      </c>
      <c r="S26" s="2">
        <f t="shared" si="9"/>
        <v>60075</v>
      </c>
      <c r="T26" s="2">
        <f t="shared" si="10"/>
        <v>1342</v>
      </c>
      <c r="U26" s="2">
        <f t="shared" si="10"/>
        <v>1509</v>
      </c>
      <c r="V26" s="2">
        <f t="shared" si="10"/>
        <v>15925</v>
      </c>
      <c r="W26" s="2">
        <f t="shared" si="10"/>
        <v>4027</v>
      </c>
      <c r="Y26" s="3">
        <f t="shared" si="6"/>
        <v>22501342</v>
      </c>
      <c r="Z26" s="3">
        <f t="shared" si="6"/>
        <v>23601509</v>
      </c>
      <c r="AA26" s="3">
        <f t="shared" si="6"/>
        <v>25115925</v>
      </c>
      <c r="AB26" s="3">
        <f t="shared" si="6"/>
        <v>26504027</v>
      </c>
      <c r="AC26" s="3">
        <f t="shared" si="7"/>
        <v>26833840</v>
      </c>
      <c r="AD26" s="3">
        <f t="shared" si="7"/>
        <v>29932579</v>
      </c>
      <c r="AE26" s="3">
        <f t="shared" si="7"/>
        <v>35646902</v>
      </c>
      <c r="AF26" s="3">
        <f t="shared" si="7"/>
        <v>36260075</v>
      </c>
    </row>
    <row r="27" spans="1:32" ht="15.75" customHeight="1" thickBot="1">
      <c r="A27" s="244" t="s">
        <v>24</v>
      </c>
      <c r="B27" s="245"/>
      <c r="C27" s="15"/>
      <c r="D27" s="17">
        <v>18109138</v>
      </c>
      <c r="E27" s="17">
        <v>17048800</v>
      </c>
      <c r="F27" s="17">
        <v>17372962</v>
      </c>
      <c r="G27" s="17">
        <v>20431219</v>
      </c>
      <c r="H27" s="244" t="s">
        <v>24</v>
      </c>
      <c r="I27" s="245"/>
      <c r="J27" s="15"/>
      <c r="K27" s="17">
        <v>17463469</v>
      </c>
      <c r="L27" s="17">
        <v>15601372</v>
      </c>
      <c r="M27" s="17">
        <v>18342386</v>
      </c>
      <c r="N27" s="17">
        <v>17594839</v>
      </c>
      <c r="P27" s="2">
        <f t="shared" si="9"/>
        <v>9138</v>
      </c>
      <c r="Q27" s="2">
        <f t="shared" si="9"/>
        <v>48800</v>
      </c>
      <c r="R27" s="2">
        <f t="shared" si="9"/>
        <v>72962</v>
      </c>
      <c r="S27" s="2">
        <f t="shared" si="9"/>
        <v>31219</v>
      </c>
      <c r="T27" s="2">
        <f t="shared" si="10"/>
        <v>63469</v>
      </c>
      <c r="U27" s="2">
        <f t="shared" si="10"/>
        <v>1372</v>
      </c>
      <c r="V27" s="2">
        <f t="shared" si="10"/>
        <v>42386</v>
      </c>
      <c r="W27" s="2">
        <f t="shared" si="10"/>
        <v>94839</v>
      </c>
      <c r="Y27" s="3">
        <f t="shared" si="6"/>
        <v>17463469</v>
      </c>
      <c r="Z27" s="3">
        <f t="shared" si="6"/>
        <v>15601372</v>
      </c>
      <c r="AA27" s="3">
        <f t="shared" si="6"/>
        <v>18342386</v>
      </c>
      <c r="AB27" s="3">
        <f t="shared" si="6"/>
        <v>17594839</v>
      </c>
      <c r="AC27" s="3">
        <f t="shared" si="7"/>
        <v>18109138</v>
      </c>
      <c r="AD27" s="3">
        <f t="shared" si="7"/>
        <v>17048800</v>
      </c>
      <c r="AE27" s="3">
        <f t="shared" si="7"/>
        <v>17372962</v>
      </c>
      <c r="AF27" s="3">
        <f t="shared" si="7"/>
        <v>20431219</v>
      </c>
    </row>
    <row r="28" spans="1:32" ht="30" customHeight="1" thickBot="1">
      <c r="A28" s="244" t="s">
        <v>25</v>
      </c>
      <c r="B28" s="245"/>
      <c r="C28" s="15"/>
      <c r="D28" s="17">
        <v>5255849</v>
      </c>
      <c r="E28" s="17">
        <v>5743348</v>
      </c>
      <c r="F28" s="17">
        <v>6528162</v>
      </c>
      <c r="G28" s="17">
        <v>5823369</v>
      </c>
      <c r="H28" s="244" t="s">
        <v>25</v>
      </c>
      <c r="I28" s="245"/>
      <c r="J28" s="15"/>
      <c r="K28" s="17">
        <v>12713759</v>
      </c>
      <c r="L28" s="17">
        <v>7158822</v>
      </c>
      <c r="M28" s="17">
        <v>3343676</v>
      </c>
      <c r="N28" s="17">
        <v>4133828</v>
      </c>
      <c r="P28" s="2">
        <f t="shared" si="9"/>
        <v>5849</v>
      </c>
      <c r="Q28" s="2">
        <f t="shared" si="9"/>
        <v>3348</v>
      </c>
      <c r="R28" s="2">
        <f t="shared" si="9"/>
        <v>8162</v>
      </c>
      <c r="S28" s="2">
        <f t="shared" si="9"/>
        <v>3369</v>
      </c>
      <c r="T28" s="2">
        <f t="shared" si="10"/>
        <v>13759</v>
      </c>
      <c r="U28" s="2">
        <f t="shared" si="10"/>
        <v>8822</v>
      </c>
      <c r="V28" s="2">
        <f t="shared" si="10"/>
        <v>3676</v>
      </c>
      <c r="W28" s="2">
        <f t="shared" si="10"/>
        <v>3828</v>
      </c>
      <c r="Y28" s="3">
        <f t="shared" si="6"/>
        <v>12713759</v>
      </c>
      <c r="Z28" s="3">
        <f t="shared" si="6"/>
        <v>7158822</v>
      </c>
      <c r="AA28" s="3">
        <f t="shared" si="6"/>
        <v>3343676</v>
      </c>
      <c r="AB28" s="3">
        <f t="shared" si="6"/>
        <v>4133828</v>
      </c>
      <c r="AC28" s="3">
        <f t="shared" si="7"/>
        <v>5255849</v>
      </c>
      <c r="AD28" s="3">
        <f t="shared" si="7"/>
        <v>5743348</v>
      </c>
      <c r="AE28" s="3">
        <f t="shared" si="7"/>
        <v>6528162</v>
      </c>
      <c r="AF28" s="3">
        <f t="shared" si="7"/>
        <v>5823369</v>
      </c>
    </row>
    <row r="29" spans="1:32" ht="15" customHeight="1" thickBot="1">
      <c r="A29" s="254" t="s">
        <v>26</v>
      </c>
      <c r="B29" s="255"/>
      <c r="C29" s="15"/>
      <c r="D29" s="16">
        <v>192790339</v>
      </c>
      <c r="E29" s="16">
        <v>204937940</v>
      </c>
      <c r="F29" s="16">
        <v>214855098</v>
      </c>
      <c r="G29" s="16">
        <v>223849596</v>
      </c>
      <c r="H29" s="254" t="s">
        <v>26</v>
      </c>
      <c r="I29" s="255"/>
      <c r="J29" s="15"/>
      <c r="K29" s="16">
        <v>159332652</v>
      </c>
      <c r="L29" s="16">
        <v>173233961</v>
      </c>
      <c r="M29" s="16">
        <v>179805584</v>
      </c>
      <c r="N29" s="16">
        <v>187255713</v>
      </c>
      <c r="P29" s="2">
        <f t="shared" si="9"/>
        <v>790339</v>
      </c>
      <c r="Q29" s="2">
        <f t="shared" si="9"/>
        <v>937940</v>
      </c>
      <c r="R29" s="2">
        <f t="shared" si="9"/>
        <v>855098</v>
      </c>
      <c r="S29" s="2">
        <f t="shared" si="9"/>
        <v>849596</v>
      </c>
      <c r="T29" s="2">
        <f t="shared" si="10"/>
        <v>332652</v>
      </c>
      <c r="U29" s="2">
        <f t="shared" si="10"/>
        <v>233961</v>
      </c>
      <c r="V29" s="2">
        <f t="shared" si="10"/>
        <v>805584</v>
      </c>
      <c r="W29" s="2">
        <f t="shared" si="10"/>
        <v>255713</v>
      </c>
      <c r="Y29" s="3">
        <f t="shared" si="6"/>
        <v>159332652</v>
      </c>
      <c r="Z29" s="3">
        <f t="shared" si="6"/>
        <v>173233961</v>
      </c>
      <c r="AA29" s="3">
        <f t="shared" si="6"/>
        <v>179805584</v>
      </c>
      <c r="AB29" s="3">
        <f t="shared" si="6"/>
        <v>187255713</v>
      </c>
      <c r="AC29" s="3">
        <f t="shared" si="7"/>
        <v>192790339</v>
      </c>
      <c r="AD29" s="3">
        <f t="shared" si="7"/>
        <v>204937940</v>
      </c>
      <c r="AE29" s="3">
        <f t="shared" si="7"/>
        <v>214855098</v>
      </c>
      <c r="AF29" s="3">
        <f t="shared" si="7"/>
        <v>223849596</v>
      </c>
    </row>
    <row r="30" spans="1:32" ht="15" customHeight="1" thickBot="1">
      <c r="A30" s="254" t="s">
        <v>27</v>
      </c>
      <c r="B30" s="255"/>
      <c r="C30" s="15"/>
      <c r="D30" s="16">
        <v>148962015</v>
      </c>
      <c r="E30" s="16">
        <v>155219858</v>
      </c>
      <c r="F30" s="16">
        <v>162548919</v>
      </c>
      <c r="G30" s="16">
        <v>164593284</v>
      </c>
      <c r="H30" s="254" t="s">
        <v>27</v>
      </c>
      <c r="I30" s="255"/>
      <c r="J30" s="15"/>
      <c r="K30" s="16">
        <v>114772286</v>
      </c>
      <c r="L30" s="16">
        <v>131329367</v>
      </c>
      <c r="M30" s="16">
        <v>135224264</v>
      </c>
      <c r="N30" s="16">
        <v>144098189</v>
      </c>
      <c r="P30" s="2">
        <f t="shared" si="9"/>
        <v>962015</v>
      </c>
      <c r="Q30" s="2">
        <f t="shared" si="9"/>
        <v>219858</v>
      </c>
      <c r="R30" s="2">
        <f t="shared" si="9"/>
        <v>548919</v>
      </c>
      <c r="S30" s="2">
        <f t="shared" si="9"/>
        <v>593284</v>
      </c>
      <c r="T30" s="2">
        <f t="shared" si="10"/>
        <v>772286</v>
      </c>
      <c r="U30" s="2">
        <f t="shared" si="10"/>
        <v>329367</v>
      </c>
      <c r="V30" s="2">
        <f t="shared" si="10"/>
        <v>224264</v>
      </c>
      <c r="W30" s="2">
        <f t="shared" si="10"/>
        <v>98189</v>
      </c>
      <c r="Y30" s="3">
        <f t="shared" si="6"/>
        <v>114772286</v>
      </c>
      <c r="Z30" s="3">
        <f t="shared" si="6"/>
        <v>131329367</v>
      </c>
      <c r="AA30" s="3">
        <f t="shared" si="6"/>
        <v>135224264</v>
      </c>
      <c r="AB30" s="3">
        <f t="shared" si="6"/>
        <v>144098189</v>
      </c>
      <c r="AC30" s="3">
        <f t="shared" si="7"/>
        <v>148962015</v>
      </c>
      <c r="AD30" s="3">
        <f t="shared" si="7"/>
        <v>155219858</v>
      </c>
      <c r="AE30" s="3">
        <f t="shared" si="7"/>
        <v>162548919</v>
      </c>
      <c r="AF30" s="3">
        <f t="shared" si="7"/>
        <v>164593284</v>
      </c>
    </row>
    <row r="31" spans="1:32" ht="15" customHeight="1" thickBot="1">
      <c r="A31" s="244" t="s">
        <v>28</v>
      </c>
      <c r="B31" s="245"/>
      <c r="C31" s="15"/>
      <c r="D31" s="17">
        <v>110116708</v>
      </c>
      <c r="E31" s="17">
        <v>114442106</v>
      </c>
      <c r="F31" s="17">
        <v>124896668</v>
      </c>
      <c r="G31" s="17">
        <v>123775860</v>
      </c>
      <c r="H31" s="244" t="s">
        <v>28</v>
      </c>
      <c r="I31" s="245"/>
      <c r="J31" s="15"/>
      <c r="K31" s="17">
        <v>73621820</v>
      </c>
      <c r="L31" s="17">
        <v>83779893</v>
      </c>
      <c r="M31" s="17">
        <v>97311504</v>
      </c>
      <c r="N31" s="17">
        <v>102353100</v>
      </c>
      <c r="P31" s="2">
        <f t="shared" si="9"/>
        <v>116708</v>
      </c>
      <c r="Q31" s="2">
        <f t="shared" si="9"/>
        <v>442106</v>
      </c>
      <c r="R31" s="2">
        <f t="shared" si="9"/>
        <v>896668</v>
      </c>
      <c r="S31" s="2">
        <f t="shared" si="9"/>
        <v>775860</v>
      </c>
      <c r="T31" s="2">
        <f t="shared" si="10"/>
        <v>21820</v>
      </c>
      <c r="U31" s="2">
        <f t="shared" si="10"/>
        <v>79893</v>
      </c>
      <c r="V31" s="2">
        <f t="shared" si="10"/>
        <v>11504</v>
      </c>
      <c r="W31" s="2">
        <f t="shared" si="10"/>
        <v>353100</v>
      </c>
      <c r="Y31" s="3">
        <f t="shared" si="6"/>
        <v>73621820</v>
      </c>
      <c r="Z31" s="3">
        <f t="shared" si="6"/>
        <v>83779893</v>
      </c>
      <c r="AA31" s="3">
        <f t="shared" si="6"/>
        <v>97311504</v>
      </c>
      <c r="AB31" s="3">
        <f t="shared" si="6"/>
        <v>102353100</v>
      </c>
      <c r="AC31" s="3">
        <f t="shared" si="7"/>
        <v>110116708</v>
      </c>
      <c r="AD31" s="3">
        <f t="shared" si="7"/>
        <v>114442106</v>
      </c>
      <c r="AE31" s="3">
        <f t="shared" si="7"/>
        <v>124896668</v>
      </c>
      <c r="AF31" s="3">
        <f t="shared" si="7"/>
        <v>123775860</v>
      </c>
    </row>
    <row r="32" spans="1:32" ht="15" customHeight="1" thickBot="1">
      <c r="A32" s="244" t="s">
        <v>29</v>
      </c>
      <c r="B32" s="245"/>
      <c r="C32" s="15"/>
      <c r="D32" s="17">
        <v>38845307</v>
      </c>
      <c r="E32" s="17">
        <v>40777752</v>
      </c>
      <c r="F32" s="17">
        <v>37652251</v>
      </c>
      <c r="G32" s="17">
        <v>40817424</v>
      </c>
      <c r="H32" s="244" t="s">
        <v>29</v>
      </c>
      <c r="I32" s="245"/>
      <c r="J32" s="15"/>
      <c r="K32" s="17">
        <v>41150467</v>
      </c>
      <c r="L32" s="17">
        <v>47549474</v>
      </c>
      <c r="M32" s="17">
        <v>37912761</v>
      </c>
      <c r="N32" s="17">
        <v>41745089</v>
      </c>
      <c r="P32" s="2">
        <f t="shared" si="9"/>
        <v>45307</v>
      </c>
      <c r="Q32" s="2">
        <f t="shared" si="9"/>
        <v>77752</v>
      </c>
      <c r="R32" s="2">
        <f t="shared" si="9"/>
        <v>52251</v>
      </c>
      <c r="S32" s="2">
        <f t="shared" si="9"/>
        <v>17424</v>
      </c>
      <c r="T32" s="2">
        <f t="shared" si="10"/>
        <v>50467</v>
      </c>
      <c r="U32" s="2">
        <f t="shared" si="10"/>
        <v>49474</v>
      </c>
      <c r="V32" s="2">
        <f t="shared" si="10"/>
        <v>12761</v>
      </c>
      <c r="W32" s="2">
        <f t="shared" si="10"/>
        <v>45089</v>
      </c>
      <c r="Y32" s="3">
        <f t="shared" si="6"/>
        <v>41150467</v>
      </c>
      <c r="Z32" s="3">
        <f t="shared" si="6"/>
        <v>47549474</v>
      </c>
      <c r="AA32" s="3">
        <f t="shared" si="6"/>
        <v>37912761</v>
      </c>
      <c r="AB32" s="3">
        <f t="shared" si="6"/>
        <v>41745089</v>
      </c>
      <c r="AC32" s="3">
        <f t="shared" si="7"/>
        <v>38845307</v>
      </c>
      <c r="AD32" s="3">
        <f t="shared" si="7"/>
        <v>40777752</v>
      </c>
      <c r="AE32" s="3">
        <f t="shared" si="7"/>
        <v>37652251</v>
      </c>
      <c r="AF32" s="3">
        <f t="shared" si="7"/>
        <v>40817424</v>
      </c>
    </row>
    <row r="33" spans="1:32" ht="15" customHeight="1" thickBot="1">
      <c r="A33" s="254" t="s">
        <v>30</v>
      </c>
      <c r="B33" s="255"/>
      <c r="C33" s="15"/>
      <c r="D33" s="16">
        <v>43828324</v>
      </c>
      <c r="E33" s="16">
        <v>49718082</v>
      </c>
      <c r="F33" s="16">
        <v>52306179</v>
      </c>
      <c r="G33" s="16">
        <v>59256312</v>
      </c>
      <c r="H33" s="254" t="s">
        <v>30</v>
      </c>
      <c r="I33" s="255"/>
      <c r="J33" s="15"/>
      <c r="K33" s="16">
        <v>44560366</v>
      </c>
      <c r="L33" s="16">
        <v>41904594</v>
      </c>
      <c r="M33" s="16">
        <v>44581320</v>
      </c>
      <c r="N33" s="16">
        <v>43157524</v>
      </c>
      <c r="P33" s="2">
        <f t="shared" si="9"/>
        <v>28324</v>
      </c>
      <c r="Q33" s="2">
        <f t="shared" si="9"/>
        <v>18082</v>
      </c>
      <c r="R33" s="2">
        <f t="shared" si="9"/>
        <v>6179</v>
      </c>
      <c r="S33" s="2">
        <f t="shared" si="9"/>
        <v>56312</v>
      </c>
      <c r="T33" s="2">
        <f t="shared" si="10"/>
        <v>60366</v>
      </c>
      <c r="U33" s="2">
        <f t="shared" si="10"/>
        <v>4594</v>
      </c>
      <c r="V33" s="2">
        <f t="shared" si="10"/>
        <v>81320</v>
      </c>
      <c r="W33" s="2">
        <f t="shared" si="10"/>
        <v>57524</v>
      </c>
      <c r="Y33" s="3">
        <f t="shared" si="6"/>
        <v>44560366</v>
      </c>
      <c r="Z33" s="3">
        <f t="shared" si="6"/>
        <v>41904594</v>
      </c>
      <c r="AA33" s="3">
        <f t="shared" si="6"/>
        <v>44581320</v>
      </c>
      <c r="AB33" s="3">
        <f t="shared" si="6"/>
        <v>43157524</v>
      </c>
      <c r="AC33" s="3">
        <f t="shared" si="7"/>
        <v>43828324</v>
      </c>
      <c r="AD33" s="3">
        <f t="shared" si="7"/>
        <v>49718082</v>
      </c>
      <c r="AE33" s="3">
        <f t="shared" si="7"/>
        <v>52306179</v>
      </c>
      <c r="AF33" s="3">
        <f t="shared" si="7"/>
        <v>59256312</v>
      </c>
    </row>
    <row r="34" spans="1:32" ht="30" customHeight="1" thickBot="1">
      <c r="A34" s="244" t="s">
        <v>31</v>
      </c>
      <c r="B34" s="245"/>
      <c r="C34" s="15"/>
      <c r="D34" s="17">
        <v>26377080</v>
      </c>
      <c r="E34" s="17">
        <v>26377080</v>
      </c>
      <c r="F34" s="17">
        <v>26377080</v>
      </c>
      <c r="G34" s="17">
        <v>26377080</v>
      </c>
      <c r="H34" s="244" t="s">
        <v>31</v>
      </c>
      <c r="I34" s="245"/>
      <c r="J34" s="15"/>
      <c r="K34" s="17">
        <v>21532348</v>
      </c>
      <c r="L34" s="17">
        <v>26377080</v>
      </c>
      <c r="M34" s="17">
        <v>26377080</v>
      </c>
      <c r="N34" s="17">
        <v>26377080</v>
      </c>
      <c r="P34" s="2">
        <f t="shared" si="9"/>
        <v>77080</v>
      </c>
      <c r="Q34" s="2">
        <f t="shared" si="9"/>
        <v>77080</v>
      </c>
      <c r="R34" s="2">
        <f t="shared" si="9"/>
        <v>77080</v>
      </c>
      <c r="S34" s="2">
        <f t="shared" si="9"/>
        <v>77080</v>
      </c>
      <c r="T34" s="2">
        <f t="shared" si="10"/>
        <v>32348</v>
      </c>
      <c r="U34" s="2">
        <f t="shared" si="10"/>
        <v>77080</v>
      </c>
      <c r="V34" s="2">
        <f t="shared" si="10"/>
        <v>77080</v>
      </c>
      <c r="W34" s="2">
        <f t="shared" si="10"/>
        <v>77080</v>
      </c>
      <c r="Y34" s="3">
        <f t="shared" si="6"/>
        <v>21532348</v>
      </c>
      <c r="Z34" s="3">
        <f t="shared" si="6"/>
        <v>26377080</v>
      </c>
      <c r="AA34" s="3">
        <f t="shared" si="6"/>
        <v>26377080</v>
      </c>
      <c r="AB34" s="3">
        <f t="shared" si="6"/>
        <v>26377080</v>
      </c>
      <c r="AC34" s="3">
        <f t="shared" si="7"/>
        <v>26377080</v>
      </c>
      <c r="AD34" s="3">
        <f t="shared" si="7"/>
        <v>26377080</v>
      </c>
      <c r="AE34" s="3">
        <f t="shared" si="7"/>
        <v>26377080</v>
      </c>
      <c r="AF34" s="3">
        <f t="shared" si="7"/>
        <v>26377080</v>
      </c>
    </row>
    <row r="35" spans="1:32" ht="30" customHeight="1" thickBot="1">
      <c r="A35" s="244" t="s">
        <v>32</v>
      </c>
      <c r="B35" s="245"/>
      <c r="C35" s="15"/>
      <c r="D35" s="17">
        <v>2504960</v>
      </c>
      <c r="E35" s="17">
        <v>2446243</v>
      </c>
      <c r="F35" s="17">
        <v>2624458</v>
      </c>
      <c r="G35" s="17">
        <v>2651165</v>
      </c>
      <c r="H35" s="244" t="s">
        <v>32</v>
      </c>
      <c r="I35" s="245"/>
      <c r="J35" s="15"/>
      <c r="K35" s="17">
        <v>7316555</v>
      </c>
      <c r="L35" s="17">
        <v>2471823</v>
      </c>
      <c r="M35" s="17">
        <v>2503854</v>
      </c>
      <c r="N35" s="17">
        <v>2504960</v>
      </c>
      <c r="P35" s="2">
        <f t="shared" si="9"/>
        <v>4960</v>
      </c>
      <c r="Q35" s="2">
        <f t="shared" si="9"/>
        <v>6243</v>
      </c>
      <c r="R35" s="2">
        <f t="shared" si="9"/>
        <v>4458</v>
      </c>
      <c r="S35" s="2">
        <f t="shared" si="9"/>
        <v>1165</v>
      </c>
      <c r="T35" s="2">
        <f t="shared" si="10"/>
        <v>6555</v>
      </c>
      <c r="U35" s="2">
        <f t="shared" si="10"/>
        <v>1823</v>
      </c>
      <c r="V35" s="2">
        <f t="shared" si="10"/>
        <v>3854</v>
      </c>
      <c r="W35" s="2">
        <f t="shared" si="10"/>
        <v>4960</v>
      </c>
      <c r="Y35" s="3">
        <f t="shared" si="6"/>
        <v>7316555</v>
      </c>
      <c r="Z35" s="3">
        <f t="shared" si="6"/>
        <v>2471823</v>
      </c>
      <c r="AA35" s="3">
        <f t="shared" si="6"/>
        <v>2503854</v>
      </c>
      <c r="AB35" s="3">
        <f t="shared" si="6"/>
        <v>2504960</v>
      </c>
      <c r="AC35" s="3">
        <f t="shared" si="7"/>
        <v>2504960</v>
      </c>
      <c r="AD35" s="3">
        <f t="shared" si="7"/>
        <v>2446243</v>
      </c>
      <c r="AE35" s="3">
        <f t="shared" si="7"/>
        <v>2624458</v>
      </c>
      <c r="AF35" s="3">
        <f t="shared" si="7"/>
        <v>2651165</v>
      </c>
    </row>
    <row r="36" spans="1:32" ht="30" customHeight="1" thickBot="1">
      <c r="A36" s="244" t="s">
        <v>33</v>
      </c>
      <c r="B36" s="245"/>
      <c r="C36" s="15"/>
      <c r="D36" s="17">
        <v>1755827</v>
      </c>
      <c r="E36" s="17">
        <v>1762488</v>
      </c>
      <c r="F36" s="17">
        <v>5151848</v>
      </c>
      <c r="G36" s="17">
        <v>6884079</v>
      </c>
      <c r="H36" s="244" t="s">
        <v>33</v>
      </c>
      <c r="I36" s="245"/>
      <c r="J36" s="15"/>
      <c r="K36" s="17">
        <v>544347</v>
      </c>
      <c r="L36" s="17">
        <v>164614</v>
      </c>
      <c r="M36" s="17">
        <v>446044</v>
      </c>
      <c r="N36" s="17">
        <v>298764</v>
      </c>
      <c r="P36" s="2">
        <f t="shared" si="9"/>
        <v>5827</v>
      </c>
      <c r="Q36" s="2">
        <f t="shared" si="9"/>
        <v>2488</v>
      </c>
      <c r="R36" s="2">
        <f t="shared" si="9"/>
        <v>1848</v>
      </c>
      <c r="S36" s="2">
        <f t="shared" si="9"/>
        <v>4079</v>
      </c>
      <c r="T36" s="2">
        <f t="shared" si="10"/>
        <v>347</v>
      </c>
      <c r="U36" s="2">
        <f t="shared" si="10"/>
        <v>614</v>
      </c>
      <c r="V36" s="2">
        <f t="shared" si="10"/>
        <v>44</v>
      </c>
      <c r="W36" s="2">
        <f t="shared" si="10"/>
        <v>764</v>
      </c>
      <c r="Y36" s="3">
        <f t="shared" si="6"/>
        <v>544347</v>
      </c>
      <c r="Z36" s="3">
        <f t="shared" si="6"/>
        <v>164614</v>
      </c>
      <c r="AA36" s="3">
        <f t="shared" si="6"/>
        <v>446044</v>
      </c>
      <c r="AB36" s="3">
        <f t="shared" si="6"/>
        <v>298764</v>
      </c>
      <c r="AC36" s="3">
        <f t="shared" si="7"/>
        <v>1755827</v>
      </c>
      <c r="AD36" s="3">
        <f t="shared" si="7"/>
        <v>1762488</v>
      </c>
      <c r="AE36" s="3">
        <f t="shared" si="7"/>
        <v>5151848</v>
      </c>
      <c r="AF36" s="3">
        <f t="shared" si="7"/>
        <v>6884079</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192790339</v>
      </c>
      <c r="E38" s="16">
        <v>204937940</v>
      </c>
      <c r="F38" s="16">
        <v>214855098</v>
      </c>
      <c r="G38" s="16">
        <v>223849596</v>
      </c>
      <c r="H38" s="254" t="s">
        <v>35</v>
      </c>
      <c r="I38" s="255"/>
      <c r="J38" s="15"/>
      <c r="K38" s="16">
        <v>159332652</v>
      </c>
      <c r="L38" s="16">
        <v>173233961</v>
      </c>
      <c r="M38" s="16">
        <v>179805584</v>
      </c>
      <c r="N38" s="16">
        <v>187255713</v>
      </c>
      <c r="P38" s="2">
        <f t="shared" si="9"/>
        <v>790339</v>
      </c>
      <c r="Q38" s="2">
        <f t="shared" si="9"/>
        <v>937940</v>
      </c>
      <c r="R38" s="2">
        <f t="shared" si="9"/>
        <v>855098</v>
      </c>
      <c r="S38" s="2">
        <f t="shared" si="9"/>
        <v>849596</v>
      </c>
      <c r="T38" s="2">
        <f t="shared" si="10"/>
        <v>332652</v>
      </c>
      <c r="U38" s="2">
        <f t="shared" si="10"/>
        <v>233961</v>
      </c>
      <c r="V38" s="2">
        <f t="shared" si="10"/>
        <v>805584</v>
      </c>
      <c r="W38" s="2">
        <f t="shared" si="10"/>
        <v>255713</v>
      </c>
      <c r="Y38" s="3">
        <f t="shared" si="6"/>
        <v>159332652</v>
      </c>
      <c r="Z38" s="3">
        <f t="shared" si="6"/>
        <v>173233961</v>
      </c>
      <c r="AA38" s="3">
        <f t="shared" si="6"/>
        <v>179805584</v>
      </c>
      <c r="AB38" s="3">
        <f t="shared" si="6"/>
        <v>187255713</v>
      </c>
      <c r="AC38" s="3">
        <f t="shared" si="7"/>
        <v>192790339</v>
      </c>
      <c r="AD38" s="3">
        <f t="shared" si="7"/>
        <v>204937940</v>
      </c>
      <c r="AE38" s="3">
        <f t="shared" si="7"/>
        <v>214855098</v>
      </c>
      <c r="AF38" s="3">
        <f t="shared" si="7"/>
        <v>223849596</v>
      </c>
    </row>
    <row r="39" spans="1:32">
      <c r="A39" s="21" t="s">
        <v>1835</v>
      </c>
      <c r="H39" s="21" t="s">
        <v>1836</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650</v>
      </c>
      <c r="D1" s="155" t="s">
        <v>1892</v>
      </c>
    </row>
    <row r="2" spans="1:11">
      <c r="A2" s="7"/>
      <c r="B2" s="125" t="s">
        <v>540</v>
      </c>
      <c r="C2" s="126" t="s">
        <v>37</v>
      </c>
      <c r="D2" s="126" t="str">
        <f>'Input yearly VNE'!N18</f>
        <v>Năm 2014</v>
      </c>
      <c r="E2" s="126" t="str">
        <f>'Input yearly VNE'!O18</f>
        <v>Năm 2015</v>
      </c>
      <c r="F2" s="126" t="str">
        <f>'Input yearly VNE'!P18</f>
        <v>Năm 2016</v>
      </c>
      <c r="G2" s="126" t="str">
        <f>'Input yearly VNE'!Q18</f>
        <v>Năm 2017</v>
      </c>
      <c r="H2" s="196"/>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VNE'!N3</f>
        <v>1034818</v>
      </c>
      <c r="E4" s="130">
        <f>'Input yearly VNE'!O3</f>
        <v>1043552</v>
      </c>
      <c r="F4" s="130">
        <f>'Input yearly VNE'!P3</f>
        <v>774182</v>
      </c>
      <c r="G4" s="130">
        <f>'Input yearly VNE'!Q3</f>
        <v>908833</v>
      </c>
      <c r="H4" s="129"/>
      <c r="I4" s="238"/>
      <c r="J4" s="239"/>
      <c r="K4" s="240"/>
    </row>
    <row r="5" spans="1:11">
      <c r="A5" s="7"/>
      <c r="B5" s="128" t="s">
        <v>542</v>
      </c>
      <c r="C5" s="128" t="s">
        <v>38</v>
      </c>
      <c r="D5" s="131">
        <f>'Input yearly VNE'!N5</f>
        <v>313300</v>
      </c>
      <c r="E5" s="131">
        <f>'Input yearly VNE'!O5</f>
        <v>168150</v>
      </c>
      <c r="F5" s="131">
        <f>'Input yearly VNE'!P5</f>
        <v>116737</v>
      </c>
      <c r="G5" s="131">
        <f>'Input yearly VNE'!Q5</f>
        <v>211518</v>
      </c>
      <c r="H5" s="129"/>
      <c r="I5" s="238"/>
      <c r="J5" s="239"/>
      <c r="K5" s="240"/>
    </row>
    <row r="6" spans="1:11">
      <c r="A6" s="7"/>
      <c r="B6" s="128" t="s">
        <v>543</v>
      </c>
      <c r="C6" s="128" t="s">
        <v>38</v>
      </c>
      <c r="D6" s="131">
        <f>'Input yearly VNE'!N15</f>
        <v>88992</v>
      </c>
      <c r="E6" s="131">
        <f>'Input yearly VNE'!O15</f>
        <v>96602</v>
      </c>
      <c r="F6" s="131">
        <f>'Input yearly VNE'!P15</f>
        <v>10082</v>
      </c>
      <c r="G6" s="131">
        <f>'Input yearly VNE'!Q15</f>
        <v>63493</v>
      </c>
      <c r="H6" s="129"/>
      <c r="I6" s="238"/>
      <c r="J6" s="239"/>
      <c r="K6" s="240"/>
    </row>
    <row r="7" spans="1:11">
      <c r="A7" s="7"/>
      <c r="B7" s="128" t="s">
        <v>544</v>
      </c>
      <c r="C7" s="128" t="s">
        <v>38</v>
      </c>
      <c r="D7" s="131">
        <f>'Input yearly VNE'!N33</f>
        <v>761682</v>
      </c>
      <c r="E7" s="131">
        <f>'Input yearly VNE'!O33</f>
        <v>1020623</v>
      </c>
      <c r="F7" s="131">
        <f>'Input yearly VNE'!P33</f>
        <v>977962</v>
      </c>
      <c r="G7" s="131">
        <f>'Input yearly VNE'!Q33</f>
        <v>936868</v>
      </c>
      <c r="H7" s="129"/>
      <c r="I7" s="238"/>
      <c r="J7" s="239"/>
      <c r="K7" s="240"/>
    </row>
    <row r="8" spans="1:11">
      <c r="A8" s="7"/>
      <c r="B8" s="128" t="s">
        <v>545</v>
      </c>
      <c r="C8" s="129" t="s">
        <v>38</v>
      </c>
      <c r="D8" s="130">
        <f>'Input yearly VNE'!N29</f>
        <v>1617192</v>
      </c>
      <c r="E8" s="130">
        <f>'Input yearly VNE'!O29</f>
        <v>1871481</v>
      </c>
      <c r="F8" s="130">
        <f>'Input yearly VNE'!P29</f>
        <v>1531873</v>
      </c>
      <c r="G8" s="130">
        <f>'Input yearly VNE'!Q29</f>
        <v>1558529</v>
      </c>
      <c r="H8" s="129"/>
      <c r="I8" s="238"/>
      <c r="J8" s="239"/>
      <c r="K8" s="240"/>
    </row>
    <row r="9" spans="1:11">
      <c r="A9" s="7"/>
      <c r="B9" s="128" t="s">
        <v>546</v>
      </c>
      <c r="C9" s="129" t="s">
        <v>39</v>
      </c>
      <c r="D9" s="130">
        <f>'Input yearly VNE'!N34*1000000/10000</f>
        <v>63721100</v>
      </c>
      <c r="E9" s="130">
        <f>'Input yearly VNE'!O34*1000000/10000</f>
        <v>82357500</v>
      </c>
      <c r="F9" s="130">
        <f>'Input yearly VNE'!P34*1000000/10000</f>
        <v>90433000</v>
      </c>
      <c r="G9" s="130">
        <f>'Input yearly VNE'!Q34*1000000/10000</f>
        <v>90433000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0.30275855271168456</v>
      </c>
      <c r="E11" s="132">
        <f>E5/E4</f>
        <v>0.16113236331299255</v>
      </c>
      <c r="F11" s="132">
        <f>F5/F4</f>
        <v>0.15078754091415197</v>
      </c>
      <c r="G11" s="132">
        <f>G5/G4</f>
        <v>0.23273582715416363</v>
      </c>
      <c r="H11" s="129"/>
      <c r="I11" s="238"/>
      <c r="J11" s="239"/>
      <c r="K11" s="240"/>
    </row>
    <row r="12" spans="1:11">
      <c r="A12" s="7"/>
      <c r="B12" s="128" t="s">
        <v>570</v>
      </c>
      <c r="C12" s="129" t="s">
        <v>36</v>
      </c>
      <c r="D12" s="133">
        <f>D6/D4</f>
        <v>8.599773100197329E-2</v>
      </c>
      <c r="E12" s="132">
        <f>E6/E4</f>
        <v>9.2570375026831436E-2</v>
      </c>
      <c r="F12" s="132">
        <f>F6/F4</f>
        <v>1.3022777589765715E-2</v>
      </c>
      <c r="G12" s="132">
        <f>G6/G4</f>
        <v>6.9862119883410928E-2</v>
      </c>
      <c r="H12" s="129"/>
      <c r="I12" s="238"/>
      <c r="J12" s="239"/>
      <c r="K12" s="240"/>
    </row>
    <row r="13" spans="1:11">
      <c r="A13" s="7"/>
      <c r="B13" s="128" t="s">
        <v>41</v>
      </c>
      <c r="C13" s="129" t="s">
        <v>40</v>
      </c>
      <c r="D13" s="130">
        <f>D6*1000000/D9</f>
        <v>1396.5860601904235</v>
      </c>
      <c r="E13" s="131">
        <f>E6*1000000/E9</f>
        <v>1172.9593540357587</v>
      </c>
      <c r="F13" s="131">
        <f>F6*1000000/F9</f>
        <v>111.4858514038017</v>
      </c>
      <c r="G13" s="131">
        <f>G6*1000000/G9</f>
        <v>702.09989716143446</v>
      </c>
      <c r="H13" s="129"/>
      <c r="I13" s="238"/>
      <c r="J13" s="239"/>
      <c r="K13" s="240"/>
    </row>
    <row r="14" spans="1:11">
      <c r="A14" s="7"/>
      <c r="B14" s="128" t="s">
        <v>548</v>
      </c>
      <c r="C14" s="129"/>
      <c r="D14" s="130">
        <f>D7*1000000/D9</f>
        <v>11953.371803060525</v>
      </c>
      <c r="E14" s="131">
        <f>E7*1000000/E9</f>
        <v>12392.593267158425</v>
      </c>
      <c r="F14" s="131">
        <f>F7*1000000/F9</f>
        <v>10814.216049450975</v>
      </c>
      <c r="G14" s="131">
        <f>G7*1000000/G9</f>
        <v>10359.802284564263</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8.4401315013847844E-3</v>
      </c>
      <c r="F16" s="138">
        <f>(F4-E4)/ABS(E4)</f>
        <v>-0.25812800895403393</v>
      </c>
      <c r="G16" s="138">
        <f>(G4-F4)/ABS(F4)</f>
        <v>0.17392680274147423</v>
      </c>
      <c r="H16" s="129"/>
      <c r="I16" s="238"/>
      <c r="J16" s="239"/>
      <c r="K16" s="240"/>
    </row>
    <row r="17" spans="1:12">
      <c r="A17" s="7"/>
      <c r="B17" s="128" t="s">
        <v>543</v>
      </c>
      <c r="C17" s="139" t="s">
        <v>36</v>
      </c>
      <c r="D17" s="128"/>
      <c r="E17" s="138">
        <f>(E6-D6)/ABS(D6)</f>
        <v>8.5513304566702628E-2</v>
      </c>
      <c r="F17" s="138">
        <f>(F6-E6)/ABS(E6)</f>
        <v>-0.89563363077368996</v>
      </c>
      <c r="G17" s="138">
        <f>(G6-F6)/ABS(F6)</f>
        <v>5.2976591946042451</v>
      </c>
      <c r="H17" s="129"/>
      <c r="I17" s="238"/>
      <c r="J17" s="239"/>
      <c r="K17" s="240"/>
    </row>
    <row r="18" spans="1:12">
      <c r="A18" s="7"/>
      <c r="B18" s="128" t="s">
        <v>41</v>
      </c>
      <c r="C18" s="136" t="s">
        <v>36</v>
      </c>
      <c r="D18" s="137"/>
      <c r="E18" s="138">
        <f>(E13-D13)/ABS(D13)</f>
        <v>-0.16012382804692571</v>
      </c>
      <c r="F18" s="138">
        <f>(F13-E13)/ABS(E13)</f>
        <v>-0.90495335493065776</v>
      </c>
      <c r="G18" s="138">
        <f>(G13-F13)/ABS(F13)</f>
        <v>5.2976591946042459</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0.10840119957021946</v>
      </c>
      <c r="F20" s="133">
        <f>F6/AVERAGE(E7:F7)</f>
        <v>1.0089138065181115E-2</v>
      </c>
      <c r="G20" s="133">
        <f>G6/AVERAGE(F7:G7)</f>
        <v>6.6317114313019954E-2</v>
      </c>
      <c r="H20" s="129"/>
      <c r="I20" s="212" t="s">
        <v>1187</v>
      </c>
      <c r="J20" s="212"/>
      <c r="K20" s="212"/>
    </row>
    <row r="21" spans="1:12">
      <c r="A21" s="7"/>
      <c r="B21" s="128" t="s">
        <v>43</v>
      </c>
      <c r="C21" s="141" t="s">
        <v>36</v>
      </c>
      <c r="D21" s="129"/>
      <c r="E21" s="133">
        <f>E6/AVERAGE(D8:E8)</f>
        <v>5.5380369555988768E-2</v>
      </c>
      <c r="F21" s="133">
        <f>F6/AVERAGE(E8:F8)</f>
        <v>5.9247436499406175E-3</v>
      </c>
      <c r="G21" s="133">
        <f>G6/AVERAGE(F8:G8)</f>
        <v>4.1090447132767841E-2</v>
      </c>
      <c r="H21" s="129"/>
      <c r="I21" s="142" t="s">
        <v>1188</v>
      </c>
      <c r="J21" s="142">
        <v>2017</v>
      </c>
      <c r="K21" s="142" t="s">
        <v>1190</v>
      </c>
    </row>
    <row r="22" spans="1:12">
      <c r="A22" s="7"/>
      <c r="B22" s="134" t="s">
        <v>551</v>
      </c>
      <c r="C22" s="141"/>
      <c r="D22" s="129"/>
      <c r="E22" s="133"/>
      <c r="F22" s="133"/>
      <c r="G22" s="133"/>
      <c r="H22" s="129"/>
      <c r="I22" s="129" t="s">
        <v>1189</v>
      </c>
      <c r="J22" s="130"/>
      <c r="K22" s="143" t="e">
        <f>SUM(K30)/J22</f>
        <v>#DIV/0!</v>
      </c>
    </row>
    <row r="23" spans="1:12">
      <c r="A23" s="7"/>
      <c r="B23" s="128" t="s">
        <v>552</v>
      </c>
      <c r="C23" s="141" t="s">
        <v>36</v>
      </c>
      <c r="D23" s="133">
        <f>1-D7/D8</f>
        <v>0.52900954246620069</v>
      </c>
      <c r="E23" s="133">
        <f>1-E7/E8</f>
        <v>0.45464420958588414</v>
      </c>
      <c r="F23" s="133">
        <f>1-F7/F8</f>
        <v>0.36159068016735074</v>
      </c>
      <c r="G23" s="133">
        <f>1-G7/G8</f>
        <v>0.39887676135638162</v>
      </c>
      <c r="H23" s="129"/>
      <c r="I23" s="129" t="s">
        <v>1191</v>
      </c>
      <c r="J23" s="130"/>
      <c r="K23" s="143" t="e">
        <f>SUM(K32)/J23</f>
        <v>#DIV/0!</v>
      </c>
    </row>
    <row r="24" spans="1:12">
      <c r="A24" s="7"/>
      <c r="B24" s="128" t="s">
        <v>553</v>
      </c>
      <c r="C24" s="141" t="s">
        <v>36</v>
      </c>
      <c r="D24" s="133">
        <f>D8/D7-1</f>
        <v>1.1231852662922321</v>
      </c>
      <c r="E24" s="133">
        <f>E8/E7-1</f>
        <v>0.83366532010350536</v>
      </c>
      <c r="F24" s="133">
        <f>F8/F7-1</f>
        <v>0.56639317274086309</v>
      </c>
      <c r="G24" s="133">
        <f>G8/G7-1</f>
        <v>0.66355238945080841</v>
      </c>
      <c r="H24" s="129"/>
      <c r="I24" s="129" t="s">
        <v>1376</v>
      </c>
      <c r="J24" s="130"/>
      <c r="K24" s="129"/>
    </row>
    <row r="25" spans="1:12">
      <c r="A25" s="7"/>
      <c r="B25" s="128" t="s">
        <v>554</v>
      </c>
      <c r="C25" s="141" t="s">
        <v>40</v>
      </c>
      <c r="D25" s="144">
        <f>'Input yearly VNE'!N19/'Input yearly VNE'!N31</f>
        <v>1.5742793180169203</v>
      </c>
      <c r="E25" s="144">
        <f>'Input yearly VNE'!O19/'Input yearly VNE'!O31</f>
        <v>1.28597631833684</v>
      </c>
      <c r="F25" s="144">
        <f>'Input yearly VNE'!P19/'Input yearly VNE'!P31</f>
        <v>1.7008049070959506</v>
      </c>
      <c r="G25" s="144">
        <f>'Input yearly VNE'!Q19/'Input yearly VNE'!Q31</f>
        <v>1.3743335727435586</v>
      </c>
      <c r="H25" s="129"/>
      <c r="I25" s="129" t="s">
        <v>576</v>
      </c>
      <c r="J25" s="146"/>
      <c r="K25" s="129"/>
    </row>
    <row r="26" spans="1:12">
      <c r="A26" s="7"/>
      <c r="B26" s="128" t="s">
        <v>555</v>
      </c>
      <c r="C26" s="141" t="s">
        <v>40</v>
      </c>
      <c r="D26" s="144">
        <f>('Input yearly VNE'!N19-'Input yearly VNE'!N23)/'Input yearly VNE'!N31</f>
        <v>1.4355440509160722</v>
      </c>
      <c r="E26" s="144">
        <f>('Input yearly VNE'!O19-'Input yearly VNE'!O23)/'Input yearly VNE'!O31</f>
        <v>1.210842774678655</v>
      </c>
      <c r="F26" s="144">
        <f>('Input yearly VNE'!P19-'Input yearly VNE'!P23)/'Input yearly VNE'!P31</f>
        <v>1.6003016534942152</v>
      </c>
      <c r="G26" s="144">
        <f>('Input yearly VNE'!Q19-'Input yearly VNE'!Q23)/'Input yearly VNE'!Q31</f>
        <v>1.2565767639993066</v>
      </c>
      <c r="H26" s="129"/>
      <c r="I26" s="129"/>
      <c r="J26" s="129"/>
      <c r="K26" s="129"/>
    </row>
    <row r="27" spans="1:12">
      <c r="A27" s="7"/>
      <c r="B27" s="128"/>
      <c r="C27" s="141"/>
      <c r="D27" s="129"/>
      <c r="E27" s="129"/>
      <c r="F27" s="129"/>
      <c r="G27" s="129"/>
      <c r="H27" s="129"/>
      <c r="I27" s="129"/>
      <c r="J27" s="129"/>
      <c r="K27" s="129"/>
    </row>
    <row r="28" spans="1:12">
      <c r="A28" s="7"/>
      <c r="B28" s="125" t="s">
        <v>568</v>
      </c>
      <c r="C28" s="126" t="s">
        <v>37</v>
      </c>
      <c r="D28" s="126" t="str">
        <f>'Input quaterly VNE'!Y1</f>
        <v>Quý 2/2016</v>
      </c>
      <c r="E28" s="126" t="str">
        <f>'Input quaterly VNE'!Z1</f>
        <v>Quý 3/2016</v>
      </c>
      <c r="F28" s="126" t="str">
        <f>'Input quaterly VNE'!AA1</f>
        <v>Quý 4/2016</v>
      </c>
      <c r="G28" s="126" t="str">
        <f>'Input quaterly VNE'!AB1</f>
        <v>Quý 1/2017</v>
      </c>
      <c r="H28" s="126" t="str">
        <f>'Input quaterly VNE'!AC1</f>
        <v>Quý 2/2017</v>
      </c>
      <c r="I28" s="126" t="str">
        <f>'Input quaterly VNE'!AD1</f>
        <v>Quý 3/2017</v>
      </c>
      <c r="J28" s="126" t="str">
        <f>'Input quaterly VNE'!AE1</f>
        <v>Quý 4/2017</v>
      </c>
      <c r="K28" s="126" t="str">
        <f>'Input quaterly VNE'!AF1</f>
        <v>Quý 1/2018</v>
      </c>
    </row>
    <row r="29" spans="1:12">
      <c r="A29" s="7"/>
      <c r="B29" s="128"/>
      <c r="C29" s="129"/>
      <c r="D29" s="129"/>
      <c r="E29" s="129"/>
      <c r="F29" s="129"/>
      <c r="G29" s="129"/>
      <c r="H29" s="129"/>
      <c r="I29" s="129"/>
      <c r="J29" s="129"/>
      <c r="K29" s="129"/>
    </row>
    <row r="30" spans="1:12">
      <c r="A30" s="7"/>
      <c r="B30" s="128" t="s">
        <v>541</v>
      </c>
      <c r="C30" s="129" t="s">
        <v>38</v>
      </c>
      <c r="D30" s="147">
        <f>'Input quaterly VNE'!Y3</f>
        <v>114864</v>
      </c>
      <c r="E30" s="147">
        <f>'Input quaterly VNE'!Z3</f>
        <v>199724</v>
      </c>
      <c r="F30" s="147">
        <f>'Input quaterly VNE'!AA3</f>
        <v>281508</v>
      </c>
      <c r="G30" s="147">
        <f>'Input quaterly VNE'!AB3</f>
        <v>137278</v>
      </c>
      <c r="H30" s="147">
        <f>'Input quaterly VNE'!AC3</f>
        <v>371424</v>
      </c>
      <c r="I30" s="147">
        <f>'Input quaterly VNE'!AD3</f>
        <v>145939</v>
      </c>
      <c r="J30" s="147">
        <f>'Input quaterly VNE'!AE3</f>
        <v>254459</v>
      </c>
      <c r="K30" s="147">
        <f>'Input quaterly VNE'!AF3</f>
        <v>185865</v>
      </c>
    </row>
    <row r="31" spans="1:12">
      <c r="A31" s="7"/>
      <c r="B31" s="128" t="s">
        <v>542</v>
      </c>
      <c r="C31" s="129" t="s">
        <v>38</v>
      </c>
      <c r="D31" s="147">
        <f>'Input quaterly VNE'!Y5</f>
        <v>22437</v>
      </c>
      <c r="E31" s="147">
        <f>'Input quaterly VNE'!Z5</f>
        <v>32721</v>
      </c>
      <c r="F31" s="147">
        <f>'Input quaterly VNE'!AA5</f>
        <v>57946</v>
      </c>
      <c r="G31" s="147">
        <f>'Input quaterly VNE'!AB5</f>
        <v>23517</v>
      </c>
      <c r="H31" s="147">
        <f>'Input quaterly VNE'!AC5</f>
        <v>162268</v>
      </c>
      <c r="I31" s="147">
        <f>'Input quaterly VNE'!AD5</f>
        <v>16791</v>
      </c>
      <c r="J31" s="147">
        <f>'Input quaterly VNE'!AE5</f>
        <v>7897</v>
      </c>
      <c r="K31" s="147">
        <f>'Input quaterly VNE'!AF5</f>
        <v>20093</v>
      </c>
    </row>
    <row r="32" spans="1:12">
      <c r="A32" s="7"/>
      <c r="B32" s="128" t="s">
        <v>543</v>
      </c>
      <c r="C32" s="128" t="s">
        <v>38</v>
      </c>
      <c r="D32" s="148">
        <f>'Input quaterly VNE'!Y15</f>
        <v>-6875</v>
      </c>
      <c r="E32" s="148">
        <f>'Input quaterly VNE'!Z15</f>
        <v>3685</v>
      </c>
      <c r="F32" s="148">
        <f>'Input quaterly VNE'!AA15</f>
        <v>35152</v>
      </c>
      <c r="G32" s="148">
        <f>'Input quaterly VNE'!AB15</f>
        <v>3735</v>
      </c>
      <c r="H32" s="148">
        <f>'Input quaterly VNE'!AC15</f>
        <v>70127</v>
      </c>
      <c r="I32" s="148">
        <f>'Input quaterly VNE'!AD15</f>
        <v>2274</v>
      </c>
      <c r="J32" s="148">
        <f>'Input quaterly VNE'!AE15</f>
        <v>-12651</v>
      </c>
      <c r="K32" s="148">
        <f>'Input quaterly VNE'!AF15</f>
        <v>5812</v>
      </c>
      <c r="L32" s="10"/>
    </row>
    <row r="33" spans="1:12">
      <c r="A33" s="7"/>
      <c r="B33" s="128" t="s">
        <v>544</v>
      </c>
      <c r="C33" s="129" t="s">
        <v>38</v>
      </c>
      <c r="D33" s="147">
        <f>'Input quaterly VNE'!Y33</f>
        <v>973333</v>
      </c>
      <c r="E33" s="147">
        <f>'Input quaterly VNE'!Z33</f>
        <v>956997</v>
      </c>
      <c r="F33" s="147">
        <f>'Input quaterly VNE'!AA33</f>
        <v>982703</v>
      </c>
      <c r="G33" s="147">
        <f>'Input quaterly VNE'!AB33</f>
        <v>979385</v>
      </c>
      <c r="H33" s="147">
        <f>'Input quaterly VNE'!AC33</f>
        <v>1045231</v>
      </c>
      <c r="I33" s="147">
        <f>'Input quaterly VNE'!AD33</f>
        <v>1047737</v>
      </c>
      <c r="J33" s="147">
        <f>'Input quaterly VNE'!AE33</f>
        <v>936769</v>
      </c>
      <c r="K33" s="147">
        <f>'Input quaterly VNE'!AF33</f>
        <v>942552</v>
      </c>
    </row>
    <row r="34" spans="1:12">
      <c r="A34" s="7"/>
      <c r="B34" s="128" t="s">
        <v>545</v>
      </c>
      <c r="C34" s="129" t="s">
        <v>38</v>
      </c>
      <c r="D34" s="147">
        <f>'Input quaterly VNE'!Y38</f>
        <v>1684784</v>
      </c>
      <c r="E34" s="147">
        <f>'Input quaterly VNE'!Z38</f>
        <v>1641688</v>
      </c>
      <c r="F34" s="147">
        <f>'Input quaterly VNE'!AA38</f>
        <v>1535780</v>
      </c>
      <c r="G34" s="147">
        <f>'Input quaterly VNE'!AB38</f>
        <v>1628910</v>
      </c>
      <c r="H34" s="147">
        <f>'Input quaterly VNE'!AC38</f>
        <v>1721634</v>
      </c>
      <c r="I34" s="147">
        <f>'Input quaterly VNE'!AD38</f>
        <v>1614152</v>
      </c>
      <c r="J34" s="147">
        <f>'Input quaterly VNE'!AE38</f>
        <v>1557785</v>
      </c>
      <c r="K34" s="147">
        <f>'Input quaterly VNE'!AF38</f>
        <v>1682335</v>
      </c>
    </row>
    <row r="35" spans="1:12">
      <c r="A35" s="7"/>
      <c r="B35" s="128" t="s">
        <v>546</v>
      </c>
      <c r="C35" s="129" t="s">
        <v>39</v>
      </c>
      <c r="D35" s="147">
        <f>'Input quaterly VNE'!Y34*1000000/10000</f>
        <v>82357500</v>
      </c>
      <c r="E35" s="147">
        <f>'Input quaterly VNE'!Z34*1000000/10000</f>
        <v>82357500</v>
      </c>
      <c r="F35" s="147">
        <f>'Input quaterly VNE'!AA34*1000000/10000</f>
        <v>90433000</v>
      </c>
      <c r="G35" s="147">
        <f>'Input quaterly VNE'!AB34*1000000/10000</f>
        <v>90433000</v>
      </c>
      <c r="H35" s="147">
        <f>'Input quaterly VNE'!AC34*1000000/10000</f>
        <v>90433000</v>
      </c>
      <c r="I35" s="147">
        <f>'Input quaterly VNE'!AD34*1000000/10000</f>
        <v>90433000</v>
      </c>
      <c r="J35" s="147">
        <f>'Input quaterly VNE'!AE34*1000000/10000</f>
        <v>90433000</v>
      </c>
      <c r="K35" s="147">
        <f>'Input quaterly VNE'!AF34*1000000/10000</f>
        <v>90433000</v>
      </c>
    </row>
    <row r="36" spans="1:12">
      <c r="A36" s="7"/>
      <c r="B36" s="128"/>
      <c r="C36" s="129"/>
      <c r="D36" s="147"/>
      <c r="E36" s="147"/>
      <c r="F36" s="147"/>
      <c r="G36" s="147"/>
      <c r="H36" s="147"/>
      <c r="I36" s="147"/>
      <c r="J36" s="147"/>
      <c r="K36" s="147"/>
    </row>
    <row r="37" spans="1:12">
      <c r="A37" s="7"/>
      <c r="B37" s="128" t="s">
        <v>547</v>
      </c>
      <c r="C37" s="129" t="s">
        <v>36</v>
      </c>
      <c r="D37" s="149">
        <f>D31/D30</f>
        <v>0.19533535311324696</v>
      </c>
      <c r="E37" s="149">
        <f t="shared" ref="E37:K37" si="0">E31/E30</f>
        <v>0.1638310868999219</v>
      </c>
      <c r="F37" s="149">
        <f t="shared" si="0"/>
        <v>0.20584139704733082</v>
      </c>
      <c r="G37" s="149">
        <f t="shared" si="0"/>
        <v>0.17130931394688151</v>
      </c>
      <c r="H37" s="149">
        <f t="shared" si="0"/>
        <v>0.43688076160937367</v>
      </c>
      <c r="I37" s="149">
        <f t="shared" si="0"/>
        <v>0.11505492020638761</v>
      </c>
      <c r="J37" s="149">
        <f t="shared" si="0"/>
        <v>3.1034469207220024E-2</v>
      </c>
      <c r="K37" s="149">
        <f t="shared" si="0"/>
        <v>0.10810534527748634</v>
      </c>
      <c r="L37" s="11"/>
    </row>
    <row r="38" spans="1:12">
      <c r="A38" s="7"/>
      <c r="B38" s="128" t="s">
        <v>571</v>
      </c>
      <c r="C38" s="129" t="s">
        <v>36</v>
      </c>
      <c r="D38" s="149">
        <f>D32/D30</f>
        <v>-5.9853391837303246E-2</v>
      </c>
      <c r="E38" s="149">
        <f t="shared" ref="E38:K38" si="1">E32/E30</f>
        <v>1.8450461637059143E-2</v>
      </c>
      <c r="F38" s="149">
        <f t="shared" si="1"/>
        <v>0.12487034116259574</v>
      </c>
      <c r="G38" s="149">
        <f t="shared" si="1"/>
        <v>2.7207564212765337E-2</v>
      </c>
      <c r="H38" s="149">
        <f t="shared" si="1"/>
        <v>0.18880578530197295</v>
      </c>
      <c r="I38" s="149">
        <f t="shared" si="1"/>
        <v>1.5581852691878114E-2</v>
      </c>
      <c r="J38" s="149">
        <f t="shared" si="1"/>
        <v>-4.9717243249403638E-2</v>
      </c>
      <c r="K38" s="149">
        <f t="shared" si="1"/>
        <v>3.1270007801361202E-2</v>
      </c>
      <c r="L38" s="11"/>
    </row>
    <row r="39" spans="1:12">
      <c r="A39" s="7"/>
      <c r="B39" s="128" t="s">
        <v>41</v>
      </c>
      <c r="C39" s="129" t="s">
        <v>40</v>
      </c>
      <c r="D39" s="130">
        <f>D32*1000000/D35</f>
        <v>-83.477521780044313</v>
      </c>
      <c r="E39" s="130">
        <f t="shared" ref="E39:K39" si="2">E32*1000000/E35</f>
        <v>44.743951674103755</v>
      </c>
      <c r="F39" s="130">
        <f t="shared" si="2"/>
        <v>388.70766202603033</v>
      </c>
      <c r="G39" s="130">
        <f t="shared" si="2"/>
        <v>41.30129488129333</v>
      </c>
      <c r="H39" s="130">
        <f t="shared" si="2"/>
        <v>775.45807393318807</v>
      </c>
      <c r="I39" s="130">
        <f t="shared" si="2"/>
        <v>25.145687967887827</v>
      </c>
      <c r="J39" s="130">
        <f t="shared" si="2"/>
        <v>-139.89362290314375</v>
      </c>
      <c r="K39" s="130">
        <f t="shared" si="2"/>
        <v>64.268574524786303</v>
      </c>
    </row>
    <row r="40" spans="1:12">
      <c r="A40" s="7"/>
      <c r="B40" s="128" t="s">
        <v>548</v>
      </c>
      <c r="C40" s="129"/>
      <c r="D40" s="130">
        <f>D33*1000000/D35</f>
        <v>11818.389339161582</v>
      </c>
      <c r="E40" s="130">
        <f t="shared" ref="E40:K40" si="3">E33*1000000/E35</f>
        <v>11620.034605227211</v>
      </c>
      <c r="F40" s="130">
        <f t="shared" si="3"/>
        <v>10866.641602070042</v>
      </c>
      <c r="G40" s="130">
        <f t="shared" si="3"/>
        <v>10829.951455773888</v>
      </c>
      <c r="H40" s="130">
        <f t="shared" si="3"/>
        <v>11558.070615815022</v>
      </c>
      <c r="I40" s="130">
        <f t="shared" si="3"/>
        <v>11585.781738966971</v>
      </c>
      <c r="J40" s="130">
        <f t="shared" si="3"/>
        <v>10358.707551446927</v>
      </c>
      <c r="K40" s="130">
        <f t="shared" si="3"/>
        <v>10422.655446573706</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2.2335979941496031</v>
      </c>
      <c r="I42" s="138">
        <f>(I30-E30)/ABS(E30)</f>
        <v>-0.2692966293485009</v>
      </c>
      <c r="J42" s="138">
        <f>(J30-F30)/ABS(F30)</f>
        <v>-9.6086079258848767E-2</v>
      </c>
      <c r="K42" s="138">
        <f>(K30-G30)/ABS(G30)</f>
        <v>0.35393143839508151</v>
      </c>
      <c r="L42" s="12"/>
    </row>
    <row r="43" spans="1:12">
      <c r="A43" s="7"/>
      <c r="B43" s="128" t="s">
        <v>564</v>
      </c>
      <c r="C43" s="139" t="s">
        <v>36</v>
      </c>
      <c r="D43" s="128"/>
      <c r="E43" s="132">
        <f>E30/D30-1</f>
        <v>0.73878673910015324</v>
      </c>
      <c r="F43" s="132">
        <f t="shared" ref="F43:K43" si="4">F30/E30-1</f>
        <v>0.40948508942340434</v>
      </c>
      <c r="G43" s="132">
        <f t="shared" si="4"/>
        <v>-0.51234778407718429</v>
      </c>
      <c r="H43" s="132">
        <f t="shared" si="4"/>
        <v>1.7056338233365871</v>
      </c>
      <c r="I43" s="132">
        <f>I30/H30-1</f>
        <v>-0.60708247178426811</v>
      </c>
      <c r="J43" s="132">
        <f t="shared" si="4"/>
        <v>0.74359835273641717</v>
      </c>
      <c r="K43" s="132">
        <f t="shared" si="4"/>
        <v>-0.26956798541218818</v>
      </c>
      <c r="L43" s="12"/>
    </row>
    <row r="44" spans="1:12" s="8" customFormat="1">
      <c r="A44" s="13"/>
      <c r="B44" s="128" t="s">
        <v>562</v>
      </c>
      <c r="C44" s="136" t="s">
        <v>36</v>
      </c>
      <c r="D44" s="137"/>
      <c r="E44" s="150"/>
      <c r="F44" s="150"/>
      <c r="G44" s="150"/>
      <c r="H44" s="138">
        <f>(H32-D32)/ABS(D32)</f>
        <v>11.20029090909091</v>
      </c>
      <c r="I44" s="138">
        <f>(I32-E32)/ABS(E32)</f>
        <v>-0.38290366350067845</v>
      </c>
      <c r="J44" s="138">
        <f>(J32-F32)/ABS(F32)</f>
        <v>-1.3598941738734638</v>
      </c>
      <c r="K44" s="138">
        <f>(K32-G32)/ABS(G32)</f>
        <v>0.55609103078982602</v>
      </c>
      <c r="L44" s="14"/>
    </row>
    <row r="45" spans="1:12">
      <c r="A45" s="7"/>
      <c r="B45" s="128" t="s">
        <v>567</v>
      </c>
      <c r="C45" s="139" t="s">
        <v>36</v>
      </c>
      <c r="D45" s="128"/>
      <c r="E45" s="132">
        <f>E32/D32-1</f>
        <v>-1.536</v>
      </c>
      <c r="F45" s="132">
        <f t="shared" ref="F45:K45" si="5">F32/E32-1</f>
        <v>8.5392130257801906</v>
      </c>
      <c r="G45" s="132">
        <f t="shared" si="5"/>
        <v>-0.89374715521165227</v>
      </c>
      <c r="H45" s="132">
        <f>(H32-G32)/ABS(G32)</f>
        <v>17.775635876840695</v>
      </c>
      <c r="I45" s="132">
        <f>I32/H32-1</f>
        <v>-0.96757311734424689</v>
      </c>
      <c r="J45" s="132">
        <f t="shared" si="5"/>
        <v>-6.5633245382585752</v>
      </c>
      <c r="K45" s="132">
        <f t="shared" si="5"/>
        <v>-1.4594103232946012</v>
      </c>
      <c r="L45" s="12"/>
    </row>
    <row r="46" spans="1:12" s="8" customFormat="1">
      <c r="A46" s="13"/>
      <c r="B46" s="128" t="s">
        <v>565</v>
      </c>
      <c r="C46" s="136" t="s">
        <v>36</v>
      </c>
      <c r="D46" s="137"/>
      <c r="E46" s="150"/>
      <c r="F46" s="150"/>
      <c r="G46" s="150"/>
      <c r="H46" s="138">
        <f>(H39-D39)/ABS(D39)</f>
        <v>10.289423756211278</v>
      </c>
      <c r="I46" s="138">
        <f>(I39-E39)/ABS(E39)</f>
        <v>-0.43800922745852872</v>
      </c>
      <c r="J46" s="138">
        <f>(J39-F39)/ABS(F39)</f>
        <v>-1.3598941738734638</v>
      </c>
      <c r="K46" s="138">
        <f>(K39-G39)/ABS(G39)</f>
        <v>0.55609103078982602</v>
      </c>
      <c r="L46" s="14"/>
    </row>
    <row r="47" spans="1:12">
      <c r="A47" s="7"/>
      <c r="B47" s="128" t="s">
        <v>566</v>
      </c>
      <c r="C47" s="139" t="s">
        <v>36</v>
      </c>
      <c r="D47" s="128"/>
      <c r="E47" s="132">
        <f>E39/D39-1</f>
        <v>-1.536</v>
      </c>
      <c r="F47" s="132">
        <f t="shared" ref="F47:K47" si="6">F39/E39-1</f>
        <v>7.6873789078178536</v>
      </c>
      <c r="G47" s="132">
        <f t="shared" si="6"/>
        <v>-0.89374715521165227</v>
      </c>
      <c r="H47" s="132">
        <f t="shared" si="6"/>
        <v>17.775635876840695</v>
      </c>
      <c r="I47" s="132">
        <f>I39/H39-1</f>
        <v>-0.96757311734424689</v>
      </c>
      <c r="J47" s="132">
        <f t="shared" si="6"/>
        <v>-6.5633245382585752</v>
      </c>
      <c r="K47" s="132">
        <f t="shared" si="6"/>
        <v>-1.4594103232946012</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3.8180000310827681E-3</v>
      </c>
      <c r="F49" s="132">
        <f t="shared" ref="F49:K49" si="7">F32/AVERAGE(E33:F33)</f>
        <v>3.6244780120637213E-2</v>
      </c>
      <c r="G49" s="132">
        <f t="shared" si="7"/>
        <v>3.8071686896816045E-3</v>
      </c>
      <c r="H49" s="132">
        <f t="shared" si="7"/>
        <v>6.9274371041224608E-2</v>
      </c>
      <c r="I49" s="132">
        <f>I32/AVERAGE(H33:I33)</f>
        <v>2.1729907002878209E-3</v>
      </c>
      <c r="J49" s="132">
        <f t="shared" si="7"/>
        <v>-1.2749772487460355E-2</v>
      </c>
      <c r="K49" s="132">
        <f t="shared" si="7"/>
        <v>6.1852126379687133E-3</v>
      </c>
      <c r="L49" s="12"/>
    </row>
    <row r="50" spans="1:12">
      <c r="A50" s="7"/>
      <c r="B50" s="128" t="s">
        <v>43</v>
      </c>
      <c r="C50" s="141" t="s">
        <v>36</v>
      </c>
      <c r="D50" s="129"/>
      <c r="E50" s="133">
        <f>E32/AVERAGE(D34:E34)</f>
        <v>2.2155605097532761E-3</v>
      </c>
      <c r="F50" s="133">
        <f t="shared" ref="F50:K50" si="8">F32/AVERAGE(E34:F34)</f>
        <v>2.2125793241662858E-2</v>
      </c>
      <c r="G50" s="133">
        <f t="shared" si="8"/>
        <v>2.3604207679109169E-3</v>
      </c>
      <c r="H50" s="133">
        <f t="shared" si="8"/>
        <v>4.1860068096404641E-2</v>
      </c>
      <c r="I50" s="132">
        <f>I32/AVERAGE(H34:I34)</f>
        <v>1.3633968126252703E-3</v>
      </c>
      <c r="J50" s="132">
        <f t="shared" si="8"/>
        <v>-7.9768293002036288E-3</v>
      </c>
      <c r="K50" s="132">
        <f t="shared" si="8"/>
        <v>3.5875214498228463E-3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0.42228024482663651</v>
      </c>
      <c r="E52" s="133">
        <f t="shared" si="9"/>
        <v>0.4170652401674374</v>
      </c>
      <c r="F52" s="133">
        <f t="shared" si="9"/>
        <v>0.36012775267290886</v>
      </c>
      <c r="G52" s="133">
        <f t="shared" si="9"/>
        <v>0.39874824268989695</v>
      </c>
      <c r="H52" s="133">
        <f t="shared" si="9"/>
        <v>0.39288431803739932</v>
      </c>
      <c r="I52" s="133">
        <f t="shared" si="9"/>
        <v>0.35090561483676874</v>
      </c>
      <c r="J52" s="133">
        <f t="shared" si="9"/>
        <v>0.39865321594443393</v>
      </c>
      <c r="K52" s="133">
        <f t="shared" si="9"/>
        <v>0.43973584333679083</v>
      </c>
    </row>
    <row r="53" spans="1:12">
      <c r="A53" s="7"/>
      <c r="B53" s="128" t="s">
        <v>553</v>
      </c>
      <c r="C53" s="141" t="s">
        <v>36</v>
      </c>
      <c r="D53" s="133">
        <f t="shared" ref="D53:K53" si="10">D34/D33-1</f>
        <v>0.73094305854214325</v>
      </c>
      <c r="E53" s="133">
        <f t="shared" si="10"/>
        <v>0.71545783320114897</v>
      </c>
      <c r="F53" s="133">
        <f t="shared" si="10"/>
        <v>0.56281195844522713</v>
      </c>
      <c r="G53" s="133">
        <f t="shared" si="10"/>
        <v>0.66319680207477139</v>
      </c>
      <c r="H53" s="133">
        <f t="shared" si="10"/>
        <v>0.64713254773346751</v>
      </c>
      <c r="I53" s="133">
        <f t="shared" si="10"/>
        <v>0.54060799609062204</v>
      </c>
      <c r="J53" s="133">
        <f t="shared" si="10"/>
        <v>0.66293397838741464</v>
      </c>
      <c r="K53" s="133">
        <f t="shared" si="10"/>
        <v>0.78487234656549454</v>
      </c>
    </row>
    <row r="54" spans="1:12">
      <c r="A54" s="7"/>
      <c r="B54" s="128" t="s">
        <v>554</v>
      </c>
      <c r="C54" s="141" t="s">
        <v>40</v>
      </c>
      <c r="D54" s="144">
        <f>'Input quaterly VNE'!Y19/'Input quaterly VNE'!Y31</f>
        <v>1.3770655325073327</v>
      </c>
      <c r="E54" s="144">
        <f>'Input quaterly VNE'!Z19/'Input quaterly VNE'!Z31</f>
        <v>1.531464898489302</v>
      </c>
      <c r="F54" s="144">
        <f>'Input quaterly VNE'!AA19/'Input quaterly VNE'!AA31</f>
        <v>1.701742173284188</v>
      </c>
      <c r="G54" s="144">
        <f>'Input quaterly VNE'!AB19/'Input quaterly VNE'!AB31</f>
        <v>1.5917176996459217</v>
      </c>
      <c r="H54" s="144">
        <f>'Input quaterly VNE'!AD19/'Input quaterly VNE'!AC31</f>
        <v>1.3412278771971082</v>
      </c>
      <c r="I54" s="144">
        <f>'Input quaterly VNE'!AD19/'Input quaterly VNE'!AD31</f>
        <v>1.6067475362877282</v>
      </c>
      <c r="J54" s="144">
        <f>'Input quaterly VNE'!AE19/'Input quaterly VNE'!AE31</f>
        <v>1.3748330688880075</v>
      </c>
      <c r="K54" s="144">
        <f>'Input quaterly VNE'!AF19/'Input quaterly VNE'!AF31</f>
        <v>1.3666979428212933</v>
      </c>
    </row>
    <row r="55" spans="1:12">
      <c r="A55" s="7"/>
      <c r="B55" s="128" t="s">
        <v>555</v>
      </c>
      <c r="C55" s="141" t="s">
        <v>40</v>
      </c>
      <c r="D55" s="151">
        <f>('Input quaterly VNE'!Y19-'Input quaterly VNE'!Y23)/'Input quaterly VNE'!Y31</f>
        <v>1.2819367864636613</v>
      </c>
      <c r="E55" s="151">
        <f>('Input quaterly VNE'!Z19-'Input quaterly VNE'!Z23)/'Input quaterly VNE'!Z31</f>
        <v>1.3610241453429641</v>
      </c>
      <c r="F55" s="151">
        <f>('Input quaterly VNE'!AA19-'Input quaterly VNE'!AA23)/'Input quaterly VNE'!AA31</f>
        <v>1.6025101479027668</v>
      </c>
      <c r="G55" s="151">
        <f>('Input quaterly VNE'!AB19-'Input quaterly VNE'!AB23)/'Input quaterly VNE'!AB31</f>
        <v>1.4699080852383974</v>
      </c>
      <c r="H55" s="151">
        <f>('Input quaterly VNE'!AD19-'Input quaterly VNE'!AC23)/'Input quaterly VNE'!AC31</f>
        <v>1.1910545360754357</v>
      </c>
      <c r="I55" s="151">
        <f>('Input quaterly VNE'!AD19-'Input quaterly VNE'!AD23)/'Input quaterly VNE'!AD31</f>
        <v>1.4337078733373805</v>
      </c>
      <c r="J55" s="151">
        <f>('Input quaterly VNE'!AE19-'Input quaterly VNE'!AE23)/'Input quaterly VNE'!AE31</f>
        <v>1.2569251619727622</v>
      </c>
      <c r="K55" s="151">
        <f>('Input quaterly VNE'!AF19-'Input quaterly VNE'!AF23)/'Input quaterly VNE'!AF31</f>
        <v>1.250560690710153</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hợp'!D37</f>
        <v>6070</v>
      </c>
    </row>
    <row r="58" spans="1:12">
      <c r="A58" s="7"/>
      <c r="B58" s="128" t="s">
        <v>558</v>
      </c>
      <c r="C58" s="129" t="s">
        <v>38</v>
      </c>
      <c r="D58" s="130"/>
      <c r="E58" s="130"/>
      <c r="F58" s="130"/>
      <c r="G58" s="130"/>
      <c r="H58" s="130"/>
      <c r="I58" s="130"/>
      <c r="J58" s="130"/>
      <c r="K58" s="130">
        <f>K57*K35/1000000</f>
        <v>548928.31000000006</v>
      </c>
    </row>
    <row r="59" spans="1:12">
      <c r="A59" s="7"/>
      <c r="B59" s="128" t="s">
        <v>559</v>
      </c>
      <c r="C59" s="129" t="s">
        <v>40</v>
      </c>
      <c r="D59" s="130"/>
      <c r="E59" s="130"/>
      <c r="F59" s="130"/>
      <c r="G59" s="130"/>
      <c r="H59" s="130"/>
      <c r="I59" s="130"/>
      <c r="J59" s="130"/>
      <c r="K59" s="153">
        <f>K57/(SUM(H32:K32)*1000000/K35)</f>
        <v>8.3726596199017713</v>
      </c>
    </row>
    <row r="60" spans="1:12">
      <c r="A60" s="7"/>
      <c r="B60" s="128" t="s">
        <v>560</v>
      </c>
      <c r="C60" s="129" t="s">
        <v>40</v>
      </c>
      <c r="D60" s="130"/>
      <c r="E60" s="130"/>
      <c r="F60" s="130"/>
      <c r="G60" s="130"/>
      <c r="H60" s="130"/>
      <c r="I60" s="130"/>
      <c r="J60" s="130"/>
      <c r="K60" s="154">
        <f>K57/K40</f>
        <v>0.58238517344401164</v>
      </c>
    </row>
  </sheetData>
  <mergeCells count="3">
    <mergeCell ref="I2:K2"/>
    <mergeCell ref="I20:K20"/>
    <mergeCell ref="I3:K19"/>
  </mergeCells>
  <conditionalFormatting sqref="E16:G18">
    <cfRule type="cellIs" dxfId="137" priority="3" operator="lessThan">
      <formula>0</formula>
    </cfRule>
    <cfRule type="cellIs" dxfId="136" priority="4" operator="greaterThan">
      <formula>0</formula>
    </cfRule>
  </conditionalFormatting>
  <conditionalFormatting sqref="H42:K42 H44:K44 H46:K46">
    <cfRule type="cellIs" dxfId="135" priority="1" operator="lessThan">
      <formula>0</formula>
    </cfRule>
    <cfRule type="cellIs" dxfId="134"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1034818</v>
      </c>
      <c r="E3" s="26">
        <v>1043552</v>
      </c>
      <c r="F3" s="26">
        <v>774182</v>
      </c>
      <c r="G3" s="26">
        <v>908833</v>
      </c>
      <c r="I3" s="22">
        <f>REPLACE(D3,1,3,"")/1</f>
        <v>4818</v>
      </c>
      <c r="J3" s="22">
        <f t="shared" ref="J3:L16" si="0">REPLACE(E3,1,3,"")/1</f>
        <v>3552</v>
      </c>
      <c r="K3" s="22">
        <f t="shared" si="0"/>
        <v>182</v>
      </c>
      <c r="L3" s="22">
        <f t="shared" si="0"/>
        <v>833</v>
      </c>
      <c r="N3" s="2">
        <f>D3</f>
        <v>1034818</v>
      </c>
      <c r="O3" s="2">
        <f t="shared" ref="O3:Q17" si="1">E3</f>
        <v>1043552</v>
      </c>
      <c r="P3" s="2">
        <f t="shared" si="1"/>
        <v>774182</v>
      </c>
      <c r="Q3" s="2">
        <f t="shared" si="1"/>
        <v>908833</v>
      </c>
    </row>
    <row r="4" spans="1:17" ht="61.5" customHeight="1" thickBot="1">
      <c r="A4" s="244" t="s">
        <v>2</v>
      </c>
      <c r="B4" s="245"/>
      <c r="C4" s="15"/>
      <c r="D4" s="27">
        <v>721518</v>
      </c>
      <c r="E4" s="27">
        <v>875402</v>
      </c>
      <c r="F4" s="27">
        <v>657444</v>
      </c>
      <c r="G4" s="27">
        <v>697315</v>
      </c>
      <c r="I4" s="22">
        <f t="shared" ref="I4:I16" si="2">REPLACE(D4,1,3,"")/1</f>
        <v>518</v>
      </c>
      <c r="J4" s="22">
        <f t="shared" si="0"/>
        <v>402</v>
      </c>
      <c r="K4" s="22">
        <f t="shared" si="0"/>
        <v>444</v>
      </c>
      <c r="L4" s="22">
        <f t="shared" si="0"/>
        <v>315</v>
      </c>
      <c r="N4" s="2">
        <f t="shared" ref="N4:Q38" si="3">D4</f>
        <v>721518</v>
      </c>
      <c r="O4" s="2">
        <f t="shared" si="1"/>
        <v>875402</v>
      </c>
      <c r="P4" s="2">
        <f t="shared" si="1"/>
        <v>657444</v>
      </c>
      <c r="Q4" s="2">
        <f t="shared" si="1"/>
        <v>697315</v>
      </c>
    </row>
    <row r="5" spans="1:17" ht="61.5" customHeight="1" thickBot="1">
      <c r="A5" s="254" t="s">
        <v>3</v>
      </c>
      <c r="B5" s="255"/>
      <c r="C5" s="15"/>
      <c r="D5" s="26">
        <v>313300</v>
      </c>
      <c r="E5" s="26">
        <v>168150</v>
      </c>
      <c r="F5" s="26">
        <v>116737</v>
      </c>
      <c r="G5" s="26">
        <v>211518</v>
      </c>
      <c r="I5" s="22">
        <f t="shared" si="2"/>
        <v>300</v>
      </c>
      <c r="J5" s="22">
        <f t="shared" si="0"/>
        <v>150</v>
      </c>
      <c r="K5" s="22">
        <f t="shared" si="0"/>
        <v>737</v>
      </c>
      <c r="L5" s="22">
        <f t="shared" si="0"/>
        <v>518</v>
      </c>
      <c r="N5" s="2">
        <f t="shared" si="3"/>
        <v>313300</v>
      </c>
      <c r="O5" s="2">
        <f t="shared" si="1"/>
        <v>168150</v>
      </c>
      <c r="P5" s="2">
        <f t="shared" si="1"/>
        <v>116737</v>
      </c>
      <c r="Q5" s="2">
        <f t="shared" si="1"/>
        <v>211518</v>
      </c>
    </row>
    <row r="6" spans="1:17" ht="30" customHeight="1" thickBot="1">
      <c r="A6" s="244" t="s">
        <v>4</v>
      </c>
      <c r="B6" s="245"/>
      <c r="C6" s="15"/>
      <c r="D6" s="27">
        <v>16961</v>
      </c>
      <c r="E6" s="27">
        <v>35615</v>
      </c>
      <c r="F6" s="27">
        <v>12584</v>
      </c>
      <c r="G6" s="27">
        <v>14466</v>
      </c>
      <c r="I6" s="22">
        <f t="shared" si="2"/>
        <v>61</v>
      </c>
      <c r="J6" s="22">
        <f t="shared" si="0"/>
        <v>15</v>
      </c>
      <c r="K6" s="22">
        <f t="shared" si="0"/>
        <v>84</v>
      </c>
      <c r="L6" s="22">
        <f t="shared" si="0"/>
        <v>66</v>
      </c>
      <c r="N6" s="2">
        <f t="shared" si="3"/>
        <v>16961</v>
      </c>
      <c r="O6" s="2">
        <f t="shared" si="1"/>
        <v>35615</v>
      </c>
      <c r="P6" s="2">
        <f t="shared" si="1"/>
        <v>12584</v>
      </c>
      <c r="Q6" s="2">
        <f t="shared" si="1"/>
        <v>14466</v>
      </c>
    </row>
    <row r="7" spans="1:17" ht="15" customHeight="1" thickBot="1">
      <c r="A7" s="244" t="s">
        <v>5</v>
      </c>
      <c r="B7" s="245"/>
      <c r="C7" s="15"/>
      <c r="D7" s="27">
        <v>75483</v>
      </c>
      <c r="E7" s="27">
        <v>34428</v>
      </c>
      <c r="F7" s="27">
        <v>33368</v>
      </c>
      <c r="G7" s="27">
        <v>14112</v>
      </c>
      <c r="I7" s="22">
        <f t="shared" si="2"/>
        <v>83</v>
      </c>
      <c r="J7" s="22">
        <f t="shared" si="0"/>
        <v>28</v>
      </c>
      <c r="K7" s="22">
        <f t="shared" si="0"/>
        <v>68</v>
      </c>
      <c r="L7" s="22">
        <f t="shared" si="0"/>
        <v>12</v>
      </c>
      <c r="N7" s="2">
        <f t="shared" si="3"/>
        <v>75483</v>
      </c>
      <c r="O7" s="2">
        <f t="shared" si="1"/>
        <v>34428</v>
      </c>
      <c r="P7" s="2">
        <f t="shared" si="1"/>
        <v>33368</v>
      </c>
      <c r="Q7" s="2">
        <f t="shared" si="1"/>
        <v>14112</v>
      </c>
    </row>
    <row r="8" spans="1:17" ht="15.75" customHeight="1" thickBot="1">
      <c r="A8" s="244" t="s">
        <v>6</v>
      </c>
      <c r="B8" s="245"/>
      <c r="C8" s="15"/>
      <c r="D8" s="27">
        <v>2798</v>
      </c>
      <c r="E8" s="27">
        <v>2178</v>
      </c>
      <c r="F8" s="27">
        <v>4346</v>
      </c>
      <c r="G8" s="27">
        <v>2381</v>
      </c>
      <c r="I8" s="22">
        <f t="shared" si="2"/>
        <v>8</v>
      </c>
      <c r="J8" s="22">
        <f t="shared" si="0"/>
        <v>8</v>
      </c>
      <c r="K8" s="22">
        <f t="shared" si="0"/>
        <v>6</v>
      </c>
      <c r="L8" s="22">
        <f t="shared" si="0"/>
        <v>1</v>
      </c>
      <c r="N8" s="2">
        <f t="shared" si="3"/>
        <v>2798</v>
      </c>
      <c r="O8" s="2">
        <f t="shared" si="1"/>
        <v>2178</v>
      </c>
      <c r="P8" s="2">
        <f t="shared" si="1"/>
        <v>4346</v>
      </c>
      <c r="Q8" s="2">
        <f t="shared" si="1"/>
        <v>2381</v>
      </c>
    </row>
    <row r="9" spans="1:17" ht="37.5" customHeight="1" thickBot="1">
      <c r="A9" s="244" t="s">
        <v>7</v>
      </c>
      <c r="B9" s="245"/>
      <c r="C9" s="15"/>
      <c r="D9" s="27">
        <v>83512</v>
      </c>
      <c r="E9" s="27">
        <v>64042</v>
      </c>
      <c r="F9" s="27">
        <v>70197</v>
      </c>
      <c r="G9" s="27">
        <v>115710</v>
      </c>
      <c r="I9" s="22">
        <f t="shared" si="2"/>
        <v>12</v>
      </c>
      <c r="J9" s="22">
        <f t="shared" si="0"/>
        <v>42</v>
      </c>
      <c r="K9" s="22">
        <f t="shared" si="0"/>
        <v>97</v>
      </c>
      <c r="L9" s="22">
        <f t="shared" si="0"/>
        <v>710</v>
      </c>
      <c r="N9" s="2">
        <f t="shared" si="3"/>
        <v>83512</v>
      </c>
      <c r="O9" s="2">
        <f t="shared" si="1"/>
        <v>64042</v>
      </c>
      <c r="P9" s="2">
        <f t="shared" si="1"/>
        <v>70197</v>
      </c>
      <c r="Q9" s="2">
        <f t="shared" si="1"/>
        <v>115710</v>
      </c>
    </row>
    <row r="10" spans="1:17" ht="61.5" customHeight="1" thickBot="1">
      <c r="A10" s="254" t="s">
        <v>8</v>
      </c>
      <c r="B10" s="255"/>
      <c r="C10" s="15"/>
      <c r="D10" s="26">
        <v>168469</v>
      </c>
      <c r="E10" s="26">
        <v>107393</v>
      </c>
      <c r="F10" s="26">
        <v>19487</v>
      </c>
      <c r="G10" s="26">
        <v>94645</v>
      </c>
      <c r="I10" s="22">
        <f t="shared" si="2"/>
        <v>469</v>
      </c>
      <c r="J10" s="22">
        <f t="shared" si="0"/>
        <v>393</v>
      </c>
      <c r="K10" s="22">
        <f t="shared" si="0"/>
        <v>87</v>
      </c>
      <c r="L10" s="22">
        <f t="shared" si="0"/>
        <v>45</v>
      </c>
      <c r="N10" s="2">
        <f t="shared" si="3"/>
        <v>168469</v>
      </c>
      <c r="O10" s="2">
        <f t="shared" si="1"/>
        <v>107393</v>
      </c>
      <c r="P10" s="2">
        <f t="shared" si="1"/>
        <v>19487</v>
      </c>
      <c r="Q10" s="2">
        <f t="shared" si="1"/>
        <v>94645</v>
      </c>
    </row>
    <row r="11" spans="1:17" ht="15" customHeight="1" thickBot="1">
      <c r="A11" s="244" t="s">
        <v>9</v>
      </c>
      <c r="B11" s="245"/>
      <c r="C11" s="15"/>
      <c r="D11" s="27">
        <v>-52314</v>
      </c>
      <c r="E11" s="27">
        <v>21558</v>
      </c>
      <c r="F11" s="27">
        <v>-9282</v>
      </c>
      <c r="G11" s="27">
        <v>3017</v>
      </c>
      <c r="I11" s="22">
        <f t="shared" si="2"/>
        <v>314</v>
      </c>
      <c r="J11" s="22">
        <f t="shared" si="0"/>
        <v>58</v>
      </c>
      <c r="K11" s="22">
        <f t="shared" si="0"/>
        <v>82</v>
      </c>
      <c r="L11" s="22">
        <f t="shared" si="0"/>
        <v>7</v>
      </c>
      <c r="N11" s="2">
        <f t="shared" si="3"/>
        <v>-52314</v>
      </c>
      <c r="O11" s="2">
        <f t="shared" si="1"/>
        <v>21558</v>
      </c>
      <c r="P11" s="2">
        <f t="shared" si="1"/>
        <v>-9282</v>
      </c>
      <c r="Q11" s="2">
        <f t="shared" si="1"/>
        <v>3017</v>
      </c>
    </row>
    <row r="12" spans="1:17" ht="45" customHeight="1" thickBot="1">
      <c r="A12" s="244" t="s">
        <v>10</v>
      </c>
      <c r="B12" s="245"/>
      <c r="C12" s="15"/>
      <c r="D12" s="27">
        <v>6117</v>
      </c>
      <c r="E12" s="28"/>
      <c r="F12" s="28"/>
      <c r="G12" s="28"/>
      <c r="I12" s="22">
        <f t="shared" si="2"/>
        <v>7</v>
      </c>
      <c r="J12" s="22" t="e">
        <f t="shared" si="0"/>
        <v>#VALUE!</v>
      </c>
      <c r="K12" s="22" t="e">
        <f t="shared" si="0"/>
        <v>#VALUE!</v>
      </c>
      <c r="L12" s="22" t="e">
        <f t="shared" si="0"/>
        <v>#VALUE!</v>
      </c>
      <c r="N12" s="2">
        <f t="shared" si="3"/>
        <v>6117</v>
      </c>
      <c r="O12" s="2">
        <f t="shared" si="1"/>
        <v>0</v>
      </c>
      <c r="P12" s="2">
        <f t="shared" si="1"/>
        <v>0</v>
      </c>
      <c r="Q12" s="2">
        <f t="shared" si="1"/>
        <v>0</v>
      </c>
    </row>
    <row r="13" spans="1:17" ht="37.5" customHeight="1" thickBot="1">
      <c r="A13" s="254" t="s">
        <v>11</v>
      </c>
      <c r="B13" s="255"/>
      <c r="C13" s="15"/>
      <c r="D13" s="26">
        <v>122272</v>
      </c>
      <c r="E13" s="26">
        <v>128952</v>
      </c>
      <c r="F13" s="26">
        <v>10205</v>
      </c>
      <c r="G13" s="26">
        <v>97663</v>
      </c>
      <c r="I13" s="22">
        <f t="shared" si="2"/>
        <v>272</v>
      </c>
      <c r="J13" s="22">
        <f t="shared" si="0"/>
        <v>952</v>
      </c>
      <c r="K13" s="22">
        <f t="shared" si="0"/>
        <v>5</v>
      </c>
      <c r="L13" s="22">
        <f t="shared" si="0"/>
        <v>63</v>
      </c>
      <c r="N13" s="2">
        <f t="shared" si="3"/>
        <v>122272</v>
      </c>
      <c r="O13" s="2">
        <f t="shared" si="1"/>
        <v>128952</v>
      </c>
      <c r="P13" s="2">
        <f t="shared" si="1"/>
        <v>10205</v>
      </c>
      <c r="Q13" s="2">
        <f t="shared" si="1"/>
        <v>97663</v>
      </c>
    </row>
    <row r="14" spans="1:17" ht="61.5" customHeight="1" thickBot="1">
      <c r="A14" s="254" t="s">
        <v>12</v>
      </c>
      <c r="B14" s="255"/>
      <c r="C14" s="15"/>
      <c r="D14" s="26">
        <v>93065</v>
      </c>
      <c r="E14" s="26">
        <v>100130</v>
      </c>
      <c r="F14" s="26">
        <v>5480</v>
      </c>
      <c r="G14" s="26">
        <v>65817</v>
      </c>
      <c r="I14" s="22">
        <f t="shared" si="2"/>
        <v>65</v>
      </c>
      <c r="J14" s="22">
        <f t="shared" si="0"/>
        <v>130</v>
      </c>
      <c r="K14" s="22">
        <f t="shared" si="0"/>
        <v>0</v>
      </c>
      <c r="L14" s="22">
        <f t="shared" si="0"/>
        <v>17</v>
      </c>
      <c r="N14" s="2">
        <f t="shared" si="3"/>
        <v>93065</v>
      </c>
      <c r="O14" s="2">
        <f t="shared" si="1"/>
        <v>100130</v>
      </c>
      <c r="P14" s="2">
        <f t="shared" si="1"/>
        <v>5480</v>
      </c>
      <c r="Q14" s="2">
        <f t="shared" si="1"/>
        <v>65817</v>
      </c>
    </row>
    <row r="15" spans="1:17" ht="61.5" customHeight="1" thickBot="1">
      <c r="A15" s="254" t="s">
        <v>13</v>
      </c>
      <c r="B15" s="255"/>
      <c r="C15" s="15"/>
      <c r="D15" s="26">
        <v>88992</v>
      </c>
      <c r="E15" s="26">
        <v>96602</v>
      </c>
      <c r="F15" s="26">
        <v>10082</v>
      </c>
      <c r="G15" s="26">
        <v>63493</v>
      </c>
      <c r="I15" s="22">
        <f t="shared" si="2"/>
        <v>92</v>
      </c>
      <c r="J15" s="22">
        <f t="shared" si="0"/>
        <v>2</v>
      </c>
      <c r="K15" s="22">
        <f t="shared" si="0"/>
        <v>82</v>
      </c>
      <c r="L15" s="22">
        <f t="shared" si="0"/>
        <v>93</v>
      </c>
      <c r="N15" s="2">
        <f t="shared" si="3"/>
        <v>88992</v>
      </c>
      <c r="O15" s="2">
        <f t="shared" si="1"/>
        <v>96602</v>
      </c>
      <c r="P15" s="2">
        <f t="shared" si="1"/>
        <v>10082</v>
      </c>
      <c r="Q15" s="2">
        <f t="shared" si="1"/>
        <v>63493</v>
      </c>
    </row>
    <row r="16" spans="1:17" ht="37.5" customHeight="1" thickBot="1">
      <c r="A16" s="244" t="s">
        <v>14</v>
      </c>
      <c r="B16" s="245"/>
      <c r="C16" s="15"/>
      <c r="D16" s="27">
        <v>1438</v>
      </c>
      <c r="E16" s="27">
        <v>1327</v>
      </c>
      <c r="F16" s="28">
        <v>113</v>
      </c>
      <c r="G16" s="28">
        <v>670</v>
      </c>
      <c r="I16" s="22">
        <f t="shared" si="2"/>
        <v>8</v>
      </c>
      <c r="J16" s="22">
        <f t="shared" si="0"/>
        <v>7</v>
      </c>
      <c r="K16" s="22" t="e">
        <f t="shared" si="0"/>
        <v>#VALUE!</v>
      </c>
      <c r="L16" s="22" t="e">
        <f t="shared" si="0"/>
        <v>#VALUE!</v>
      </c>
      <c r="N16" s="2">
        <f t="shared" si="3"/>
        <v>1438</v>
      </c>
      <c r="O16" s="2">
        <f t="shared" si="1"/>
        <v>1327</v>
      </c>
      <c r="P16" s="2">
        <f t="shared" si="1"/>
        <v>113</v>
      </c>
      <c r="Q16" s="2">
        <f t="shared" si="1"/>
        <v>670</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913474</v>
      </c>
      <c r="E19" s="26">
        <v>1086704</v>
      </c>
      <c r="F19" s="26">
        <v>911145</v>
      </c>
      <c r="G19" s="26">
        <v>832372</v>
      </c>
      <c r="I19" s="22">
        <f t="shared" ref="I19:L38" si="4">REPLACE(D19,1,3,"")/1</f>
        <v>474</v>
      </c>
      <c r="J19" s="22">
        <f t="shared" si="4"/>
        <v>6704</v>
      </c>
      <c r="K19" s="22">
        <f t="shared" si="4"/>
        <v>145</v>
      </c>
      <c r="L19" s="22">
        <f t="shared" si="4"/>
        <v>372</v>
      </c>
      <c r="N19" s="2">
        <f t="shared" si="3"/>
        <v>913474</v>
      </c>
      <c r="O19" s="2">
        <f t="shared" si="3"/>
        <v>1086704</v>
      </c>
      <c r="P19" s="2">
        <f t="shared" si="3"/>
        <v>911145</v>
      </c>
      <c r="Q19" s="2">
        <f t="shared" si="3"/>
        <v>832372</v>
      </c>
    </row>
    <row r="20" spans="1:17" ht="61.5" customHeight="1" thickBot="1">
      <c r="A20" s="244" t="s">
        <v>17</v>
      </c>
      <c r="B20" s="245"/>
      <c r="C20" s="15"/>
      <c r="D20" s="27">
        <v>241697</v>
      </c>
      <c r="E20" s="27">
        <v>109512</v>
      </c>
      <c r="F20" s="27">
        <v>81708</v>
      </c>
      <c r="G20" s="27">
        <v>58161</v>
      </c>
      <c r="I20" s="22">
        <f t="shared" si="4"/>
        <v>697</v>
      </c>
      <c r="J20" s="22">
        <f t="shared" si="4"/>
        <v>512</v>
      </c>
      <c r="K20" s="22">
        <f t="shared" si="4"/>
        <v>8</v>
      </c>
      <c r="L20" s="22">
        <f t="shared" si="4"/>
        <v>61</v>
      </c>
      <c r="N20" s="2">
        <f t="shared" si="3"/>
        <v>241697</v>
      </c>
      <c r="O20" s="2">
        <f t="shared" si="3"/>
        <v>109512</v>
      </c>
      <c r="P20" s="2">
        <f t="shared" si="3"/>
        <v>81708</v>
      </c>
      <c r="Q20" s="2">
        <f t="shared" si="3"/>
        <v>58161</v>
      </c>
    </row>
    <row r="21" spans="1:17" ht="30" customHeight="1" thickBot="1">
      <c r="A21" s="244" t="s">
        <v>18</v>
      </c>
      <c r="B21" s="245"/>
      <c r="C21" s="15"/>
      <c r="D21" s="27">
        <v>19117</v>
      </c>
      <c r="E21" s="27">
        <v>151077</v>
      </c>
      <c r="F21" s="27">
        <v>21030</v>
      </c>
      <c r="G21" s="27">
        <v>161201</v>
      </c>
      <c r="I21" s="22">
        <f t="shared" si="4"/>
        <v>17</v>
      </c>
      <c r="J21" s="22">
        <f t="shared" si="4"/>
        <v>77</v>
      </c>
      <c r="K21" s="22">
        <f t="shared" si="4"/>
        <v>30</v>
      </c>
      <c r="L21" s="22">
        <f t="shared" si="4"/>
        <v>201</v>
      </c>
      <c r="N21" s="2">
        <f t="shared" si="3"/>
        <v>19117</v>
      </c>
      <c r="O21" s="2">
        <f t="shared" si="3"/>
        <v>151077</v>
      </c>
      <c r="P21" s="2">
        <f t="shared" si="3"/>
        <v>21030</v>
      </c>
      <c r="Q21" s="2">
        <f t="shared" si="3"/>
        <v>161201</v>
      </c>
    </row>
    <row r="22" spans="1:17" ht="30" customHeight="1" thickBot="1">
      <c r="A22" s="244" t="s">
        <v>19</v>
      </c>
      <c r="B22" s="245"/>
      <c r="C22" s="15"/>
      <c r="D22" s="27">
        <v>534410</v>
      </c>
      <c r="E22" s="27">
        <v>755371</v>
      </c>
      <c r="F22" s="27">
        <v>752673</v>
      </c>
      <c r="G22" s="27">
        <v>519142</v>
      </c>
      <c r="I22" s="22">
        <f t="shared" si="4"/>
        <v>410</v>
      </c>
      <c r="J22" s="22">
        <f t="shared" si="4"/>
        <v>371</v>
      </c>
      <c r="K22" s="22">
        <f t="shared" si="4"/>
        <v>673</v>
      </c>
      <c r="L22" s="22">
        <f t="shared" si="4"/>
        <v>142</v>
      </c>
      <c r="N22" s="2">
        <f t="shared" si="3"/>
        <v>534410</v>
      </c>
      <c r="O22" s="2">
        <f t="shared" si="3"/>
        <v>755371</v>
      </c>
      <c r="P22" s="2">
        <f t="shared" si="3"/>
        <v>752673</v>
      </c>
      <c r="Q22" s="2">
        <f t="shared" si="3"/>
        <v>519142</v>
      </c>
    </row>
    <row r="23" spans="1:17" ht="15" customHeight="1" thickBot="1">
      <c r="A23" s="244" t="s">
        <v>20</v>
      </c>
      <c r="B23" s="245"/>
      <c r="C23" s="15"/>
      <c r="D23" s="27">
        <v>80501</v>
      </c>
      <c r="E23" s="27">
        <v>63491</v>
      </c>
      <c r="F23" s="27">
        <v>53841</v>
      </c>
      <c r="G23" s="27">
        <v>71320</v>
      </c>
      <c r="I23" s="22">
        <f t="shared" si="4"/>
        <v>1</v>
      </c>
      <c r="J23" s="22">
        <f t="shared" si="4"/>
        <v>91</v>
      </c>
      <c r="K23" s="22">
        <f t="shared" si="4"/>
        <v>41</v>
      </c>
      <c r="L23" s="22">
        <f t="shared" si="4"/>
        <v>20</v>
      </c>
      <c r="N23" s="2">
        <f t="shared" si="3"/>
        <v>80501</v>
      </c>
      <c r="O23" s="2">
        <f t="shared" si="3"/>
        <v>63491</v>
      </c>
      <c r="P23" s="2">
        <f t="shared" si="3"/>
        <v>53841</v>
      </c>
      <c r="Q23" s="2">
        <f t="shared" si="3"/>
        <v>71320</v>
      </c>
    </row>
    <row r="24" spans="1:17" ht="30" customHeight="1" thickBot="1">
      <c r="A24" s="244" t="s">
        <v>21</v>
      </c>
      <c r="B24" s="245"/>
      <c r="C24" s="15"/>
      <c r="D24" s="27">
        <v>37748</v>
      </c>
      <c r="E24" s="27">
        <v>7253</v>
      </c>
      <c r="F24" s="27">
        <v>1893</v>
      </c>
      <c r="G24" s="27">
        <v>22549</v>
      </c>
      <c r="I24" s="22">
        <f t="shared" si="4"/>
        <v>48</v>
      </c>
      <c r="J24" s="22">
        <f t="shared" si="4"/>
        <v>3</v>
      </c>
      <c r="K24" s="22">
        <f t="shared" si="4"/>
        <v>3</v>
      </c>
      <c r="L24" s="22">
        <f t="shared" si="4"/>
        <v>49</v>
      </c>
      <c r="N24" s="2">
        <f t="shared" si="3"/>
        <v>37748</v>
      </c>
      <c r="O24" s="2">
        <f t="shared" si="3"/>
        <v>7253</v>
      </c>
      <c r="P24" s="2">
        <f t="shared" si="3"/>
        <v>1893</v>
      </c>
      <c r="Q24" s="2">
        <f t="shared" si="3"/>
        <v>22549</v>
      </c>
    </row>
    <row r="25" spans="1:17" ht="15" customHeight="1" thickBot="1">
      <c r="A25" s="254" t="s">
        <v>22</v>
      </c>
      <c r="B25" s="255"/>
      <c r="C25" s="15"/>
      <c r="D25" s="26">
        <v>703718</v>
      </c>
      <c r="E25" s="26">
        <v>784777</v>
      </c>
      <c r="F25" s="26">
        <v>620728</v>
      </c>
      <c r="G25" s="26">
        <v>726157</v>
      </c>
      <c r="I25" s="22">
        <f t="shared" si="4"/>
        <v>718</v>
      </c>
      <c r="J25" s="22">
        <f t="shared" si="4"/>
        <v>777</v>
      </c>
      <c r="K25" s="22">
        <f t="shared" si="4"/>
        <v>728</v>
      </c>
      <c r="L25" s="22">
        <f t="shared" si="4"/>
        <v>157</v>
      </c>
      <c r="N25" s="2">
        <f t="shared" si="3"/>
        <v>703718</v>
      </c>
      <c r="O25" s="2">
        <f t="shared" si="3"/>
        <v>784777</v>
      </c>
      <c r="P25" s="2">
        <f t="shared" si="3"/>
        <v>620728</v>
      </c>
      <c r="Q25" s="2">
        <f t="shared" si="3"/>
        <v>726157</v>
      </c>
    </row>
    <row r="26" spans="1:17" ht="25.5" customHeight="1" thickBot="1">
      <c r="A26" s="244" t="s">
        <v>23</v>
      </c>
      <c r="B26" s="245"/>
      <c r="C26" s="15"/>
      <c r="D26" s="27">
        <v>441463</v>
      </c>
      <c r="E26" s="27">
        <v>180688</v>
      </c>
      <c r="F26" s="27">
        <v>171390</v>
      </c>
      <c r="G26" s="27">
        <v>164343</v>
      </c>
      <c r="I26" s="22">
        <f t="shared" si="4"/>
        <v>463</v>
      </c>
      <c r="J26" s="22">
        <f t="shared" si="4"/>
        <v>688</v>
      </c>
      <c r="K26" s="22">
        <f t="shared" si="4"/>
        <v>390</v>
      </c>
      <c r="L26" s="22">
        <f t="shared" si="4"/>
        <v>343</v>
      </c>
      <c r="N26" s="2">
        <f t="shared" si="3"/>
        <v>441463</v>
      </c>
      <c r="O26" s="2">
        <f t="shared" si="3"/>
        <v>180688</v>
      </c>
      <c r="P26" s="2">
        <f t="shared" si="3"/>
        <v>171390</v>
      </c>
      <c r="Q26" s="2">
        <f t="shared" si="3"/>
        <v>164343</v>
      </c>
    </row>
    <row r="27" spans="1:17" ht="15.75" customHeight="1" thickBot="1">
      <c r="A27" s="244" t="s">
        <v>24</v>
      </c>
      <c r="B27" s="245"/>
      <c r="C27" s="15"/>
      <c r="D27" s="27">
        <v>165524</v>
      </c>
      <c r="E27" s="27">
        <v>164891</v>
      </c>
      <c r="F27" s="28"/>
      <c r="G27" s="28"/>
      <c r="I27" s="22">
        <f t="shared" si="4"/>
        <v>524</v>
      </c>
      <c r="J27" s="22">
        <f t="shared" si="4"/>
        <v>891</v>
      </c>
      <c r="K27" s="22" t="e">
        <f t="shared" si="4"/>
        <v>#VALUE!</v>
      </c>
      <c r="L27" s="22" t="e">
        <f t="shared" si="4"/>
        <v>#VALUE!</v>
      </c>
      <c r="N27" s="2">
        <f t="shared" si="3"/>
        <v>165524</v>
      </c>
      <c r="O27" s="2">
        <f t="shared" si="3"/>
        <v>164891</v>
      </c>
      <c r="P27" s="2">
        <f t="shared" si="3"/>
        <v>0</v>
      </c>
      <c r="Q27" s="2">
        <f t="shared" si="3"/>
        <v>0</v>
      </c>
    </row>
    <row r="28" spans="1:17" ht="30" customHeight="1" thickBot="1">
      <c r="A28" s="244" t="s">
        <v>25</v>
      </c>
      <c r="B28" s="245"/>
      <c r="C28" s="15"/>
      <c r="D28" s="27">
        <v>68652</v>
      </c>
      <c r="E28" s="27">
        <v>67023</v>
      </c>
      <c r="F28" s="27">
        <v>63928</v>
      </c>
      <c r="G28" s="27">
        <v>54448</v>
      </c>
      <c r="I28" s="22">
        <f t="shared" si="4"/>
        <v>52</v>
      </c>
      <c r="J28" s="22">
        <f t="shared" si="4"/>
        <v>23</v>
      </c>
      <c r="K28" s="22">
        <f t="shared" si="4"/>
        <v>28</v>
      </c>
      <c r="L28" s="22">
        <f t="shared" si="4"/>
        <v>48</v>
      </c>
      <c r="N28" s="2">
        <f t="shared" si="3"/>
        <v>68652</v>
      </c>
      <c r="O28" s="2">
        <f t="shared" si="3"/>
        <v>67023</v>
      </c>
      <c r="P28" s="2">
        <f t="shared" si="3"/>
        <v>63928</v>
      </c>
      <c r="Q28" s="2">
        <f t="shared" si="3"/>
        <v>54448</v>
      </c>
    </row>
    <row r="29" spans="1:17" ht="15" customHeight="1" thickBot="1">
      <c r="A29" s="254" t="s">
        <v>26</v>
      </c>
      <c r="B29" s="255"/>
      <c r="C29" s="15"/>
      <c r="D29" s="26">
        <v>1617192</v>
      </c>
      <c r="E29" s="26">
        <v>1871481</v>
      </c>
      <c r="F29" s="26">
        <v>1531873</v>
      </c>
      <c r="G29" s="26">
        <v>1558529</v>
      </c>
      <c r="I29" s="22">
        <f t="shared" si="4"/>
        <v>7192</v>
      </c>
      <c r="J29" s="22">
        <f t="shared" si="4"/>
        <v>1481</v>
      </c>
      <c r="K29" s="22">
        <f t="shared" si="4"/>
        <v>1873</v>
      </c>
      <c r="L29" s="22">
        <f t="shared" si="4"/>
        <v>8529</v>
      </c>
      <c r="N29" s="2">
        <f t="shared" si="3"/>
        <v>1617192</v>
      </c>
      <c r="O29" s="2">
        <f t="shared" si="3"/>
        <v>1871481</v>
      </c>
      <c r="P29" s="2">
        <f t="shared" si="3"/>
        <v>1531873</v>
      </c>
      <c r="Q29" s="2">
        <f t="shared" si="3"/>
        <v>1558529</v>
      </c>
    </row>
    <row r="30" spans="1:17" ht="15" customHeight="1" thickBot="1">
      <c r="A30" s="254" t="s">
        <v>27</v>
      </c>
      <c r="B30" s="255"/>
      <c r="C30" s="15"/>
      <c r="D30" s="26">
        <v>809011</v>
      </c>
      <c r="E30" s="26">
        <v>850858</v>
      </c>
      <c r="F30" s="26">
        <v>553911</v>
      </c>
      <c r="G30" s="26">
        <v>621661</v>
      </c>
      <c r="I30" s="22">
        <f t="shared" si="4"/>
        <v>11</v>
      </c>
      <c r="J30" s="22">
        <f t="shared" si="4"/>
        <v>858</v>
      </c>
      <c r="K30" s="22">
        <f t="shared" si="4"/>
        <v>911</v>
      </c>
      <c r="L30" s="22">
        <f t="shared" si="4"/>
        <v>661</v>
      </c>
      <c r="N30" s="2">
        <f t="shared" si="3"/>
        <v>809011</v>
      </c>
      <c r="O30" s="2">
        <f t="shared" si="3"/>
        <v>850858</v>
      </c>
      <c r="P30" s="2">
        <f t="shared" si="3"/>
        <v>553911</v>
      </c>
      <c r="Q30" s="2">
        <f t="shared" si="3"/>
        <v>621661</v>
      </c>
    </row>
    <row r="31" spans="1:17" ht="15" customHeight="1" thickBot="1">
      <c r="A31" s="244" t="s">
        <v>28</v>
      </c>
      <c r="B31" s="245"/>
      <c r="C31" s="15"/>
      <c r="D31" s="27">
        <v>580249</v>
      </c>
      <c r="E31" s="27">
        <v>845042</v>
      </c>
      <c r="F31" s="27">
        <v>535714</v>
      </c>
      <c r="G31" s="27">
        <v>605655</v>
      </c>
      <c r="I31" s="22">
        <f t="shared" si="4"/>
        <v>249</v>
      </c>
      <c r="J31" s="22">
        <f t="shared" si="4"/>
        <v>42</v>
      </c>
      <c r="K31" s="22">
        <f t="shared" si="4"/>
        <v>714</v>
      </c>
      <c r="L31" s="22">
        <f t="shared" si="4"/>
        <v>655</v>
      </c>
      <c r="N31" s="2">
        <f t="shared" si="3"/>
        <v>580249</v>
      </c>
      <c r="O31" s="2">
        <f t="shared" si="3"/>
        <v>845042</v>
      </c>
      <c r="P31" s="2">
        <f t="shared" si="3"/>
        <v>535714</v>
      </c>
      <c r="Q31" s="2">
        <f t="shared" si="3"/>
        <v>605655</v>
      </c>
    </row>
    <row r="32" spans="1:17" ht="15.75" customHeight="1" thickBot="1">
      <c r="A32" s="244" t="s">
        <v>29</v>
      </c>
      <c r="B32" s="245"/>
      <c r="C32" s="15"/>
      <c r="D32" s="27">
        <v>228762</v>
      </c>
      <c r="E32" s="27">
        <v>5816</v>
      </c>
      <c r="F32" s="27">
        <v>18197</v>
      </c>
      <c r="G32" s="27">
        <v>16006</v>
      </c>
      <c r="I32" s="22">
        <f t="shared" si="4"/>
        <v>762</v>
      </c>
      <c r="J32" s="22">
        <f t="shared" si="4"/>
        <v>6</v>
      </c>
      <c r="K32" s="22">
        <f t="shared" si="4"/>
        <v>97</v>
      </c>
      <c r="L32" s="22">
        <f t="shared" si="4"/>
        <v>6</v>
      </c>
      <c r="N32" s="2">
        <f t="shared" si="3"/>
        <v>228762</v>
      </c>
      <c r="O32" s="2">
        <f t="shared" si="3"/>
        <v>5816</v>
      </c>
      <c r="P32" s="2">
        <f t="shared" si="3"/>
        <v>18197</v>
      </c>
      <c r="Q32" s="2">
        <f t="shared" si="3"/>
        <v>16006</v>
      </c>
    </row>
    <row r="33" spans="1:18" ht="15" customHeight="1" thickBot="1">
      <c r="A33" s="254" t="s">
        <v>30</v>
      </c>
      <c r="B33" s="255"/>
      <c r="C33" s="15"/>
      <c r="D33" s="26">
        <v>761682</v>
      </c>
      <c r="E33" s="26">
        <v>1020623</v>
      </c>
      <c r="F33" s="26">
        <v>977962</v>
      </c>
      <c r="G33" s="26">
        <v>936868</v>
      </c>
      <c r="I33" s="22">
        <f t="shared" si="4"/>
        <v>682</v>
      </c>
      <c r="J33" s="22">
        <f t="shared" si="4"/>
        <v>623</v>
      </c>
      <c r="K33" s="22">
        <f t="shared" si="4"/>
        <v>962</v>
      </c>
      <c r="L33" s="22">
        <f t="shared" si="4"/>
        <v>868</v>
      </c>
      <c r="N33" s="2">
        <f t="shared" si="3"/>
        <v>761682</v>
      </c>
      <c r="O33" s="2">
        <f t="shared" si="3"/>
        <v>1020623</v>
      </c>
      <c r="P33" s="2">
        <f t="shared" si="3"/>
        <v>977962</v>
      </c>
      <c r="Q33" s="2">
        <f t="shared" si="3"/>
        <v>936868</v>
      </c>
      <c r="R33" s="22"/>
    </row>
    <row r="34" spans="1:18" ht="30" customHeight="1" thickBot="1">
      <c r="A34" s="244" t="s">
        <v>31</v>
      </c>
      <c r="B34" s="245"/>
      <c r="C34" s="15"/>
      <c r="D34" s="27">
        <v>637211</v>
      </c>
      <c r="E34" s="27">
        <v>823575</v>
      </c>
      <c r="F34" s="27">
        <v>904330</v>
      </c>
      <c r="G34" s="27">
        <v>904330</v>
      </c>
      <c r="I34" s="22">
        <f t="shared" si="4"/>
        <v>211</v>
      </c>
      <c r="J34" s="22">
        <f t="shared" si="4"/>
        <v>575</v>
      </c>
      <c r="K34" s="22">
        <f t="shared" si="4"/>
        <v>330</v>
      </c>
      <c r="L34" s="22">
        <f t="shared" si="4"/>
        <v>330</v>
      </c>
      <c r="N34" s="2">
        <f t="shared" si="3"/>
        <v>637211</v>
      </c>
      <c r="O34" s="2">
        <f t="shared" si="3"/>
        <v>823575</v>
      </c>
      <c r="P34" s="2">
        <f t="shared" si="3"/>
        <v>904330</v>
      </c>
      <c r="Q34" s="2">
        <f t="shared" si="3"/>
        <v>904330</v>
      </c>
    </row>
    <row r="35" spans="1:18" ht="30" customHeight="1" thickBot="1">
      <c r="A35" s="244" t="s">
        <v>32</v>
      </c>
      <c r="B35" s="245"/>
      <c r="C35" s="15"/>
      <c r="D35" s="27">
        <v>2732</v>
      </c>
      <c r="E35" s="27">
        <v>2530</v>
      </c>
      <c r="F35" s="27">
        <v>2527</v>
      </c>
      <c r="G35" s="27">
        <v>2527</v>
      </c>
      <c r="I35" s="22">
        <f t="shared" si="4"/>
        <v>2</v>
      </c>
      <c r="J35" s="22">
        <f t="shared" si="4"/>
        <v>0</v>
      </c>
      <c r="K35" s="22">
        <f t="shared" si="4"/>
        <v>7</v>
      </c>
      <c r="L35" s="22">
        <f t="shared" si="4"/>
        <v>7</v>
      </c>
      <c r="N35" s="2">
        <f t="shared" si="3"/>
        <v>2732</v>
      </c>
      <c r="O35" s="2">
        <f t="shared" si="3"/>
        <v>2530</v>
      </c>
      <c r="P35" s="2">
        <f t="shared" si="3"/>
        <v>2527</v>
      </c>
      <c r="Q35" s="2">
        <f t="shared" si="3"/>
        <v>2527</v>
      </c>
    </row>
    <row r="36" spans="1:18" ht="37.5" customHeight="1" thickBot="1">
      <c r="A36" s="244" t="s">
        <v>33</v>
      </c>
      <c r="B36" s="245"/>
      <c r="C36" s="15"/>
      <c r="D36" s="27">
        <v>134063</v>
      </c>
      <c r="E36" s="27">
        <v>161625</v>
      </c>
      <c r="F36" s="27">
        <v>48780</v>
      </c>
      <c r="G36" s="27">
        <v>67739</v>
      </c>
      <c r="I36" s="22">
        <f t="shared" si="4"/>
        <v>63</v>
      </c>
      <c r="J36" s="22">
        <f t="shared" si="4"/>
        <v>625</v>
      </c>
      <c r="K36" s="22">
        <f t="shared" si="4"/>
        <v>80</v>
      </c>
      <c r="L36" s="22">
        <f t="shared" si="4"/>
        <v>39</v>
      </c>
      <c r="N36" s="2">
        <f t="shared" si="3"/>
        <v>134063</v>
      </c>
      <c r="O36" s="2">
        <f t="shared" si="3"/>
        <v>161625</v>
      </c>
      <c r="P36" s="2">
        <f t="shared" si="3"/>
        <v>48780</v>
      </c>
      <c r="Q36" s="2">
        <f t="shared" si="3"/>
        <v>67739</v>
      </c>
    </row>
    <row r="37" spans="1:18" ht="30" customHeight="1" thickBot="1">
      <c r="A37" s="254" t="s">
        <v>34</v>
      </c>
      <c r="B37" s="255"/>
      <c r="C37" s="15"/>
      <c r="D37" s="26">
        <v>46499</v>
      </c>
      <c r="E37" s="29"/>
      <c r="F37" s="29"/>
      <c r="G37" s="29"/>
      <c r="I37" s="22">
        <f t="shared" si="4"/>
        <v>99</v>
      </c>
      <c r="J37" s="22" t="e">
        <f t="shared" si="4"/>
        <v>#VALUE!</v>
      </c>
      <c r="K37" s="22" t="e">
        <f t="shared" si="4"/>
        <v>#VALUE!</v>
      </c>
      <c r="L37" s="22" t="e">
        <f t="shared" si="4"/>
        <v>#VALUE!</v>
      </c>
      <c r="N37" s="2">
        <f t="shared" si="3"/>
        <v>46499</v>
      </c>
      <c r="O37" s="2">
        <f t="shared" si="3"/>
        <v>0</v>
      </c>
      <c r="P37" s="2">
        <f t="shared" si="3"/>
        <v>0</v>
      </c>
      <c r="Q37" s="2">
        <f t="shared" si="3"/>
        <v>0</v>
      </c>
    </row>
    <row r="38" spans="1:18" ht="30" customHeight="1" thickBot="1">
      <c r="A38" s="254" t="s">
        <v>35</v>
      </c>
      <c r="B38" s="255"/>
      <c r="C38" s="15"/>
      <c r="D38" s="26">
        <v>1617192</v>
      </c>
      <c r="E38" s="26">
        <v>1871481</v>
      </c>
      <c r="F38" s="26">
        <v>1531873</v>
      </c>
      <c r="G38" s="26">
        <v>1558529</v>
      </c>
      <c r="I38" s="22">
        <f t="shared" si="4"/>
        <v>7192</v>
      </c>
      <c r="J38" s="22">
        <f t="shared" si="4"/>
        <v>1481</v>
      </c>
      <c r="K38" s="22">
        <f t="shared" si="4"/>
        <v>1873</v>
      </c>
      <c r="L38" s="22">
        <f t="shared" si="4"/>
        <v>8529</v>
      </c>
      <c r="N38" s="2">
        <f t="shared" si="3"/>
        <v>1617192</v>
      </c>
      <c r="O38" s="2">
        <f t="shared" si="3"/>
        <v>1871481</v>
      </c>
      <c r="P38" s="2">
        <f t="shared" si="3"/>
        <v>1531873</v>
      </c>
      <c r="Q38" s="2">
        <f t="shared" si="3"/>
        <v>1558529</v>
      </c>
    </row>
    <row r="39" spans="1:18">
      <c r="A39" s="21" t="s">
        <v>1837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371424</v>
      </c>
      <c r="E3" s="16">
        <v>145939</v>
      </c>
      <c r="F3" s="16">
        <v>254459</v>
      </c>
      <c r="G3" s="16">
        <v>185865</v>
      </c>
      <c r="H3" s="252" t="s">
        <v>1</v>
      </c>
      <c r="I3" s="253"/>
      <c r="J3" s="15"/>
      <c r="K3" s="16">
        <v>114864</v>
      </c>
      <c r="L3" s="16">
        <v>199724</v>
      </c>
      <c r="M3" s="16">
        <v>281508</v>
      </c>
      <c r="N3" s="16">
        <v>137278</v>
      </c>
      <c r="P3" s="2">
        <f>REPLACE(D3,1,3,"")/1</f>
        <v>424</v>
      </c>
      <c r="Q3" s="2">
        <f t="shared" ref="Q3:S16" si="0">REPLACE(E3,1,3,"")/1</f>
        <v>939</v>
      </c>
      <c r="R3" s="2">
        <f t="shared" si="0"/>
        <v>459</v>
      </c>
      <c r="S3" s="2">
        <f t="shared" si="0"/>
        <v>865</v>
      </c>
      <c r="T3" s="2">
        <f>REPLACE(K3,1,3,"")/1</f>
        <v>864</v>
      </c>
      <c r="U3" s="2">
        <f t="shared" ref="U3:W16" si="1">REPLACE(L3,1,3,"")/1</f>
        <v>724</v>
      </c>
      <c r="V3" s="2">
        <f t="shared" si="1"/>
        <v>508</v>
      </c>
      <c r="W3" s="2">
        <f t="shared" si="1"/>
        <v>278</v>
      </c>
      <c r="Y3" s="3">
        <f>K3</f>
        <v>114864</v>
      </c>
      <c r="Z3" s="3">
        <f t="shared" ref="Z3:AB17" si="2">L3</f>
        <v>199724</v>
      </c>
      <c r="AA3" s="3">
        <f t="shared" si="2"/>
        <v>281508</v>
      </c>
      <c r="AB3" s="3">
        <f t="shared" si="2"/>
        <v>137278</v>
      </c>
      <c r="AC3" s="3">
        <f>D3</f>
        <v>371424</v>
      </c>
      <c r="AD3" s="3">
        <f t="shared" ref="AD3:AF17" si="3">E3</f>
        <v>145939</v>
      </c>
      <c r="AE3" s="3">
        <f t="shared" si="3"/>
        <v>254459</v>
      </c>
      <c r="AF3" s="3">
        <f t="shared" si="3"/>
        <v>185865</v>
      </c>
    </row>
    <row r="4" spans="1:32" ht="15" customHeight="1" thickBot="1">
      <c r="A4" s="244" t="s">
        <v>2</v>
      </c>
      <c r="B4" s="245"/>
      <c r="C4" s="15"/>
      <c r="D4" s="17">
        <v>209155</v>
      </c>
      <c r="E4" s="17">
        <v>129147</v>
      </c>
      <c r="F4" s="17">
        <v>246562</v>
      </c>
      <c r="G4" s="17">
        <v>165772</v>
      </c>
      <c r="H4" s="244" t="s">
        <v>2</v>
      </c>
      <c r="I4" s="245"/>
      <c r="J4" s="15"/>
      <c r="K4" s="17">
        <v>92426</v>
      </c>
      <c r="L4" s="17">
        <v>167003</v>
      </c>
      <c r="M4" s="17">
        <v>223563</v>
      </c>
      <c r="N4" s="17">
        <v>113761</v>
      </c>
      <c r="P4" s="2">
        <f t="shared" ref="P4:P16" si="4">REPLACE(D4,1,3,"")/1</f>
        <v>155</v>
      </c>
      <c r="Q4" s="2">
        <f t="shared" si="0"/>
        <v>147</v>
      </c>
      <c r="R4" s="2">
        <f t="shared" si="0"/>
        <v>562</v>
      </c>
      <c r="S4" s="2">
        <f t="shared" si="0"/>
        <v>772</v>
      </c>
      <c r="T4" s="2">
        <f t="shared" ref="T4:U16" si="5">REPLACE(K4,1,3,"")/1</f>
        <v>26</v>
      </c>
      <c r="U4" s="2">
        <f t="shared" si="5"/>
        <v>3</v>
      </c>
      <c r="V4" s="2">
        <f t="shared" si="1"/>
        <v>563</v>
      </c>
      <c r="W4" s="2">
        <f t="shared" si="1"/>
        <v>761</v>
      </c>
      <c r="Y4" s="3">
        <f t="shared" ref="Y4:AB38" si="6">K4</f>
        <v>92426</v>
      </c>
      <c r="Z4" s="3">
        <f t="shared" si="2"/>
        <v>167003</v>
      </c>
      <c r="AA4" s="3">
        <f t="shared" si="2"/>
        <v>223563</v>
      </c>
      <c r="AB4" s="3">
        <f t="shared" si="2"/>
        <v>113761</v>
      </c>
      <c r="AC4" s="3">
        <f t="shared" ref="AC4:AF38" si="7">D4</f>
        <v>209155</v>
      </c>
      <c r="AD4" s="3">
        <f t="shared" si="3"/>
        <v>129147</v>
      </c>
      <c r="AE4" s="3">
        <f t="shared" si="3"/>
        <v>246562</v>
      </c>
      <c r="AF4" s="3">
        <f t="shared" si="3"/>
        <v>165772</v>
      </c>
    </row>
    <row r="5" spans="1:32" ht="61.5" customHeight="1" thickBot="1">
      <c r="A5" s="254" t="s">
        <v>3</v>
      </c>
      <c r="B5" s="255"/>
      <c r="C5" s="15"/>
      <c r="D5" s="16">
        <v>162268</v>
      </c>
      <c r="E5" s="16">
        <v>16791</v>
      </c>
      <c r="F5" s="16">
        <v>7897</v>
      </c>
      <c r="G5" s="16">
        <v>20093</v>
      </c>
      <c r="H5" s="254" t="s">
        <v>3</v>
      </c>
      <c r="I5" s="255"/>
      <c r="J5" s="15"/>
      <c r="K5" s="16">
        <v>22437</v>
      </c>
      <c r="L5" s="16">
        <v>32721</v>
      </c>
      <c r="M5" s="16">
        <v>57946</v>
      </c>
      <c r="N5" s="16">
        <v>23517</v>
      </c>
      <c r="P5" s="2">
        <f t="shared" si="4"/>
        <v>268</v>
      </c>
      <c r="Q5" s="2">
        <f t="shared" si="0"/>
        <v>91</v>
      </c>
      <c r="R5" s="2">
        <f t="shared" si="0"/>
        <v>7</v>
      </c>
      <c r="S5" s="2">
        <f t="shared" si="0"/>
        <v>93</v>
      </c>
      <c r="T5" s="2">
        <f t="shared" si="5"/>
        <v>37</v>
      </c>
      <c r="U5" s="2">
        <f t="shared" si="1"/>
        <v>21</v>
      </c>
      <c r="V5" s="2">
        <f t="shared" si="1"/>
        <v>46</v>
      </c>
      <c r="W5" s="2">
        <f t="shared" si="1"/>
        <v>17</v>
      </c>
      <c r="Y5" s="3">
        <f t="shared" si="6"/>
        <v>22437</v>
      </c>
      <c r="Z5" s="3">
        <f t="shared" si="2"/>
        <v>32721</v>
      </c>
      <c r="AA5" s="3">
        <f t="shared" si="2"/>
        <v>57946</v>
      </c>
      <c r="AB5" s="3">
        <f t="shared" si="2"/>
        <v>23517</v>
      </c>
      <c r="AC5" s="3">
        <f t="shared" si="7"/>
        <v>162268</v>
      </c>
      <c r="AD5" s="3">
        <f t="shared" si="3"/>
        <v>16791</v>
      </c>
      <c r="AE5" s="3">
        <f t="shared" si="3"/>
        <v>7897</v>
      </c>
      <c r="AF5" s="3">
        <f t="shared" si="3"/>
        <v>20093</v>
      </c>
    </row>
    <row r="6" spans="1:32" ht="37.5" customHeight="1" thickBot="1">
      <c r="A6" s="244" t="s">
        <v>4</v>
      </c>
      <c r="B6" s="245"/>
      <c r="C6" s="15"/>
      <c r="D6" s="17">
        <v>3065</v>
      </c>
      <c r="E6" s="17">
        <v>5384</v>
      </c>
      <c r="F6" s="17">
        <v>2965</v>
      </c>
      <c r="G6" s="17">
        <v>2649</v>
      </c>
      <c r="H6" s="244" t="s">
        <v>4</v>
      </c>
      <c r="I6" s="245"/>
      <c r="J6" s="15"/>
      <c r="K6" s="17">
        <v>12700</v>
      </c>
      <c r="L6" s="17">
        <v>2368</v>
      </c>
      <c r="M6" s="18">
        <v>356</v>
      </c>
      <c r="N6" s="17">
        <v>5588</v>
      </c>
      <c r="P6" s="2">
        <f t="shared" si="4"/>
        <v>5</v>
      </c>
      <c r="Q6" s="2">
        <f t="shared" si="0"/>
        <v>4</v>
      </c>
      <c r="R6" s="2">
        <f t="shared" si="0"/>
        <v>5</v>
      </c>
      <c r="S6" s="2">
        <f t="shared" si="0"/>
        <v>9</v>
      </c>
      <c r="T6" s="2">
        <f t="shared" si="5"/>
        <v>0</v>
      </c>
      <c r="U6" s="2">
        <f t="shared" si="1"/>
        <v>8</v>
      </c>
      <c r="V6" s="2" t="e">
        <f t="shared" si="1"/>
        <v>#VALUE!</v>
      </c>
      <c r="W6" s="2">
        <f t="shared" si="1"/>
        <v>8</v>
      </c>
      <c r="Y6" s="3">
        <f t="shared" si="6"/>
        <v>12700</v>
      </c>
      <c r="Z6" s="3">
        <f t="shared" si="2"/>
        <v>2368</v>
      </c>
      <c r="AA6" s="3">
        <f t="shared" si="2"/>
        <v>356</v>
      </c>
      <c r="AB6" s="3">
        <f t="shared" si="2"/>
        <v>5588</v>
      </c>
      <c r="AC6" s="3">
        <f t="shared" si="7"/>
        <v>3065</v>
      </c>
      <c r="AD6" s="3">
        <f t="shared" si="3"/>
        <v>5384</v>
      </c>
      <c r="AE6" s="3">
        <f t="shared" si="3"/>
        <v>2965</v>
      </c>
      <c r="AF6" s="3">
        <f t="shared" si="3"/>
        <v>2649</v>
      </c>
    </row>
    <row r="7" spans="1:32" ht="15" customHeight="1" thickBot="1">
      <c r="A7" s="244" t="s">
        <v>5</v>
      </c>
      <c r="B7" s="245"/>
      <c r="C7" s="15"/>
      <c r="D7" s="17">
        <v>3965</v>
      </c>
      <c r="E7" s="17">
        <v>4968</v>
      </c>
      <c r="F7" s="17">
        <v>3973</v>
      </c>
      <c r="G7" s="17">
        <v>4398</v>
      </c>
      <c r="H7" s="244" t="s">
        <v>5</v>
      </c>
      <c r="I7" s="245"/>
      <c r="J7" s="15"/>
      <c r="K7" s="17">
        <v>8112</v>
      </c>
      <c r="L7" s="17">
        <v>14242</v>
      </c>
      <c r="M7" s="17">
        <v>4843</v>
      </c>
      <c r="N7" s="17">
        <v>3816</v>
      </c>
      <c r="P7" s="2">
        <f t="shared" si="4"/>
        <v>5</v>
      </c>
      <c r="Q7" s="2">
        <f t="shared" si="0"/>
        <v>8</v>
      </c>
      <c r="R7" s="2">
        <f t="shared" si="0"/>
        <v>3</v>
      </c>
      <c r="S7" s="2">
        <f t="shared" si="0"/>
        <v>8</v>
      </c>
      <c r="T7" s="2">
        <f t="shared" si="5"/>
        <v>2</v>
      </c>
      <c r="U7" s="2">
        <f t="shared" si="1"/>
        <v>42</v>
      </c>
      <c r="V7" s="2">
        <f t="shared" si="1"/>
        <v>3</v>
      </c>
      <c r="W7" s="2">
        <f t="shared" si="1"/>
        <v>6</v>
      </c>
      <c r="Y7" s="3">
        <f t="shared" si="6"/>
        <v>8112</v>
      </c>
      <c r="Z7" s="3">
        <f t="shared" si="2"/>
        <v>14242</v>
      </c>
      <c r="AA7" s="3">
        <f t="shared" si="2"/>
        <v>4843</v>
      </c>
      <c r="AB7" s="3">
        <f t="shared" si="2"/>
        <v>3816</v>
      </c>
      <c r="AC7" s="3">
        <f t="shared" si="7"/>
        <v>3965</v>
      </c>
      <c r="AD7" s="3">
        <f t="shared" si="3"/>
        <v>4968</v>
      </c>
      <c r="AE7" s="3">
        <f t="shared" si="3"/>
        <v>3973</v>
      </c>
      <c r="AF7" s="3">
        <f t="shared" si="3"/>
        <v>4398</v>
      </c>
    </row>
    <row r="8" spans="1:32" ht="15.75" customHeight="1" thickBot="1">
      <c r="A8" s="244" t="s">
        <v>6</v>
      </c>
      <c r="B8" s="245"/>
      <c r="C8" s="15"/>
      <c r="D8" s="18">
        <v>580</v>
      </c>
      <c r="E8" s="18">
        <v>371</v>
      </c>
      <c r="F8" s="18">
        <v>967</v>
      </c>
      <c r="G8" s="18">
        <v>391</v>
      </c>
      <c r="H8" s="244" t="s">
        <v>6</v>
      </c>
      <c r="I8" s="245"/>
      <c r="J8" s="15"/>
      <c r="K8" s="18">
        <v>687</v>
      </c>
      <c r="L8" s="18">
        <v>809</v>
      </c>
      <c r="M8" s="17">
        <v>1219</v>
      </c>
      <c r="N8" s="18">
        <v>462</v>
      </c>
      <c r="P8" s="2" t="e">
        <f t="shared" si="4"/>
        <v>#VALUE!</v>
      </c>
      <c r="Q8" s="2" t="e">
        <f t="shared" si="0"/>
        <v>#VALUE!</v>
      </c>
      <c r="R8" s="2" t="e">
        <f t="shared" si="0"/>
        <v>#VALUE!</v>
      </c>
      <c r="S8" s="2" t="e">
        <f t="shared" si="0"/>
        <v>#VALUE!</v>
      </c>
      <c r="T8" s="2" t="e">
        <f t="shared" si="5"/>
        <v>#VALUE!</v>
      </c>
      <c r="U8" s="2" t="e">
        <f t="shared" si="1"/>
        <v>#VALUE!</v>
      </c>
      <c r="V8" s="2">
        <f t="shared" si="1"/>
        <v>9</v>
      </c>
      <c r="W8" s="2" t="e">
        <f t="shared" si="1"/>
        <v>#VALUE!</v>
      </c>
      <c r="Y8" s="3">
        <f t="shared" si="6"/>
        <v>687</v>
      </c>
      <c r="Z8" s="3">
        <f t="shared" si="2"/>
        <v>809</v>
      </c>
      <c r="AA8" s="3">
        <f t="shared" si="2"/>
        <v>1219</v>
      </c>
      <c r="AB8" s="3">
        <f t="shared" si="2"/>
        <v>462</v>
      </c>
      <c r="AC8" s="3">
        <f t="shared" si="7"/>
        <v>580</v>
      </c>
      <c r="AD8" s="3">
        <f t="shared" si="3"/>
        <v>371</v>
      </c>
      <c r="AE8" s="3">
        <f t="shared" si="3"/>
        <v>967</v>
      </c>
      <c r="AF8" s="3">
        <f t="shared" si="3"/>
        <v>391</v>
      </c>
    </row>
    <row r="9" spans="1:32" ht="37.5" customHeight="1" thickBot="1">
      <c r="A9" s="244" t="s">
        <v>7</v>
      </c>
      <c r="B9" s="245"/>
      <c r="C9" s="15"/>
      <c r="D9" s="17">
        <v>68865</v>
      </c>
      <c r="E9" s="17">
        <v>13843</v>
      </c>
      <c r="F9" s="17">
        <v>18341</v>
      </c>
      <c r="G9" s="17">
        <v>11418</v>
      </c>
      <c r="H9" s="244" t="s">
        <v>7</v>
      </c>
      <c r="I9" s="245"/>
      <c r="J9" s="15"/>
      <c r="K9" s="17">
        <v>19972</v>
      </c>
      <c r="L9" s="17">
        <v>16502</v>
      </c>
      <c r="M9" s="17">
        <v>20288</v>
      </c>
      <c r="N9" s="17">
        <v>13703</v>
      </c>
      <c r="P9" s="2">
        <f t="shared" si="4"/>
        <v>65</v>
      </c>
      <c r="Q9" s="2">
        <f t="shared" si="0"/>
        <v>43</v>
      </c>
      <c r="R9" s="2">
        <f t="shared" si="0"/>
        <v>41</v>
      </c>
      <c r="S9" s="2">
        <f t="shared" si="0"/>
        <v>18</v>
      </c>
      <c r="T9" s="2">
        <f t="shared" si="5"/>
        <v>72</v>
      </c>
      <c r="U9" s="2">
        <f t="shared" si="1"/>
        <v>2</v>
      </c>
      <c r="V9" s="2">
        <f t="shared" si="1"/>
        <v>88</v>
      </c>
      <c r="W9" s="2">
        <f t="shared" si="1"/>
        <v>3</v>
      </c>
      <c r="Y9" s="3">
        <f t="shared" si="6"/>
        <v>19972</v>
      </c>
      <c r="Z9" s="3">
        <f t="shared" si="2"/>
        <v>16502</v>
      </c>
      <c r="AA9" s="3">
        <f t="shared" si="2"/>
        <v>20288</v>
      </c>
      <c r="AB9" s="3">
        <f t="shared" si="2"/>
        <v>13703</v>
      </c>
      <c r="AC9" s="3">
        <f t="shared" si="7"/>
        <v>68865</v>
      </c>
      <c r="AD9" s="3">
        <f t="shared" si="3"/>
        <v>13843</v>
      </c>
      <c r="AE9" s="3">
        <f t="shared" si="3"/>
        <v>18341</v>
      </c>
      <c r="AF9" s="3">
        <f t="shared" si="3"/>
        <v>11418</v>
      </c>
    </row>
    <row r="10" spans="1:32" ht="61.5" customHeight="1" thickBot="1">
      <c r="A10" s="254" t="s">
        <v>8</v>
      </c>
      <c r="B10" s="255"/>
      <c r="C10" s="15"/>
      <c r="D10" s="16">
        <v>92462</v>
      </c>
      <c r="E10" s="16">
        <v>2848</v>
      </c>
      <c r="F10" s="16">
        <v>-12343</v>
      </c>
      <c r="G10" s="16">
        <v>6549</v>
      </c>
      <c r="H10" s="254" t="s">
        <v>8</v>
      </c>
      <c r="I10" s="255"/>
      <c r="J10" s="15"/>
      <c r="K10" s="16">
        <v>6840</v>
      </c>
      <c r="L10" s="16">
        <v>3542</v>
      </c>
      <c r="M10" s="16">
        <v>32723</v>
      </c>
      <c r="N10" s="16">
        <v>11395</v>
      </c>
      <c r="P10" s="2">
        <f t="shared" si="4"/>
        <v>62</v>
      </c>
      <c r="Q10" s="2">
        <f t="shared" si="0"/>
        <v>8</v>
      </c>
      <c r="R10" s="2">
        <f t="shared" si="0"/>
        <v>343</v>
      </c>
      <c r="S10" s="2">
        <f t="shared" si="0"/>
        <v>9</v>
      </c>
      <c r="T10" s="2">
        <f t="shared" si="5"/>
        <v>0</v>
      </c>
      <c r="U10" s="2">
        <f t="shared" si="1"/>
        <v>2</v>
      </c>
      <c r="V10" s="2">
        <f t="shared" si="1"/>
        <v>23</v>
      </c>
      <c r="W10" s="2">
        <f t="shared" si="1"/>
        <v>95</v>
      </c>
      <c r="Y10" s="3">
        <f t="shared" si="6"/>
        <v>6840</v>
      </c>
      <c r="Z10" s="3">
        <f t="shared" si="2"/>
        <v>3542</v>
      </c>
      <c r="AA10" s="3">
        <f t="shared" si="2"/>
        <v>32723</v>
      </c>
      <c r="AB10" s="3">
        <f t="shared" si="2"/>
        <v>11395</v>
      </c>
      <c r="AC10" s="3">
        <f t="shared" si="7"/>
        <v>92462</v>
      </c>
      <c r="AD10" s="3">
        <f t="shared" si="3"/>
        <v>2848</v>
      </c>
      <c r="AE10" s="3">
        <f t="shared" si="3"/>
        <v>-12343</v>
      </c>
      <c r="AF10" s="3">
        <f t="shared" si="3"/>
        <v>6549</v>
      </c>
    </row>
    <row r="11" spans="1:32" ht="15" customHeight="1" thickBot="1">
      <c r="A11" s="244" t="s">
        <v>9</v>
      </c>
      <c r="B11" s="245"/>
      <c r="C11" s="15"/>
      <c r="D11" s="17">
        <v>6001</v>
      </c>
      <c r="E11" s="18">
        <v>485</v>
      </c>
      <c r="F11" s="17">
        <v>1387</v>
      </c>
      <c r="G11" s="18">
        <v>717</v>
      </c>
      <c r="H11" s="244" t="s">
        <v>9</v>
      </c>
      <c r="I11" s="245"/>
      <c r="J11" s="15"/>
      <c r="K11" s="17">
        <v>-16466</v>
      </c>
      <c r="L11" s="18">
        <v>486</v>
      </c>
      <c r="M11" s="17">
        <v>2260</v>
      </c>
      <c r="N11" s="17">
        <v>-4589</v>
      </c>
      <c r="P11" s="2">
        <f t="shared" si="4"/>
        <v>1</v>
      </c>
      <c r="Q11" s="2" t="e">
        <f t="shared" si="0"/>
        <v>#VALUE!</v>
      </c>
      <c r="R11" s="2">
        <f t="shared" si="0"/>
        <v>7</v>
      </c>
      <c r="S11" s="2" t="e">
        <f t="shared" si="0"/>
        <v>#VALUE!</v>
      </c>
      <c r="T11" s="2">
        <f t="shared" si="5"/>
        <v>466</v>
      </c>
      <c r="U11" s="2" t="e">
        <f t="shared" si="1"/>
        <v>#VALUE!</v>
      </c>
      <c r="V11" s="2">
        <f t="shared" si="1"/>
        <v>0</v>
      </c>
      <c r="W11" s="2">
        <f t="shared" si="1"/>
        <v>89</v>
      </c>
      <c r="Y11" s="3">
        <f t="shared" si="6"/>
        <v>-16466</v>
      </c>
      <c r="Z11" s="3">
        <f t="shared" si="2"/>
        <v>486</v>
      </c>
      <c r="AA11" s="3">
        <f t="shared" si="2"/>
        <v>2260</v>
      </c>
      <c r="AB11" s="3">
        <f t="shared" si="2"/>
        <v>-4589</v>
      </c>
      <c r="AC11" s="3">
        <f t="shared" si="7"/>
        <v>6001</v>
      </c>
      <c r="AD11" s="3">
        <f t="shared" si="3"/>
        <v>485</v>
      </c>
      <c r="AE11" s="3">
        <f t="shared" si="3"/>
        <v>1387</v>
      </c>
      <c r="AF11" s="3">
        <f t="shared" si="3"/>
        <v>717</v>
      </c>
    </row>
    <row r="12" spans="1:32" ht="45" customHeight="1" thickBot="1">
      <c r="A12" s="244" t="s">
        <v>10</v>
      </c>
      <c r="B12" s="245"/>
      <c r="C12" s="15"/>
      <c r="D12" s="18"/>
      <c r="E12" s="18"/>
      <c r="F12" s="18"/>
      <c r="G12" s="18"/>
      <c r="H12" s="244" t="s">
        <v>10</v>
      </c>
      <c r="I12" s="245"/>
      <c r="J12" s="15"/>
      <c r="K12" s="18" t="s">
        <v>820</v>
      </c>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98463</v>
      </c>
      <c r="E13" s="16">
        <v>3333</v>
      </c>
      <c r="F13" s="16">
        <v>-10956</v>
      </c>
      <c r="G13" s="16">
        <v>7266</v>
      </c>
      <c r="H13" s="254" t="s">
        <v>11</v>
      </c>
      <c r="I13" s="255"/>
      <c r="J13" s="15"/>
      <c r="K13" s="16">
        <v>-9626</v>
      </c>
      <c r="L13" s="16">
        <v>4028</v>
      </c>
      <c r="M13" s="16">
        <v>34983</v>
      </c>
      <c r="N13" s="16">
        <v>6805</v>
      </c>
      <c r="P13" s="2">
        <f t="shared" si="4"/>
        <v>63</v>
      </c>
      <c r="Q13" s="2">
        <f t="shared" si="0"/>
        <v>3</v>
      </c>
      <c r="R13" s="2">
        <f t="shared" si="0"/>
        <v>956</v>
      </c>
      <c r="S13" s="2">
        <f t="shared" si="0"/>
        <v>6</v>
      </c>
      <c r="T13" s="2">
        <f t="shared" si="5"/>
        <v>26</v>
      </c>
      <c r="U13" s="2">
        <f t="shared" si="1"/>
        <v>8</v>
      </c>
      <c r="V13" s="2">
        <f t="shared" si="1"/>
        <v>83</v>
      </c>
      <c r="W13" s="2">
        <f t="shared" si="1"/>
        <v>5</v>
      </c>
      <c r="Y13" s="3">
        <f t="shared" si="6"/>
        <v>-9626</v>
      </c>
      <c r="Z13" s="3">
        <f t="shared" si="2"/>
        <v>4028</v>
      </c>
      <c r="AA13" s="3">
        <f t="shared" si="2"/>
        <v>34983</v>
      </c>
      <c r="AB13" s="3">
        <f t="shared" si="2"/>
        <v>6805</v>
      </c>
      <c r="AC13" s="3">
        <f t="shared" si="7"/>
        <v>98463</v>
      </c>
      <c r="AD13" s="3">
        <f t="shared" si="3"/>
        <v>3333</v>
      </c>
      <c r="AE13" s="3">
        <f t="shared" si="3"/>
        <v>-10956</v>
      </c>
      <c r="AF13" s="3">
        <f t="shared" si="3"/>
        <v>7266</v>
      </c>
    </row>
    <row r="14" spans="1:32" ht="49.5" customHeight="1" thickBot="1">
      <c r="A14" s="254" t="s">
        <v>12</v>
      </c>
      <c r="B14" s="255"/>
      <c r="C14" s="15"/>
      <c r="D14" s="16">
        <v>70878</v>
      </c>
      <c r="E14" s="16">
        <v>2679</v>
      </c>
      <c r="F14" s="16">
        <v>-11794</v>
      </c>
      <c r="G14" s="16">
        <v>5485</v>
      </c>
      <c r="H14" s="254" t="s">
        <v>12</v>
      </c>
      <c r="I14" s="255"/>
      <c r="J14" s="15"/>
      <c r="K14" s="16">
        <v>-11443</v>
      </c>
      <c r="L14" s="16">
        <v>3379</v>
      </c>
      <c r="M14" s="16">
        <v>38170</v>
      </c>
      <c r="N14" s="16">
        <v>4088</v>
      </c>
      <c r="P14" s="2">
        <f t="shared" si="4"/>
        <v>78</v>
      </c>
      <c r="Q14" s="2">
        <f t="shared" si="0"/>
        <v>9</v>
      </c>
      <c r="R14" s="2">
        <f t="shared" si="0"/>
        <v>794</v>
      </c>
      <c r="S14" s="2">
        <f t="shared" si="0"/>
        <v>5</v>
      </c>
      <c r="T14" s="2">
        <f t="shared" si="5"/>
        <v>443</v>
      </c>
      <c r="U14" s="2">
        <f t="shared" si="1"/>
        <v>9</v>
      </c>
      <c r="V14" s="2">
        <f t="shared" si="1"/>
        <v>70</v>
      </c>
      <c r="W14" s="2">
        <f t="shared" si="1"/>
        <v>8</v>
      </c>
      <c r="Y14" s="3">
        <f t="shared" si="6"/>
        <v>-11443</v>
      </c>
      <c r="Z14" s="3">
        <f t="shared" si="2"/>
        <v>3379</v>
      </c>
      <c r="AA14" s="3">
        <f t="shared" si="2"/>
        <v>38170</v>
      </c>
      <c r="AB14" s="3">
        <f t="shared" si="2"/>
        <v>4088</v>
      </c>
      <c r="AC14" s="3">
        <f t="shared" si="7"/>
        <v>70878</v>
      </c>
      <c r="AD14" s="3">
        <f t="shared" si="3"/>
        <v>2679</v>
      </c>
      <c r="AE14" s="3">
        <f t="shared" si="3"/>
        <v>-11794</v>
      </c>
      <c r="AF14" s="3">
        <f t="shared" si="3"/>
        <v>5485</v>
      </c>
    </row>
    <row r="15" spans="1:32" ht="61.5" customHeight="1" thickBot="1">
      <c r="A15" s="254" t="s">
        <v>13</v>
      </c>
      <c r="B15" s="255"/>
      <c r="C15" s="15"/>
      <c r="D15" s="16">
        <v>70127</v>
      </c>
      <c r="E15" s="16">
        <v>2274</v>
      </c>
      <c r="F15" s="16">
        <v>-12651</v>
      </c>
      <c r="G15" s="16">
        <v>5812</v>
      </c>
      <c r="H15" s="254" t="s">
        <v>13</v>
      </c>
      <c r="I15" s="255"/>
      <c r="J15" s="15"/>
      <c r="K15" s="16">
        <v>-6875</v>
      </c>
      <c r="L15" s="16">
        <v>3685</v>
      </c>
      <c r="M15" s="16">
        <v>35152</v>
      </c>
      <c r="N15" s="16">
        <v>3735</v>
      </c>
      <c r="P15" s="2">
        <f t="shared" si="4"/>
        <v>27</v>
      </c>
      <c r="Q15" s="2">
        <f t="shared" si="0"/>
        <v>4</v>
      </c>
      <c r="R15" s="2">
        <f t="shared" si="0"/>
        <v>651</v>
      </c>
      <c r="S15" s="2">
        <f t="shared" si="0"/>
        <v>2</v>
      </c>
      <c r="T15" s="2">
        <f t="shared" si="5"/>
        <v>75</v>
      </c>
      <c r="U15" s="2">
        <f t="shared" si="1"/>
        <v>5</v>
      </c>
      <c r="V15" s="2">
        <f t="shared" si="1"/>
        <v>52</v>
      </c>
      <c r="W15" s="2">
        <f t="shared" si="1"/>
        <v>5</v>
      </c>
      <c r="Y15" s="3">
        <f t="shared" si="6"/>
        <v>-6875</v>
      </c>
      <c r="Z15" s="3">
        <f t="shared" si="2"/>
        <v>3685</v>
      </c>
      <c r="AA15" s="3">
        <f t="shared" si="2"/>
        <v>35152</v>
      </c>
      <c r="AB15" s="3">
        <f t="shared" si="2"/>
        <v>3735</v>
      </c>
      <c r="AC15" s="3">
        <f t="shared" si="7"/>
        <v>70127</v>
      </c>
      <c r="AD15" s="3">
        <f t="shared" si="3"/>
        <v>2274</v>
      </c>
      <c r="AE15" s="3">
        <f t="shared" si="3"/>
        <v>-12651</v>
      </c>
      <c r="AF15" s="3">
        <f t="shared" si="3"/>
        <v>5812</v>
      </c>
    </row>
    <row r="16" spans="1:32" ht="30" customHeight="1" thickBot="1">
      <c r="A16" s="244" t="s">
        <v>14</v>
      </c>
      <c r="B16" s="245"/>
      <c r="C16" s="15"/>
      <c r="D16" s="18">
        <v>791</v>
      </c>
      <c r="E16" s="18">
        <v>25.66</v>
      </c>
      <c r="F16" s="18">
        <v>-154.41</v>
      </c>
      <c r="G16" s="18">
        <v>70.930000000000007</v>
      </c>
      <c r="H16" s="244" t="s">
        <v>14</v>
      </c>
      <c r="I16" s="245"/>
      <c r="J16" s="15"/>
      <c r="K16" s="18">
        <v>-65.3</v>
      </c>
      <c r="L16" s="18">
        <v>45.74</v>
      </c>
      <c r="M16" s="18">
        <v>397</v>
      </c>
      <c r="N16" s="18">
        <v>42</v>
      </c>
      <c r="P16" s="2" t="e">
        <f t="shared" si="4"/>
        <v>#VALUE!</v>
      </c>
      <c r="Q16" s="2">
        <f t="shared" si="0"/>
        <v>66</v>
      </c>
      <c r="R16" s="2">
        <f t="shared" si="0"/>
        <v>4.41</v>
      </c>
      <c r="S16" s="2">
        <f t="shared" si="0"/>
        <v>93</v>
      </c>
      <c r="T16" s="2">
        <f t="shared" si="5"/>
        <v>0.3</v>
      </c>
      <c r="U16" s="2">
        <f t="shared" si="1"/>
        <v>74</v>
      </c>
      <c r="V16" s="2" t="e">
        <f t="shared" si="1"/>
        <v>#VALUE!</v>
      </c>
      <c r="W16" s="2" t="e">
        <f t="shared" si="1"/>
        <v>#VALUE!</v>
      </c>
      <c r="Y16" s="3">
        <f t="shared" si="6"/>
        <v>-65.3</v>
      </c>
      <c r="Z16" s="3">
        <f t="shared" si="2"/>
        <v>45.74</v>
      </c>
      <c r="AA16" s="3">
        <f t="shared" si="2"/>
        <v>397</v>
      </c>
      <c r="AB16" s="3">
        <f t="shared" si="2"/>
        <v>42</v>
      </c>
      <c r="AC16" s="3">
        <f t="shared" si="7"/>
        <v>791</v>
      </c>
      <c r="AD16" s="3">
        <f t="shared" si="3"/>
        <v>25.66</v>
      </c>
      <c r="AE16" s="3">
        <f t="shared" si="3"/>
        <v>-154.41</v>
      </c>
      <c r="AF16" s="3">
        <f t="shared" si="3"/>
        <v>70.930000000000007</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991453</v>
      </c>
      <c r="E19" s="16">
        <v>884010</v>
      </c>
      <c r="F19" s="16">
        <v>831829</v>
      </c>
      <c r="G19" s="16">
        <v>989026</v>
      </c>
      <c r="H19" s="252" t="s">
        <v>16</v>
      </c>
      <c r="I19" s="253"/>
      <c r="J19" s="15"/>
      <c r="K19" s="16">
        <v>973281</v>
      </c>
      <c r="L19" s="16">
        <v>1008171</v>
      </c>
      <c r="M19" s="16">
        <v>911836</v>
      </c>
      <c r="N19" s="16">
        <v>1005617</v>
      </c>
      <c r="P19" s="2">
        <f t="shared" ref="P19:S38" si="9">REPLACE(D19,1,3,"")/1</f>
        <v>453</v>
      </c>
      <c r="Q19" s="2">
        <f t="shared" si="9"/>
        <v>10</v>
      </c>
      <c r="R19" s="2">
        <f t="shared" si="9"/>
        <v>829</v>
      </c>
      <c r="S19" s="2">
        <f t="shared" si="9"/>
        <v>26</v>
      </c>
      <c r="T19" s="2">
        <f t="shared" ref="T19:W38" si="10">REPLACE(K19,1,3,"")/1</f>
        <v>281</v>
      </c>
      <c r="U19" s="2">
        <f t="shared" si="10"/>
        <v>8171</v>
      </c>
      <c r="V19" s="2">
        <f t="shared" si="10"/>
        <v>836</v>
      </c>
      <c r="W19" s="2">
        <f t="shared" si="10"/>
        <v>5617</v>
      </c>
      <c r="Y19" s="3">
        <f t="shared" si="6"/>
        <v>973281</v>
      </c>
      <c r="Z19" s="3">
        <f t="shared" si="6"/>
        <v>1008171</v>
      </c>
      <c r="AA19" s="3">
        <f t="shared" si="6"/>
        <v>911836</v>
      </c>
      <c r="AB19" s="3">
        <f t="shared" si="6"/>
        <v>1005617</v>
      </c>
      <c r="AC19" s="3">
        <f t="shared" si="7"/>
        <v>991453</v>
      </c>
      <c r="AD19" s="3">
        <f t="shared" si="7"/>
        <v>884010</v>
      </c>
      <c r="AE19" s="3">
        <f t="shared" si="7"/>
        <v>831829</v>
      </c>
      <c r="AF19" s="3">
        <f t="shared" si="7"/>
        <v>989026</v>
      </c>
    </row>
    <row r="20" spans="1:32" ht="61.5" customHeight="1" thickBot="1">
      <c r="A20" s="244" t="s">
        <v>17</v>
      </c>
      <c r="B20" s="245"/>
      <c r="C20" s="15"/>
      <c r="D20" s="17">
        <v>267565</v>
      </c>
      <c r="E20" s="17">
        <v>20047</v>
      </c>
      <c r="F20" s="17">
        <v>58161</v>
      </c>
      <c r="G20" s="17">
        <v>29697</v>
      </c>
      <c r="H20" s="244" t="s">
        <v>17</v>
      </c>
      <c r="I20" s="245"/>
      <c r="J20" s="15"/>
      <c r="K20" s="17">
        <v>79990</v>
      </c>
      <c r="L20" s="17">
        <v>53616</v>
      </c>
      <c r="M20" s="17">
        <v>81713</v>
      </c>
      <c r="N20" s="17">
        <v>43379</v>
      </c>
      <c r="P20" s="2">
        <f t="shared" si="9"/>
        <v>565</v>
      </c>
      <c r="Q20" s="2">
        <f t="shared" si="9"/>
        <v>47</v>
      </c>
      <c r="R20" s="2">
        <f t="shared" si="9"/>
        <v>61</v>
      </c>
      <c r="S20" s="2">
        <f t="shared" si="9"/>
        <v>97</v>
      </c>
      <c r="T20" s="2">
        <f t="shared" si="10"/>
        <v>90</v>
      </c>
      <c r="U20" s="2">
        <f t="shared" si="10"/>
        <v>16</v>
      </c>
      <c r="V20" s="2">
        <f t="shared" si="10"/>
        <v>13</v>
      </c>
      <c r="W20" s="2">
        <f t="shared" si="10"/>
        <v>79</v>
      </c>
      <c r="Y20" s="3">
        <f t="shared" si="6"/>
        <v>79990</v>
      </c>
      <c r="Z20" s="3">
        <f t="shared" si="6"/>
        <v>53616</v>
      </c>
      <c r="AA20" s="3">
        <f t="shared" si="6"/>
        <v>81713</v>
      </c>
      <c r="AB20" s="3">
        <f t="shared" si="6"/>
        <v>43379</v>
      </c>
      <c r="AC20" s="3">
        <f t="shared" si="7"/>
        <v>267565</v>
      </c>
      <c r="AD20" s="3">
        <f t="shared" si="7"/>
        <v>20047</v>
      </c>
      <c r="AE20" s="3">
        <f t="shared" si="7"/>
        <v>58161</v>
      </c>
      <c r="AF20" s="3">
        <f t="shared" si="7"/>
        <v>29697</v>
      </c>
    </row>
    <row r="21" spans="1:32" ht="30" customHeight="1" thickBot="1">
      <c r="A21" s="244" t="s">
        <v>18</v>
      </c>
      <c r="B21" s="245"/>
      <c r="C21" s="15"/>
      <c r="D21" s="18">
        <v>503</v>
      </c>
      <c r="E21" s="17">
        <v>191202</v>
      </c>
      <c r="F21" s="17">
        <v>161201</v>
      </c>
      <c r="G21" s="17">
        <v>191202</v>
      </c>
      <c r="H21" s="244" t="s">
        <v>18</v>
      </c>
      <c r="I21" s="245"/>
      <c r="J21" s="15"/>
      <c r="K21" s="17">
        <v>108958</v>
      </c>
      <c r="L21" s="17">
        <v>121928</v>
      </c>
      <c r="M21" s="17">
        <v>21030</v>
      </c>
      <c r="N21" s="18">
        <v>502</v>
      </c>
      <c r="P21" s="2" t="e">
        <f t="shared" si="9"/>
        <v>#VALUE!</v>
      </c>
      <c r="Q21" s="2">
        <f t="shared" si="9"/>
        <v>202</v>
      </c>
      <c r="R21" s="2">
        <f t="shared" si="9"/>
        <v>201</v>
      </c>
      <c r="S21" s="2">
        <f t="shared" si="9"/>
        <v>202</v>
      </c>
      <c r="T21" s="2">
        <f t="shared" si="10"/>
        <v>958</v>
      </c>
      <c r="U21" s="2">
        <f t="shared" si="10"/>
        <v>928</v>
      </c>
      <c r="V21" s="2">
        <f t="shared" si="10"/>
        <v>30</v>
      </c>
      <c r="W21" s="2" t="e">
        <f t="shared" si="10"/>
        <v>#VALUE!</v>
      </c>
      <c r="Y21" s="3">
        <f t="shared" si="6"/>
        <v>108958</v>
      </c>
      <c r="Z21" s="3">
        <f t="shared" si="6"/>
        <v>121928</v>
      </c>
      <c r="AA21" s="3">
        <f t="shared" si="6"/>
        <v>21030</v>
      </c>
      <c r="AB21" s="3">
        <f t="shared" si="6"/>
        <v>502</v>
      </c>
      <c r="AC21" s="3">
        <f t="shared" si="7"/>
        <v>503</v>
      </c>
      <c r="AD21" s="3">
        <f t="shared" si="7"/>
        <v>191202</v>
      </c>
      <c r="AE21" s="3">
        <f t="shared" si="7"/>
        <v>161201</v>
      </c>
      <c r="AF21" s="3">
        <f t="shared" si="7"/>
        <v>191202</v>
      </c>
    </row>
    <row r="22" spans="1:32" ht="30" customHeight="1" thickBot="1">
      <c r="A22" s="244" t="s">
        <v>19</v>
      </c>
      <c r="B22" s="245"/>
      <c r="C22" s="15"/>
      <c r="D22" s="17">
        <v>604851</v>
      </c>
      <c r="E22" s="17">
        <v>554761</v>
      </c>
      <c r="F22" s="17">
        <v>518534</v>
      </c>
      <c r="G22" s="17">
        <v>657938</v>
      </c>
      <c r="H22" s="244" t="s">
        <v>19</v>
      </c>
      <c r="I22" s="245"/>
      <c r="J22" s="15"/>
      <c r="K22" s="17">
        <v>712265</v>
      </c>
      <c r="L22" s="17">
        <v>715490</v>
      </c>
      <c r="M22" s="17">
        <v>752198</v>
      </c>
      <c r="N22" s="17">
        <v>879875</v>
      </c>
      <c r="P22" s="2">
        <f t="shared" si="9"/>
        <v>851</v>
      </c>
      <c r="Q22" s="2">
        <f t="shared" si="9"/>
        <v>761</v>
      </c>
      <c r="R22" s="2">
        <f t="shared" si="9"/>
        <v>534</v>
      </c>
      <c r="S22" s="2">
        <f t="shared" si="9"/>
        <v>938</v>
      </c>
      <c r="T22" s="2">
        <f t="shared" si="10"/>
        <v>265</v>
      </c>
      <c r="U22" s="2">
        <f t="shared" si="10"/>
        <v>490</v>
      </c>
      <c r="V22" s="2">
        <f t="shared" si="10"/>
        <v>198</v>
      </c>
      <c r="W22" s="2">
        <f t="shared" si="10"/>
        <v>875</v>
      </c>
      <c r="Y22" s="3">
        <f t="shared" si="6"/>
        <v>712265</v>
      </c>
      <c r="Z22" s="3">
        <f t="shared" si="6"/>
        <v>715490</v>
      </c>
      <c r="AA22" s="3">
        <f t="shared" si="6"/>
        <v>752198</v>
      </c>
      <c r="AB22" s="3">
        <f t="shared" si="6"/>
        <v>879875</v>
      </c>
      <c r="AC22" s="3">
        <f t="shared" si="7"/>
        <v>604851</v>
      </c>
      <c r="AD22" s="3">
        <f t="shared" si="7"/>
        <v>554761</v>
      </c>
      <c r="AE22" s="3">
        <f t="shared" si="7"/>
        <v>518534</v>
      </c>
      <c r="AF22" s="3">
        <f t="shared" si="7"/>
        <v>657938</v>
      </c>
    </row>
    <row r="23" spans="1:32" ht="15" customHeight="1" thickBot="1">
      <c r="A23" s="244" t="s">
        <v>20</v>
      </c>
      <c r="B23" s="245"/>
      <c r="C23" s="15"/>
      <c r="D23" s="17">
        <v>98980</v>
      </c>
      <c r="E23" s="17">
        <v>95204</v>
      </c>
      <c r="F23" s="17">
        <v>71339</v>
      </c>
      <c r="G23" s="17">
        <v>84044</v>
      </c>
      <c r="H23" s="244" t="s">
        <v>20</v>
      </c>
      <c r="I23" s="245"/>
      <c r="J23" s="15"/>
      <c r="K23" s="17">
        <v>67235</v>
      </c>
      <c r="L23" s="17">
        <v>112202</v>
      </c>
      <c r="M23" s="17">
        <v>53171</v>
      </c>
      <c r="N23" s="17">
        <v>76957</v>
      </c>
      <c r="P23" s="2">
        <f t="shared" si="9"/>
        <v>80</v>
      </c>
      <c r="Q23" s="2">
        <f t="shared" si="9"/>
        <v>4</v>
      </c>
      <c r="R23" s="2">
        <f t="shared" si="9"/>
        <v>39</v>
      </c>
      <c r="S23" s="2">
        <f t="shared" si="9"/>
        <v>44</v>
      </c>
      <c r="T23" s="2">
        <f t="shared" si="10"/>
        <v>35</v>
      </c>
      <c r="U23" s="2">
        <f t="shared" si="10"/>
        <v>202</v>
      </c>
      <c r="V23" s="2">
        <f t="shared" si="10"/>
        <v>71</v>
      </c>
      <c r="W23" s="2">
        <f t="shared" si="10"/>
        <v>57</v>
      </c>
      <c r="Y23" s="3">
        <f t="shared" si="6"/>
        <v>67235</v>
      </c>
      <c r="Z23" s="3">
        <f t="shared" si="6"/>
        <v>112202</v>
      </c>
      <c r="AA23" s="3">
        <f t="shared" si="6"/>
        <v>53171</v>
      </c>
      <c r="AB23" s="3">
        <f t="shared" si="6"/>
        <v>76957</v>
      </c>
      <c r="AC23" s="3">
        <f t="shared" si="7"/>
        <v>98980</v>
      </c>
      <c r="AD23" s="3">
        <f t="shared" si="7"/>
        <v>95204</v>
      </c>
      <c r="AE23" s="3">
        <f t="shared" si="7"/>
        <v>71339</v>
      </c>
      <c r="AF23" s="3">
        <f t="shared" si="7"/>
        <v>84044</v>
      </c>
    </row>
    <row r="24" spans="1:32" ht="30" customHeight="1" thickBot="1">
      <c r="A24" s="244" t="s">
        <v>21</v>
      </c>
      <c r="B24" s="245"/>
      <c r="C24" s="15"/>
      <c r="D24" s="17">
        <v>19554</v>
      </c>
      <c r="E24" s="17">
        <v>22795</v>
      </c>
      <c r="F24" s="17">
        <v>22593</v>
      </c>
      <c r="G24" s="17">
        <v>26144</v>
      </c>
      <c r="H24" s="244" t="s">
        <v>21</v>
      </c>
      <c r="I24" s="245"/>
      <c r="J24" s="15"/>
      <c r="K24" s="17">
        <v>4832</v>
      </c>
      <c r="L24" s="17">
        <v>4936</v>
      </c>
      <c r="M24" s="17">
        <v>3725</v>
      </c>
      <c r="N24" s="17">
        <v>4905</v>
      </c>
      <c r="P24" s="2">
        <f t="shared" si="9"/>
        <v>54</v>
      </c>
      <c r="Q24" s="2">
        <f t="shared" si="9"/>
        <v>95</v>
      </c>
      <c r="R24" s="2">
        <f t="shared" si="9"/>
        <v>93</v>
      </c>
      <c r="S24" s="2">
        <f t="shared" si="9"/>
        <v>44</v>
      </c>
      <c r="T24" s="2">
        <f t="shared" si="10"/>
        <v>2</v>
      </c>
      <c r="U24" s="2">
        <f t="shared" si="10"/>
        <v>6</v>
      </c>
      <c r="V24" s="2">
        <f t="shared" si="10"/>
        <v>5</v>
      </c>
      <c r="W24" s="2">
        <f t="shared" si="10"/>
        <v>5</v>
      </c>
      <c r="Y24" s="3">
        <f t="shared" si="6"/>
        <v>4832</v>
      </c>
      <c r="Z24" s="3">
        <f t="shared" si="6"/>
        <v>4936</v>
      </c>
      <c r="AA24" s="3">
        <f t="shared" si="6"/>
        <v>3725</v>
      </c>
      <c r="AB24" s="3">
        <f t="shared" si="6"/>
        <v>4905</v>
      </c>
      <c r="AC24" s="3">
        <f t="shared" si="7"/>
        <v>19554</v>
      </c>
      <c r="AD24" s="3">
        <f t="shared" si="7"/>
        <v>22795</v>
      </c>
      <c r="AE24" s="3">
        <f t="shared" si="7"/>
        <v>22593</v>
      </c>
      <c r="AF24" s="3">
        <f t="shared" si="7"/>
        <v>26144</v>
      </c>
    </row>
    <row r="25" spans="1:32" ht="15" customHeight="1" thickBot="1">
      <c r="A25" s="254" t="s">
        <v>22</v>
      </c>
      <c r="B25" s="255"/>
      <c r="C25" s="15"/>
      <c r="D25" s="16">
        <v>730181</v>
      </c>
      <c r="E25" s="16">
        <v>730142</v>
      </c>
      <c r="F25" s="16">
        <v>725957</v>
      </c>
      <c r="G25" s="16">
        <v>693309</v>
      </c>
      <c r="H25" s="254" t="s">
        <v>22</v>
      </c>
      <c r="I25" s="255"/>
      <c r="J25" s="15"/>
      <c r="K25" s="16">
        <v>711502</v>
      </c>
      <c r="L25" s="16">
        <v>633517</v>
      </c>
      <c r="M25" s="16">
        <v>623944</v>
      </c>
      <c r="N25" s="16">
        <v>623293</v>
      </c>
      <c r="P25" s="2">
        <f t="shared" si="9"/>
        <v>181</v>
      </c>
      <c r="Q25" s="2">
        <f t="shared" si="9"/>
        <v>142</v>
      </c>
      <c r="R25" s="2">
        <f t="shared" si="9"/>
        <v>957</v>
      </c>
      <c r="S25" s="2">
        <f t="shared" si="9"/>
        <v>309</v>
      </c>
      <c r="T25" s="2">
        <f t="shared" si="10"/>
        <v>502</v>
      </c>
      <c r="U25" s="2">
        <f t="shared" si="10"/>
        <v>517</v>
      </c>
      <c r="V25" s="2">
        <f t="shared" si="10"/>
        <v>944</v>
      </c>
      <c r="W25" s="2">
        <f t="shared" si="10"/>
        <v>293</v>
      </c>
      <c r="Y25" s="3">
        <f t="shared" si="6"/>
        <v>711502</v>
      </c>
      <c r="Z25" s="3">
        <f t="shared" si="6"/>
        <v>633517</v>
      </c>
      <c r="AA25" s="3">
        <f t="shared" si="6"/>
        <v>623944</v>
      </c>
      <c r="AB25" s="3">
        <f t="shared" si="6"/>
        <v>623293</v>
      </c>
      <c r="AC25" s="3">
        <f t="shared" si="7"/>
        <v>730181</v>
      </c>
      <c r="AD25" s="3">
        <f t="shared" si="7"/>
        <v>730142</v>
      </c>
      <c r="AE25" s="3">
        <f t="shared" si="7"/>
        <v>725957</v>
      </c>
      <c r="AF25" s="3">
        <f t="shared" si="7"/>
        <v>693309</v>
      </c>
    </row>
    <row r="26" spans="1:32" ht="15" customHeight="1" thickBot="1">
      <c r="A26" s="244" t="s">
        <v>23</v>
      </c>
      <c r="B26" s="245"/>
      <c r="C26" s="15"/>
      <c r="D26" s="17">
        <v>163470</v>
      </c>
      <c r="E26" s="17">
        <v>161258</v>
      </c>
      <c r="F26" s="17">
        <v>164286</v>
      </c>
      <c r="G26" s="17">
        <v>161273</v>
      </c>
      <c r="H26" s="244" t="s">
        <v>23</v>
      </c>
      <c r="I26" s="245"/>
      <c r="J26" s="15"/>
      <c r="K26" s="17">
        <v>181990</v>
      </c>
      <c r="L26" s="17">
        <v>171728</v>
      </c>
      <c r="M26" s="17">
        <v>171355</v>
      </c>
      <c r="N26" s="17">
        <v>164812</v>
      </c>
      <c r="P26" s="2">
        <f t="shared" si="9"/>
        <v>470</v>
      </c>
      <c r="Q26" s="2">
        <f t="shared" si="9"/>
        <v>258</v>
      </c>
      <c r="R26" s="2">
        <f t="shared" si="9"/>
        <v>286</v>
      </c>
      <c r="S26" s="2">
        <f t="shared" si="9"/>
        <v>273</v>
      </c>
      <c r="T26" s="2">
        <f t="shared" si="10"/>
        <v>990</v>
      </c>
      <c r="U26" s="2">
        <f t="shared" si="10"/>
        <v>728</v>
      </c>
      <c r="V26" s="2">
        <f t="shared" si="10"/>
        <v>355</v>
      </c>
      <c r="W26" s="2">
        <f t="shared" si="10"/>
        <v>812</v>
      </c>
      <c r="Y26" s="3">
        <f t="shared" si="6"/>
        <v>181990</v>
      </c>
      <c r="Z26" s="3">
        <f t="shared" si="6"/>
        <v>171728</v>
      </c>
      <c r="AA26" s="3">
        <f t="shared" si="6"/>
        <v>171355</v>
      </c>
      <c r="AB26" s="3">
        <f t="shared" si="6"/>
        <v>164812</v>
      </c>
      <c r="AC26" s="3">
        <f t="shared" si="7"/>
        <v>163470</v>
      </c>
      <c r="AD26" s="3">
        <f t="shared" si="7"/>
        <v>161258</v>
      </c>
      <c r="AE26" s="3">
        <f t="shared" si="7"/>
        <v>164286</v>
      </c>
      <c r="AF26" s="3">
        <f t="shared" si="7"/>
        <v>161273</v>
      </c>
    </row>
    <row r="27" spans="1:32" ht="15.75" customHeight="1" thickBot="1">
      <c r="A27" s="244" t="s">
        <v>24</v>
      </c>
      <c r="B27" s="245"/>
      <c r="C27" s="15"/>
      <c r="D27" s="18"/>
      <c r="E27" s="18"/>
      <c r="F27" s="18"/>
      <c r="G27" s="18"/>
      <c r="H27" s="244" t="s">
        <v>24</v>
      </c>
      <c r="I27" s="245"/>
      <c r="J27" s="15"/>
      <c r="K27" s="17">
        <v>66630</v>
      </c>
      <c r="L27" s="18"/>
      <c r="M27" s="18"/>
      <c r="N27" s="18"/>
      <c r="P27" s="2" t="e">
        <f t="shared" si="9"/>
        <v>#VALUE!</v>
      </c>
      <c r="Q27" s="2" t="e">
        <f t="shared" si="9"/>
        <v>#VALUE!</v>
      </c>
      <c r="R27" s="2" t="e">
        <f t="shared" si="9"/>
        <v>#VALUE!</v>
      </c>
      <c r="S27" s="2" t="e">
        <f t="shared" si="9"/>
        <v>#VALUE!</v>
      </c>
      <c r="T27" s="2">
        <f t="shared" si="10"/>
        <v>30</v>
      </c>
      <c r="U27" s="2" t="e">
        <f t="shared" si="10"/>
        <v>#VALUE!</v>
      </c>
      <c r="V27" s="2" t="e">
        <f t="shared" si="10"/>
        <v>#VALUE!</v>
      </c>
      <c r="W27" s="2" t="e">
        <f t="shared" si="10"/>
        <v>#VALUE!</v>
      </c>
      <c r="Y27" s="3">
        <f t="shared" si="6"/>
        <v>66630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58203</v>
      </c>
      <c r="E28" s="17">
        <v>55236</v>
      </c>
      <c r="F28" s="17">
        <v>54326</v>
      </c>
      <c r="G28" s="17">
        <v>49109</v>
      </c>
      <c r="H28" s="244" t="s">
        <v>25</v>
      </c>
      <c r="I28" s="245"/>
      <c r="J28" s="15"/>
      <c r="K28" s="17">
        <v>68335</v>
      </c>
      <c r="L28" s="17">
        <v>83968</v>
      </c>
      <c r="M28" s="17">
        <v>67278</v>
      </c>
      <c r="N28" s="17">
        <v>59920</v>
      </c>
      <c r="P28" s="2">
        <f t="shared" si="9"/>
        <v>3</v>
      </c>
      <c r="Q28" s="2">
        <f t="shared" si="9"/>
        <v>36</v>
      </c>
      <c r="R28" s="2">
        <f t="shared" si="9"/>
        <v>26</v>
      </c>
      <c r="S28" s="2">
        <f t="shared" si="9"/>
        <v>9</v>
      </c>
      <c r="T28" s="2">
        <f t="shared" si="10"/>
        <v>35</v>
      </c>
      <c r="U28" s="2">
        <f t="shared" si="10"/>
        <v>68</v>
      </c>
      <c r="V28" s="2">
        <f t="shared" si="10"/>
        <v>78</v>
      </c>
      <c r="W28" s="2">
        <f t="shared" si="10"/>
        <v>20</v>
      </c>
      <c r="Y28" s="3">
        <f t="shared" si="6"/>
        <v>68335</v>
      </c>
      <c r="Z28" s="3">
        <f t="shared" si="6"/>
        <v>83968</v>
      </c>
      <c r="AA28" s="3">
        <f t="shared" si="6"/>
        <v>67278</v>
      </c>
      <c r="AB28" s="3">
        <f t="shared" si="6"/>
        <v>59920</v>
      </c>
      <c r="AC28" s="3">
        <f t="shared" si="7"/>
        <v>58203</v>
      </c>
      <c r="AD28" s="3">
        <f t="shared" si="7"/>
        <v>55236</v>
      </c>
      <c r="AE28" s="3">
        <f t="shared" si="7"/>
        <v>54326</v>
      </c>
      <c r="AF28" s="3">
        <f t="shared" si="7"/>
        <v>49109</v>
      </c>
    </row>
    <row r="29" spans="1:32" ht="15" customHeight="1" thickBot="1">
      <c r="A29" s="254" t="s">
        <v>26</v>
      </c>
      <c r="B29" s="255"/>
      <c r="C29" s="15"/>
      <c r="D29" s="16">
        <v>1721634</v>
      </c>
      <c r="E29" s="16">
        <v>1614152</v>
      </c>
      <c r="F29" s="16">
        <v>1557785</v>
      </c>
      <c r="G29" s="16">
        <v>1682335</v>
      </c>
      <c r="H29" s="254" t="s">
        <v>26</v>
      </c>
      <c r="I29" s="255"/>
      <c r="J29" s="15"/>
      <c r="K29" s="16">
        <v>1684784</v>
      </c>
      <c r="L29" s="16">
        <v>1641688</v>
      </c>
      <c r="M29" s="16">
        <v>1535780</v>
      </c>
      <c r="N29" s="16">
        <v>1628910</v>
      </c>
      <c r="P29" s="2">
        <f t="shared" si="9"/>
        <v>1634</v>
      </c>
      <c r="Q29" s="2">
        <f t="shared" si="9"/>
        <v>4152</v>
      </c>
      <c r="R29" s="2">
        <f t="shared" si="9"/>
        <v>7785</v>
      </c>
      <c r="S29" s="2">
        <f t="shared" si="9"/>
        <v>2335</v>
      </c>
      <c r="T29" s="2">
        <f t="shared" si="10"/>
        <v>4784</v>
      </c>
      <c r="U29" s="2">
        <f t="shared" si="10"/>
        <v>1688</v>
      </c>
      <c r="V29" s="2">
        <f t="shared" si="10"/>
        <v>5780</v>
      </c>
      <c r="W29" s="2">
        <f t="shared" si="10"/>
        <v>8910</v>
      </c>
      <c r="Y29" s="3">
        <f t="shared" si="6"/>
        <v>1684784</v>
      </c>
      <c r="Z29" s="3">
        <f t="shared" si="6"/>
        <v>1641688</v>
      </c>
      <c r="AA29" s="3">
        <f t="shared" si="6"/>
        <v>1535780</v>
      </c>
      <c r="AB29" s="3">
        <f t="shared" si="6"/>
        <v>1628910</v>
      </c>
      <c r="AC29" s="3">
        <f t="shared" si="7"/>
        <v>1721634</v>
      </c>
      <c r="AD29" s="3">
        <f t="shared" si="7"/>
        <v>1614152</v>
      </c>
      <c r="AE29" s="3">
        <f t="shared" si="7"/>
        <v>1557785</v>
      </c>
      <c r="AF29" s="3">
        <f t="shared" si="7"/>
        <v>1682335</v>
      </c>
    </row>
    <row r="30" spans="1:32" ht="15" customHeight="1" thickBot="1">
      <c r="A30" s="254" t="s">
        <v>27</v>
      </c>
      <c r="B30" s="255"/>
      <c r="C30" s="15"/>
      <c r="D30" s="16">
        <v>676404</v>
      </c>
      <c r="E30" s="16">
        <v>566416</v>
      </c>
      <c r="F30" s="16">
        <v>621016</v>
      </c>
      <c r="G30" s="16">
        <v>739784</v>
      </c>
      <c r="H30" s="254" t="s">
        <v>27</v>
      </c>
      <c r="I30" s="255"/>
      <c r="J30" s="15"/>
      <c r="K30" s="16">
        <v>711451</v>
      </c>
      <c r="L30" s="16">
        <v>684691</v>
      </c>
      <c r="M30" s="16">
        <v>553077</v>
      </c>
      <c r="N30" s="16">
        <v>649525</v>
      </c>
      <c r="P30" s="2">
        <f t="shared" si="9"/>
        <v>404</v>
      </c>
      <c r="Q30" s="2">
        <f t="shared" si="9"/>
        <v>416</v>
      </c>
      <c r="R30" s="2">
        <f t="shared" si="9"/>
        <v>16</v>
      </c>
      <c r="S30" s="2">
        <f t="shared" si="9"/>
        <v>784</v>
      </c>
      <c r="T30" s="2">
        <f t="shared" si="10"/>
        <v>451</v>
      </c>
      <c r="U30" s="2">
        <f t="shared" si="10"/>
        <v>691</v>
      </c>
      <c r="V30" s="2">
        <f t="shared" si="10"/>
        <v>77</v>
      </c>
      <c r="W30" s="2">
        <f t="shared" si="10"/>
        <v>525</v>
      </c>
      <c r="Y30" s="3">
        <f t="shared" si="6"/>
        <v>711451</v>
      </c>
      <c r="Z30" s="3">
        <f t="shared" si="6"/>
        <v>684691</v>
      </c>
      <c r="AA30" s="3">
        <f t="shared" si="6"/>
        <v>553077</v>
      </c>
      <c r="AB30" s="3">
        <f t="shared" si="6"/>
        <v>649525</v>
      </c>
      <c r="AC30" s="3">
        <f t="shared" si="7"/>
        <v>676404</v>
      </c>
      <c r="AD30" s="3">
        <f t="shared" si="7"/>
        <v>566416</v>
      </c>
      <c r="AE30" s="3">
        <f t="shared" si="7"/>
        <v>621016</v>
      </c>
      <c r="AF30" s="3">
        <f t="shared" si="7"/>
        <v>739784</v>
      </c>
    </row>
    <row r="31" spans="1:32" ht="15" customHeight="1" thickBot="1">
      <c r="A31" s="244" t="s">
        <v>28</v>
      </c>
      <c r="B31" s="245"/>
      <c r="C31" s="15"/>
      <c r="D31" s="17">
        <v>659105</v>
      </c>
      <c r="E31" s="17">
        <v>550186</v>
      </c>
      <c r="F31" s="17">
        <v>605040</v>
      </c>
      <c r="G31" s="17">
        <v>723661</v>
      </c>
      <c r="H31" s="244" t="s">
        <v>28</v>
      </c>
      <c r="I31" s="245"/>
      <c r="J31" s="15"/>
      <c r="K31" s="17">
        <v>706779</v>
      </c>
      <c r="L31" s="17">
        <v>658305</v>
      </c>
      <c r="M31" s="17">
        <v>535825</v>
      </c>
      <c r="N31" s="17">
        <v>631781</v>
      </c>
      <c r="P31" s="2">
        <f t="shared" si="9"/>
        <v>105</v>
      </c>
      <c r="Q31" s="2">
        <f t="shared" si="9"/>
        <v>186</v>
      </c>
      <c r="R31" s="2">
        <f t="shared" si="9"/>
        <v>40</v>
      </c>
      <c r="S31" s="2">
        <f t="shared" si="9"/>
        <v>661</v>
      </c>
      <c r="T31" s="2">
        <f t="shared" si="10"/>
        <v>779</v>
      </c>
      <c r="U31" s="2">
        <f t="shared" si="10"/>
        <v>305</v>
      </c>
      <c r="V31" s="2">
        <f t="shared" si="10"/>
        <v>825</v>
      </c>
      <c r="W31" s="2">
        <f t="shared" si="10"/>
        <v>781</v>
      </c>
      <c r="Y31" s="3">
        <f t="shared" si="6"/>
        <v>706779</v>
      </c>
      <c r="Z31" s="3">
        <f t="shared" si="6"/>
        <v>658305</v>
      </c>
      <c r="AA31" s="3">
        <f t="shared" si="6"/>
        <v>535825</v>
      </c>
      <c r="AB31" s="3">
        <f t="shared" si="6"/>
        <v>631781</v>
      </c>
      <c r="AC31" s="3">
        <f t="shared" si="7"/>
        <v>659105</v>
      </c>
      <c r="AD31" s="3">
        <f t="shared" si="7"/>
        <v>550186</v>
      </c>
      <c r="AE31" s="3">
        <f t="shared" si="7"/>
        <v>605040</v>
      </c>
      <c r="AF31" s="3">
        <f t="shared" si="7"/>
        <v>723661</v>
      </c>
    </row>
    <row r="32" spans="1:32" ht="15" customHeight="1" thickBot="1">
      <c r="A32" s="244" t="s">
        <v>29</v>
      </c>
      <c r="B32" s="245"/>
      <c r="C32" s="15"/>
      <c r="D32" s="17">
        <v>17299</v>
      </c>
      <c r="E32" s="17">
        <v>16230</v>
      </c>
      <c r="F32" s="17">
        <v>15976</v>
      </c>
      <c r="G32" s="17">
        <v>16123</v>
      </c>
      <c r="H32" s="244" t="s">
        <v>29</v>
      </c>
      <c r="I32" s="245"/>
      <c r="J32" s="15"/>
      <c r="K32" s="17">
        <v>4671</v>
      </c>
      <c r="L32" s="17">
        <v>26386</v>
      </c>
      <c r="M32" s="17">
        <v>17252</v>
      </c>
      <c r="N32" s="17">
        <v>17743</v>
      </c>
      <c r="P32" s="2">
        <f t="shared" si="9"/>
        <v>99</v>
      </c>
      <c r="Q32" s="2">
        <f t="shared" si="9"/>
        <v>30</v>
      </c>
      <c r="R32" s="2">
        <f t="shared" si="9"/>
        <v>76</v>
      </c>
      <c r="S32" s="2">
        <f t="shared" si="9"/>
        <v>23</v>
      </c>
      <c r="T32" s="2">
        <f t="shared" si="10"/>
        <v>1</v>
      </c>
      <c r="U32" s="2">
        <f t="shared" si="10"/>
        <v>86</v>
      </c>
      <c r="V32" s="2">
        <f t="shared" si="10"/>
        <v>52</v>
      </c>
      <c r="W32" s="2">
        <f t="shared" si="10"/>
        <v>43</v>
      </c>
      <c r="Y32" s="3">
        <f t="shared" si="6"/>
        <v>4671</v>
      </c>
      <c r="Z32" s="3">
        <f t="shared" si="6"/>
        <v>26386</v>
      </c>
      <c r="AA32" s="3">
        <f t="shared" si="6"/>
        <v>17252</v>
      </c>
      <c r="AB32" s="3">
        <f t="shared" si="6"/>
        <v>17743</v>
      </c>
      <c r="AC32" s="3">
        <f t="shared" si="7"/>
        <v>17299</v>
      </c>
      <c r="AD32" s="3">
        <f t="shared" si="7"/>
        <v>16230</v>
      </c>
      <c r="AE32" s="3">
        <f t="shared" si="7"/>
        <v>15976</v>
      </c>
      <c r="AF32" s="3">
        <f t="shared" si="7"/>
        <v>16123</v>
      </c>
    </row>
    <row r="33" spans="1:32" ht="15" customHeight="1" thickBot="1">
      <c r="A33" s="254" t="s">
        <v>30</v>
      </c>
      <c r="B33" s="255"/>
      <c r="C33" s="15"/>
      <c r="D33" s="16">
        <v>1045231</v>
      </c>
      <c r="E33" s="16">
        <v>1047737</v>
      </c>
      <c r="F33" s="16">
        <v>936769</v>
      </c>
      <c r="G33" s="16">
        <v>942552</v>
      </c>
      <c r="H33" s="254" t="s">
        <v>30</v>
      </c>
      <c r="I33" s="255"/>
      <c r="J33" s="15"/>
      <c r="K33" s="16">
        <v>973333</v>
      </c>
      <c r="L33" s="16">
        <v>956997</v>
      </c>
      <c r="M33" s="16">
        <v>982703</v>
      </c>
      <c r="N33" s="16">
        <v>979385</v>
      </c>
      <c r="P33" s="2">
        <f t="shared" si="9"/>
        <v>5231</v>
      </c>
      <c r="Q33" s="2">
        <f t="shared" si="9"/>
        <v>7737</v>
      </c>
      <c r="R33" s="2">
        <f t="shared" si="9"/>
        <v>769</v>
      </c>
      <c r="S33" s="2">
        <f t="shared" si="9"/>
        <v>552</v>
      </c>
      <c r="T33" s="2">
        <f t="shared" si="10"/>
        <v>333</v>
      </c>
      <c r="U33" s="2">
        <f t="shared" si="10"/>
        <v>997</v>
      </c>
      <c r="V33" s="2">
        <f t="shared" si="10"/>
        <v>703</v>
      </c>
      <c r="W33" s="2">
        <f t="shared" si="10"/>
        <v>385</v>
      </c>
      <c r="Y33" s="3">
        <f t="shared" si="6"/>
        <v>973333</v>
      </c>
      <c r="Z33" s="3">
        <f t="shared" si="6"/>
        <v>956997</v>
      </c>
      <c r="AA33" s="3">
        <f t="shared" si="6"/>
        <v>982703</v>
      </c>
      <c r="AB33" s="3">
        <f t="shared" si="6"/>
        <v>979385</v>
      </c>
      <c r="AC33" s="3">
        <f t="shared" si="7"/>
        <v>1045231</v>
      </c>
      <c r="AD33" s="3">
        <f t="shared" si="7"/>
        <v>1047737</v>
      </c>
      <c r="AE33" s="3">
        <f t="shared" si="7"/>
        <v>936769</v>
      </c>
      <c r="AF33" s="3">
        <f t="shared" si="7"/>
        <v>942552</v>
      </c>
    </row>
    <row r="34" spans="1:32" ht="30" customHeight="1" thickBot="1">
      <c r="A34" s="244" t="s">
        <v>31</v>
      </c>
      <c r="B34" s="245"/>
      <c r="C34" s="15"/>
      <c r="D34" s="17">
        <v>904330</v>
      </c>
      <c r="E34" s="17">
        <v>904330</v>
      </c>
      <c r="F34" s="17">
        <v>904330</v>
      </c>
      <c r="G34" s="17">
        <v>904330</v>
      </c>
      <c r="H34" s="244" t="s">
        <v>31</v>
      </c>
      <c r="I34" s="245"/>
      <c r="J34" s="15"/>
      <c r="K34" s="17">
        <v>823575</v>
      </c>
      <c r="L34" s="17">
        <v>823575</v>
      </c>
      <c r="M34" s="17">
        <v>904330</v>
      </c>
      <c r="N34" s="17">
        <v>904330</v>
      </c>
      <c r="P34" s="2">
        <f t="shared" si="9"/>
        <v>330</v>
      </c>
      <c r="Q34" s="2">
        <f t="shared" si="9"/>
        <v>330</v>
      </c>
      <c r="R34" s="2">
        <f t="shared" si="9"/>
        <v>330</v>
      </c>
      <c r="S34" s="2">
        <f t="shared" si="9"/>
        <v>330</v>
      </c>
      <c r="T34" s="2">
        <f t="shared" si="10"/>
        <v>575</v>
      </c>
      <c r="U34" s="2">
        <f t="shared" si="10"/>
        <v>575</v>
      </c>
      <c r="V34" s="2">
        <f t="shared" si="10"/>
        <v>330</v>
      </c>
      <c r="W34" s="2">
        <f t="shared" si="10"/>
        <v>330</v>
      </c>
      <c r="Y34" s="3">
        <f t="shared" si="6"/>
        <v>823575</v>
      </c>
      <c r="Z34" s="3">
        <f t="shared" si="6"/>
        <v>823575</v>
      </c>
      <c r="AA34" s="3">
        <f t="shared" si="6"/>
        <v>904330</v>
      </c>
      <c r="AB34" s="3">
        <f t="shared" si="6"/>
        <v>904330</v>
      </c>
      <c r="AC34" s="3">
        <f t="shared" si="7"/>
        <v>904330</v>
      </c>
      <c r="AD34" s="3">
        <f t="shared" si="7"/>
        <v>904330</v>
      </c>
      <c r="AE34" s="3">
        <f t="shared" si="7"/>
        <v>904330</v>
      </c>
      <c r="AF34" s="3">
        <f t="shared" si="7"/>
        <v>904330</v>
      </c>
    </row>
    <row r="35" spans="1:32" ht="30" customHeight="1" thickBot="1">
      <c r="A35" s="244" t="s">
        <v>32</v>
      </c>
      <c r="B35" s="245"/>
      <c r="C35" s="15"/>
      <c r="D35" s="17">
        <v>2527</v>
      </c>
      <c r="E35" s="17">
        <v>2527</v>
      </c>
      <c r="F35" s="17">
        <v>2527</v>
      </c>
      <c r="G35" s="17">
        <v>2527</v>
      </c>
      <c r="H35" s="244" t="s">
        <v>32</v>
      </c>
      <c r="I35" s="245"/>
      <c r="J35" s="15"/>
      <c r="K35" s="17">
        <v>2527</v>
      </c>
      <c r="L35" s="17">
        <v>2527</v>
      </c>
      <c r="M35" s="17">
        <v>2527</v>
      </c>
      <c r="N35" s="17">
        <v>2527</v>
      </c>
      <c r="P35" s="2">
        <f t="shared" si="9"/>
        <v>7</v>
      </c>
      <c r="Q35" s="2">
        <f t="shared" si="9"/>
        <v>7</v>
      </c>
      <c r="R35" s="2">
        <f t="shared" si="9"/>
        <v>7</v>
      </c>
      <c r="S35" s="2">
        <f t="shared" si="9"/>
        <v>7</v>
      </c>
      <c r="T35" s="2">
        <f t="shared" si="10"/>
        <v>7</v>
      </c>
      <c r="U35" s="2">
        <f t="shared" si="10"/>
        <v>7</v>
      </c>
      <c r="V35" s="2">
        <f t="shared" si="10"/>
        <v>7</v>
      </c>
      <c r="W35" s="2">
        <f t="shared" si="10"/>
        <v>7</v>
      </c>
      <c r="Y35" s="3">
        <f t="shared" si="6"/>
        <v>2527</v>
      </c>
      <c r="Z35" s="3">
        <f t="shared" si="6"/>
        <v>2527</v>
      </c>
      <c r="AA35" s="3">
        <f t="shared" si="6"/>
        <v>2527</v>
      </c>
      <c r="AB35" s="3">
        <f t="shared" si="6"/>
        <v>2527</v>
      </c>
      <c r="AC35" s="3">
        <f t="shared" si="7"/>
        <v>2527</v>
      </c>
      <c r="AD35" s="3">
        <f t="shared" si="7"/>
        <v>2527</v>
      </c>
      <c r="AE35" s="3">
        <f t="shared" si="7"/>
        <v>2527</v>
      </c>
      <c r="AF35" s="3">
        <f t="shared" si="7"/>
        <v>2527</v>
      </c>
    </row>
    <row r="36" spans="1:32" ht="30" customHeight="1" thickBot="1">
      <c r="A36" s="244" t="s">
        <v>33</v>
      </c>
      <c r="B36" s="245"/>
      <c r="C36" s="15"/>
      <c r="D36" s="17">
        <v>119114</v>
      </c>
      <c r="E36" s="17">
        <v>121222</v>
      </c>
      <c r="F36" s="17">
        <v>67603</v>
      </c>
      <c r="G36" s="17">
        <v>73551</v>
      </c>
      <c r="H36" s="244" t="s">
        <v>33</v>
      </c>
      <c r="I36" s="245"/>
      <c r="J36" s="15"/>
      <c r="K36" s="17">
        <v>114780</v>
      </c>
      <c r="L36" s="17">
        <v>99201</v>
      </c>
      <c r="M36" s="17">
        <v>53349</v>
      </c>
      <c r="N36" s="17">
        <v>49849</v>
      </c>
      <c r="P36" s="2">
        <f t="shared" si="9"/>
        <v>114</v>
      </c>
      <c r="Q36" s="2">
        <f t="shared" si="9"/>
        <v>222</v>
      </c>
      <c r="R36" s="2">
        <f t="shared" si="9"/>
        <v>3</v>
      </c>
      <c r="S36" s="2">
        <f t="shared" si="9"/>
        <v>51</v>
      </c>
      <c r="T36" s="2">
        <f t="shared" si="10"/>
        <v>780</v>
      </c>
      <c r="U36" s="2">
        <f t="shared" si="10"/>
        <v>1</v>
      </c>
      <c r="V36" s="2">
        <f t="shared" si="10"/>
        <v>49</v>
      </c>
      <c r="W36" s="2">
        <f t="shared" si="10"/>
        <v>49</v>
      </c>
      <c r="Y36" s="3">
        <f t="shared" si="6"/>
        <v>114780</v>
      </c>
      <c r="Z36" s="3">
        <f t="shared" si="6"/>
        <v>99201</v>
      </c>
      <c r="AA36" s="3">
        <f t="shared" si="6"/>
        <v>53349</v>
      </c>
      <c r="AB36" s="3">
        <f t="shared" si="6"/>
        <v>49849</v>
      </c>
      <c r="AC36" s="3">
        <f t="shared" si="7"/>
        <v>119114</v>
      </c>
      <c r="AD36" s="3">
        <f t="shared" si="7"/>
        <v>121222</v>
      </c>
      <c r="AE36" s="3">
        <f t="shared" si="7"/>
        <v>67603</v>
      </c>
      <c r="AF36" s="3">
        <f t="shared" si="7"/>
        <v>73551</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1721634</v>
      </c>
      <c r="E38" s="16">
        <v>1614152</v>
      </c>
      <c r="F38" s="16">
        <v>1557785</v>
      </c>
      <c r="G38" s="16">
        <v>1682335</v>
      </c>
      <c r="H38" s="254" t="s">
        <v>35</v>
      </c>
      <c r="I38" s="255"/>
      <c r="J38" s="15"/>
      <c r="K38" s="16">
        <v>1684784</v>
      </c>
      <c r="L38" s="16">
        <v>1641688</v>
      </c>
      <c r="M38" s="16">
        <v>1535780</v>
      </c>
      <c r="N38" s="16">
        <v>1628910</v>
      </c>
      <c r="P38" s="2">
        <f t="shared" si="9"/>
        <v>1634</v>
      </c>
      <c r="Q38" s="2">
        <f t="shared" si="9"/>
        <v>4152</v>
      </c>
      <c r="R38" s="2">
        <f t="shared" si="9"/>
        <v>7785</v>
      </c>
      <c r="S38" s="2">
        <f t="shared" si="9"/>
        <v>2335</v>
      </c>
      <c r="T38" s="2">
        <f t="shared" si="10"/>
        <v>4784</v>
      </c>
      <c r="U38" s="2">
        <f t="shared" si="10"/>
        <v>1688</v>
      </c>
      <c r="V38" s="2">
        <f t="shared" si="10"/>
        <v>5780</v>
      </c>
      <c r="W38" s="2">
        <f t="shared" si="10"/>
        <v>8910</v>
      </c>
      <c r="Y38" s="3">
        <f t="shared" si="6"/>
        <v>1684784</v>
      </c>
      <c r="Z38" s="3">
        <f t="shared" si="6"/>
        <v>1641688</v>
      </c>
      <c r="AA38" s="3">
        <f t="shared" si="6"/>
        <v>1535780</v>
      </c>
      <c r="AB38" s="3">
        <f t="shared" si="6"/>
        <v>1628910</v>
      </c>
      <c r="AC38" s="3">
        <f t="shared" si="7"/>
        <v>1721634</v>
      </c>
      <c r="AD38" s="3">
        <f t="shared" si="7"/>
        <v>1614152</v>
      </c>
      <c r="AE38" s="3">
        <f t="shared" si="7"/>
        <v>1557785</v>
      </c>
      <c r="AF38" s="3">
        <f t="shared" si="7"/>
        <v>1682335</v>
      </c>
    </row>
    <row r="39" spans="1:32">
      <c r="A39" s="21" t="s">
        <v>1838</v>
      </c>
      <c r="H39" s="21" t="s">
        <v>1839</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233</v>
      </c>
      <c r="D1" s="155" t="s">
        <v>1893</v>
      </c>
    </row>
    <row r="2" spans="1:11">
      <c r="A2" s="7"/>
      <c r="B2" s="159" t="s">
        <v>540</v>
      </c>
      <c r="C2" s="160" t="s">
        <v>37</v>
      </c>
      <c r="D2" s="160" t="str">
        <f>'Input yearly VNG'!N18</f>
        <v>Năm 2014</v>
      </c>
      <c r="E2" s="160" t="str">
        <f>'Input yearly VNG'!O18</f>
        <v>Năm 2015</v>
      </c>
      <c r="F2" s="160" t="str">
        <f>'Input yearly VNG'!P18</f>
        <v>Năm 2016</v>
      </c>
      <c r="G2" s="160" t="str">
        <f>'Input yearly VNG'!Q18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VNG'!N3</f>
        <v>54344</v>
      </c>
      <c r="E4" s="130">
        <f>'Input yearly VNG'!O3</f>
        <v>87959</v>
      </c>
      <c r="F4" s="130">
        <f>'Input yearly VNG'!P3</f>
        <v>247568</v>
      </c>
      <c r="G4" s="130">
        <f>'Input yearly VNG'!Q3</f>
        <v>925686</v>
      </c>
      <c r="H4" s="129"/>
      <c r="I4" s="238"/>
      <c r="J4" s="239"/>
      <c r="K4" s="240"/>
    </row>
    <row r="5" spans="1:11">
      <c r="A5" s="7"/>
      <c r="B5" s="128" t="s">
        <v>542</v>
      </c>
      <c r="C5" s="128" t="s">
        <v>38</v>
      </c>
      <c r="D5" s="131">
        <f>'Input yearly VNG'!N5</f>
        <v>18751</v>
      </c>
      <c r="E5" s="131">
        <f>'Input yearly VNG'!O5</f>
        <v>6717</v>
      </c>
      <c r="F5" s="131">
        <f>'Input yearly VNG'!P5</f>
        <v>22189</v>
      </c>
      <c r="G5" s="131">
        <f>'Input yearly VNG'!Q5</f>
        <v>260060</v>
      </c>
      <c r="H5" s="129"/>
      <c r="I5" s="238"/>
      <c r="J5" s="239"/>
      <c r="K5" s="240"/>
    </row>
    <row r="6" spans="1:11">
      <c r="A6" s="7"/>
      <c r="B6" s="128" t="s">
        <v>543</v>
      </c>
      <c r="C6" s="128" t="s">
        <v>38</v>
      </c>
      <c r="D6" s="131">
        <f>'Input yearly VNG'!N15</f>
        <v>408</v>
      </c>
      <c r="E6" s="131">
        <f>'Input yearly VNG'!O15</f>
        <v>2527</v>
      </c>
      <c r="F6" s="131">
        <f>'Input yearly VNG'!P15</f>
        <v>5858</v>
      </c>
      <c r="G6" s="131">
        <f>'Input yearly VNG'!Q15</f>
        <v>23905</v>
      </c>
      <c r="H6" s="129"/>
      <c r="I6" s="238"/>
      <c r="J6" s="239"/>
      <c r="K6" s="240"/>
    </row>
    <row r="7" spans="1:11">
      <c r="A7" s="7"/>
      <c r="B7" s="128" t="s">
        <v>544</v>
      </c>
      <c r="C7" s="128" t="s">
        <v>38</v>
      </c>
      <c r="D7" s="131">
        <f>'Input yearly VNG'!N33</f>
        <v>139509</v>
      </c>
      <c r="E7" s="131">
        <f>'Input yearly VNG'!O33</f>
        <v>173466</v>
      </c>
      <c r="F7" s="131">
        <f>'Input yearly VNG'!P33</f>
        <v>179473</v>
      </c>
      <c r="G7" s="131">
        <f>'Input yearly VNG'!Q33</f>
        <v>994027</v>
      </c>
      <c r="H7" s="129"/>
      <c r="I7" s="238"/>
      <c r="J7" s="239"/>
      <c r="K7" s="240"/>
    </row>
    <row r="8" spans="1:11">
      <c r="A8" s="7"/>
      <c r="B8" s="128" t="s">
        <v>545</v>
      </c>
      <c r="C8" s="129" t="s">
        <v>38</v>
      </c>
      <c r="D8" s="130">
        <f>'Input yearly VNG'!N29</f>
        <v>194040</v>
      </c>
      <c r="E8" s="130">
        <f>'Input yearly VNG'!O29</f>
        <v>392891</v>
      </c>
      <c r="F8" s="130">
        <f>'Input yearly VNG'!P29</f>
        <v>416388</v>
      </c>
      <c r="G8" s="130">
        <f>'Input yearly VNG'!Q29</f>
        <v>1606248</v>
      </c>
      <c r="H8" s="129"/>
      <c r="I8" s="238"/>
      <c r="J8" s="239"/>
      <c r="K8" s="240"/>
    </row>
    <row r="9" spans="1:11">
      <c r="A9" s="7"/>
      <c r="B9" s="128" t="s">
        <v>546</v>
      </c>
      <c r="C9" s="129" t="s">
        <v>39</v>
      </c>
      <c r="D9" s="130">
        <f>'Input yearly VNG'!N34*1000000/10000</f>
        <v>13000000</v>
      </c>
      <c r="E9" s="130">
        <f>'Input yearly VNG'!O34*1000000/10000</f>
        <v>13000000</v>
      </c>
      <c r="F9" s="130">
        <f>'Input yearly VNG'!P34*1000000/10000</f>
        <v>13000000</v>
      </c>
      <c r="G9" s="130">
        <f>'Input yearly VNG'!Q34*1000000/10000</f>
        <v>75205000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0.34504269100544677</v>
      </c>
      <c r="E11" s="132">
        <f>E5/E4</f>
        <v>7.6365124660353126E-2</v>
      </c>
      <c r="F11" s="132">
        <f>F5/F4</f>
        <v>8.9627900213274742E-2</v>
      </c>
      <c r="G11" s="132">
        <f>G5/G4</f>
        <v>0.28093759655001804</v>
      </c>
      <c r="H11" s="129"/>
      <c r="I11" s="238"/>
      <c r="J11" s="239"/>
      <c r="K11" s="240"/>
    </row>
    <row r="12" spans="1:11">
      <c r="A12" s="7"/>
      <c r="B12" s="128" t="s">
        <v>570</v>
      </c>
      <c r="C12" s="129" t="s">
        <v>36</v>
      </c>
      <c r="D12" s="133">
        <f>D6/D4</f>
        <v>7.5077285440895043E-3</v>
      </c>
      <c r="E12" s="132">
        <f>E6/E4</f>
        <v>2.8729294330312988E-2</v>
      </c>
      <c r="F12" s="132">
        <f>F6/F4</f>
        <v>2.3662185742906999E-2</v>
      </c>
      <c r="G12" s="132">
        <f>G6/G4</f>
        <v>2.5824091538599481E-2</v>
      </c>
      <c r="H12" s="129"/>
      <c r="I12" s="238"/>
      <c r="J12" s="239"/>
      <c r="K12" s="240"/>
    </row>
    <row r="13" spans="1:11">
      <c r="A13" s="7"/>
      <c r="B13" s="128" t="s">
        <v>41</v>
      </c>
      <c r="C13" s="129" t="s">
        <v>40</v>
      </c>
      <c r="D13" s="130">
        <f>D6*1000000/D9</f>
        <v>31.384615384615383</v>
      </c>
      <c r="E13" s="131">
        <f>E6*1000000/E9</f>
        <v>194.38461538461539</v>
      </c>
      <c r="F13" s="131">
        <f>F6*1000000/F9</f>
        <v>450.61538461538464</v>
      </c>
      <c r="G13" s="131">
        <f>G6*1000000/G9</f>
        <v>317.86450368991422</v>
      </c>
      <c r="H13" s="129"/>
      <c r="I13" s="238"/>
      <c r="J13" s="239"/>
      <c r="K13" s="240"/>
    </row>
    <row r="14" spans="1:11">
      <c r="A14" s="7"/>
      <c r="B14" s="128" t="s">
        <v>548</v>
      </c>
      <c r="C14" s="129"/>
      <c r="D14" s="130">
        <f>D7*1000000/D9</f>
        <v>10731.461538461539</v>
      </c>
      <c r="E14" s="131">
        <f>E7*1000000/E9</f>
        <v>13343.538461538461</v>
      </c>
      <c r="F14" s="131">
        <f>F7*1000000/F9</f>
        <v>13805.615384615385</v>
      </c>
      <c r="G14" s="131">
        <f>G7*1000000/G9</f>
        <v>13217.565321454691</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0.61855954659208012</v>
      </c>
      <c r="F16" s="138">
        <f>(F4-E4)/ABS(E4)</f>
        <v>1.8145840675769394</v>
      </c>
      <c r="G16" s="138">
        <f>(G4-F4)/ABS(F4)</f>
        <v>2.7391181412783561</v>
      </c>
      <c r="H16" s="129"/>
      <c r="I16" s="238"/>
      <c r="J16" s="239"/>
      <c r="K16" s="240"/>
    </row>
    <row r="17" spans="1:12">
      <c r="A17" s="7"/>
      <c r="B17" s="128" t="s">
        <v>543</v>
      </c>
      <c r="C17" s="139" t="s">
        <v>36</v>
      </c>
      <c r="D17" s="128"/>
      <c r="E17" s="138">
        <f>(E6-D6)/ABS(D6)</f>
        <v>5.1936274509803919</v>
      </c>
      <c r="F17" s="138">
        <f>(F6-E6)/ABS(E6)</f>
        <v>1.3181638306292045</v>
      </c>
      <c r="G17" s="138">
        <f>(G6-F6)/ABS(F6)</f>
        <v>3.0807442813246841</v>
      </c>
      <c r="H17" s="129"/>
      <c r="I17" s="238"/>
      <c r="J17" s="239"/>
      <c r="K17" s="240"/>
    </row>
    <row r="18" spans="1:12">
      <c r="A18" s="7"/>
      <c r="B18" s="128" t="s">
        <v>41</v>
      </c>
      <c r="C18" s="136" t="s">
        <v>36</v>
      </c>
      <c r="D18" s="137"/>
      <c r="E18" s="138">
        <f>(E13-D13)/ABS(D13)</f>
        <v>5.1936274509803928</v>
      </c>
      <c r="F18" s="138">
        <f>(F13-E13)/ABS(E13)</f>
        <v>1.3181638306292049</v>
      </c>
      <c r="G18" s="138">
        <f>(G13-F13)/ABS(F13)</f>
        <v>-0.29459908706574178</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1.614825465292755E-2</v>
      </c>
      <c r="F20" s="133">
        <f>F6/AVERAGE(E7:F7)</f>
        <v>3.3195538039151241E-2</v>
      </c>
      <c r="G20" s="133">
        <f>G6/AVERAGE(F7:G7)</f>
        <v>4.0741371964209627E-2</v>
      </c>
      <c r="H20" s="129"/>
      <c r="I20" s="212" t="s">
        <v>1187</v>
      </c>
      <c r="J20" s="212"/>
      <c r="K20" s="212"/>
    </row>
    <row r="21" spans="1:12">
      <c r="A21" s="7"/>
      <c r="B21" s="128" t="s">
        <v>43</v>
      </c>
      <c r="C21" s="141" t="s">
        <v>36</v>
      </c>
      <c r="D21" s="129"/>
      <c r="E21" s="133">
        <f>E6/AVERAGE(D8:E8)</f>
        <v>8.6108929329001202E-3</v>
      </c>
      <c r="F21" s="133">
        <f>F6/AVERAGE(E8:F8)</f>
        <v>1.4477083922849845E-2</v>
      </c>
      <c r="G21" s="133">
        <f>G6/AVERAGE(F8:G8)</f>
        <v>2.3637471102066807E-2</v>
      </c>
      <c r="H21" s="129"/>
      <c r="I21" s="142" t="s">
        <v>1188</v>
      </c>
      <c r="J21" s="142">
        <v>2017</v>
      </c>
      <c r="K21" s="142" t="s">
        <v>1190</v>
      </c>
    </row>
    <row r="22" spans="1:12">
      <c r="A22" s="7"/>
      <c r="B22" s="134" t="s">
        <v>551</v>
      </c>
      <c r="C22" s="141"/>
      <c r="D22" s="129"/>
      <c r="E22" s="133"/>
      <c r="F22" s="133"/>
      <c r="G22" s="133"/>
      <c r="H22" s="129"/>
      <c r="I22" s="129" t="s">
        <v>1189</v>
      </c>
      <c r="J22" s="130"/>
      <c r="K22" s="143" t="e">
        <f>SUM(K30)/J22</f>
        <v>#DIV/0!</v>
      </c>
    </row>
    <row r="23" spans="1:12">
      <c r="A23" s="7"/>
      <c r="B23" s="128" t="s">
        <v>552</v>
      </c>
      <c r="C23" s="141" t="s">
        <v>36</v>
      </c>
      <c r="D23" s="133">
        <f>1-D7/D8</f>
        <v>0.28102968460111322</v>
      </c>
      <c r="E23" s="133">
        <f>1-E7/E8</f>
        <v>0.55848823210508769</v>
      </c>
      <c r="F23" s="133">
        <f>1-F7/F8</f>
        <v>0.56897653150427008</v>
      </c>
      <c r="G23" s="133">
        <f>1-G7/G8</f>
        <v>0.38114973528371709</v>
      </c>
      <c r="H23" s="129"/>
      <c r="I23" s="129" t="s">
        <v>1191</v>
      </c>
      <c r="J23" s="130"/>
      <c r="K23" s="143" t="e">
        <f>SUM(K32)/J23</f>
        <v>#DIV/0!</v>
      </c>
    </row>
    <row r="24" spans="1:12">
      <c r="A24" s="7"/>
      <c r="B24" s="128" t="s">
        <v>553</v>
      </c>
      <c r="C24" s="141" t="s">
        <v>36</v>
      </c>
      <c r="D24" s="133">
        <f>D8/D7-1</f>
        <v>0.3908780078704599</v>
      </c>
      <c r="E24" s="133">
        <f>E8/E7-1</f>
        <v>1.2649452918727588</v>
      </c>
      <c r="F24" s="133">
        <f>F8/F7-1</f>
        <v>1.3200592846834902</v>
      </c>
      <c r="G24" s="133">
        <f>G8/G7-1</f>
        <v>0.61589976932216128</v>
      </c>
      <c r="H24" s="129"/>
      <c r="I24" s="129" t="s">
        <v>1376</v>
      </c>
      <c r="J24" s="130"/>
      <c r="K24" s="129"/>
    </row>
    <row r="25" spans="1:12">
      <c r="A25" s="7"/>
      <c r="B25" s="128" t="s">
        <v>554</v>
      </c>
      <c r="C25" s="141" t="s">
        <v>40</v>
      </c>
      <c r="D25" s="144">
        <f>'Input yearly VNG'!N19/'Input yearly VNG'!N31</f>
        <v>0.4731398616260124</v>
      </c>
      <c r="E25" s="144">
        <f>'Input yearly VNG'!O19/'Input yearly VNG'!O31</f>
        <v>0.67075856354795804</v>
      </c>
      <c r="F25" s="144">
        <f>'Input yearly VNG'!P19/'Input yearly VNG'!P31</f>
        <v>1.0496992237391551</v>
      </c>
      <c r="G25" s="144">
        <f>'Input yearly VNG'!Q19/'Input yearly VNG'!Q31</f>
        <v>1.6741885259773228</v>
      </c>
      <c r="H25" s="129"/>
      <c r="I25" s="129" t="s">
        <v>576</v>
      </c>
      <c r="J25" s="146"/>
      <c r="K25" s="129"/>
    </row>
    <row r="26" spans="1:12">
      <c r="A26" s="7"/>
      <c r="B26" s="128" t="s">
        <v>555</v>
      </c>
      <c r="C26" s="141" t="s">
        <v>40</v>
      </c>
      <c r="D26" s="144">
        <f>('Input yearly VNG'!N19-'Input yearly VNG'!N23)/'Input yearly VNG'!N31</f>
        <v>0.42579517816241236</v>
      </c>
      <c r="E26" s="144">
        <f>('Input yearly VNG'!O19-'Input yearly VNG'!O23)/'Input yearly VNG'!O31</f>
        <v>0.5033978006962766</v>
      </c>
      <c r="F26" s="144">
        <f>('Input yearly VNG'!P19-'Input yearly VNG'!P23)/'Input yearly VNG'!P31</f>
        <v>1.0416189637943472</v>
      </c>
      <c r="G26" s="144">
        <f>('Input yearly VNG'!Q19-'Input yearly VNG'!Q23)/'Input yearly VNG'!Q31</f>
        <v>1.6318158740903705</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VNG'!Y1</f>
        <v>Quý 2/2016</v>
      </c>
      <c r="E28" s="160" t="str">
        <f>'Input quaterly VNG'!Z1</f>
        <v>Quý 3/2016</v>
      </c>
      <c r="F28" s="160" t="str">
        <f>'Input quaterly VNG'!AA1</f>
        <v>Quý 4/2016</v>
      </c>
      <c r="G28" s="160" t="str">
        <f>'Input quaterly VNG'!AB1</f>
        <v>Quý 1/2017</v>
      </c>
      <c r="H28" s="160" t="str">
        <f>'Input quaterly VNG'!AC1</f>
        <v>Quý 2/2017</v>
      </c>
      <c r="I28" s="160" t="str">
        <f>'Input quaterly VNG'!AD1</f>
        <v>Quý 3/2017</v>
      </c>
      <c r="J28" s="160" t="str">
        <f>'Input quaterly VNG'!AE1</f>
        <v>Quý 4/2017</v>
      </c>
      <c r="K28" s="160" t="str">
        <f>'Input quaterly VNG'!AF1</f>
        <v>Quý 1/2018</v>
      </c>
    </row>
    <row r="29" spans="1:12">
      <c r="A29" s="7"/>
      <c r="B29" s="128"/>
      <c r="C29" s="129"/>
      <c r="D29" s="129"/>
      <c r="E29" s="129"/>
      <c r="F29" s="129"/>
      <c r="G29" s="129"/>
      <c r="H29" s="129"/>
      <c r="I29" s="129"/>
      <c r="J29" s="129"/>
      <c r="K29" s="129"/>
    </row>
    <row r="30" spans="1:12">
      <c r="A30" s="7"/>
      <c r="B30" s="128" t="s">
        <v>541</v>
      </c>
      <c r="C30" s="129" t="s">
        <v>38</v>
      </c>
      <c r="D30" s="147">
        <f>'Input quaterly VNG'!Y3</f>
        <v>44375</v>
      </c>
      <c r="E30" s="147">
        <f>'Input quaterly VNG'!Z3</f>
        <v>47097</v>
      </c>
      <c r="F30" s="147">
        <f>'Input quaterly VNG'!AA3</f>
        <v>38538</v>
      </c>
      <c r="G30" s="147">
        <f>'Input quaterly VNG'!AB3</f>
        <v>58842</v>
      </c>
      <c r="H30" s="147">
        <f>'Input quaterly VNG'!AC3</f>
        <v>274933</v>
      </c>
      <c r="I30" s="147">
        <f>'Input quaterly VNG'!AD3</f>
        <v>249868</v>
      </c>
      <c r="J30" s="147">
        <f>'Input quaterly VNG'!AE3</f>
        <v>342097</v>
      </c>
      <c r="K30" s="147">
        <f>'Input quaterly VNG'!AF3</f>
        <v>264770</v>
      </c>
    </row>
    <row r="31" spans="1:12">
      <c r="A31" s="7"/>
      <c r="B31" s="128" t="s">
        <v>542</v>
      </c>
      <c r="C31" s="129" t="s">
        <v>38</v>
      </c>
      <c r="D31" s="147">
        <f>'Input quaterly VNG'!Y5</f>
        <v>5033</v>
      </c>
      <c r="E31" s="147">
        <f>'Input quaterly VNG'!Z5</f>
        <v>9309</v>
      </c>
      <c r="F31" s="147">
        <f>'Input quaterly VNG'!AA5</f>
        <v>3932</v>
      </c>
      <c r="G31" s="147">
        <f>'Input quaterly VNG'!AB5</f>
        <v>11559</v>
      </c>
      <c r="H31" s="147">
        <f>'Input quaterly VNG'!AC5</f>
        <v>89734</v>
      </c>
      <c r="I31" s="147">
        <f>'Input quaterly VNG'!AD5</f>
        <v>67464</v>
      </c>
      <c r="J31" s="147">
        <f>'Input quaterly VNG'!AE5</f>
        <v>91688</v>
      </c>
      <c r="K31" s="147">
        <f>'Input quaterly VNG'!AF5</f>
        <v>112959</v>
      </c>
    </row>
    <row r="32" spans="1:12">
      <c r="A32" s="7"/>
      <c r="B32" s="128" t="s">
        <v>543</v>
      </c>
      <c r="C32" s="128" t="s">
        <v>38</v>
      </c>
      <c r="D32" s="148">
        <f>'Input quaterly VNG'!Y15</f>
        <v>6370</v>
      </c>
      <c r="E32" s="148">
        <f>'Input quaterly VNG'!Z15</f>
        <v>804</v>
      </c>
      <c r="F32" s="148">
        <f>'Input quaterly VNG'!AA15</f>
        <v>2633</v>
      </c>
      <c r="G32" s="148">
        <f>'Input quaterly VNG'!AB15</f>
        <v>-620</v>
      </c>
      <c r="H32" s="148">
        <f>'Input quaterly VNG'!AC15</f>
        <v>17629</v>
      </c>
      <c r="I32" s="148">
        <f>'Input quaterly VNG'!AD15</f>
        <v>6413</v>
      </c>
      <c r="J32" s="148">
        <f>'Input quaterly VNG'!AE15</f>
        <v>-1153</v>
      </c>
      <c r="K32" s="148">
        <f>'Input quaterly VNG'!AF15</f>
        <v>44733</v>
      </c>
      <c r="L32" s="10"/>
    </row>
    <row r="33" spans="1:12">
      <c r="A33" s="7"/>
      <c r="B33" s="128" t="s">
        <v>544</v>
      </c>
      <c r="C33" s="129" t="s">
        <v>38</v>
      </c>
      <c r="D33" s="147">
        <f>'Input quaterly VNG'!Y33</f>
        <v>174488</v>
      </c>
      <c r="E33" s="147">
        <f>'Input quaterly VNG'!Z33</f>
        <v>174487</v>
      </c>
      <c r="F33" s="147">
        <f>'Input quaterly VNG'!AA33</f>
        <v>179713</v>
      </c>
      <c r="G33" s="147">
        <f>'Input quaterly VNG'!AB33</f>
        <v>803107</v>
      </c>
      <c r="H33" s="147">
        <f>'Input quaterly VNG'!AC33</f>
        <v>910024</v>
      </c>
      <c r="I33" s="147">
        <f>'Input quaterly VNG'!AD33</f>
        <v>915085</v>
      </c>
      <c r="J33" s="147">
        <f>'Input quaterly VNG'!AE33</f>
        <v>991277</v>
      </c>
      <c r="K33" s="147">
        <f>'Input quaterly VNG'!AF33</f>
        <v>1052786</v>
      </c>
    </row>
    <row r="34" spans="1:12">
      <c r="A34" s="7"/>
      <c r="B34" s="128" t="s">
        <v>545</v>
      </c>
      <c r="C34" s="129" t="s">
        <v>38</v>
      </c>
      <c r="D34" s="147">
        <f>'Input quaterly VNG'!Y38</f>
        <v>376522</v>
      </c>
      <c r="E34" s="147">
        <f>'Input quaterly VNG'!Z38</f>
        <v>386775</v>
      </c>
      <c r="F34" s="147">
        <f>'Input quaterly VNG'!AA38</f>
        <v>419148</v>
      </c>
      <c r="G34" s="147">
        <f>'Input quaterly VNG'!AB38</f>
        <v>1094825</v>
      </c>
      <c r="H34" s="147">
        <f>'Input quaterly VNG'!AC38</f>
        <v>1567548</v>
      </c>
      <c r="I34" s="147">
        <f>'Input quaterly VNG'!AD38</f>
        <v>1698150</v>
      </c>
      <c r="J34" s="147">
        <f>'Input quaterly VNG'!AE38</f>
        <v>1617836</v>
      </c>
      <c r="K34" s="147">
        <f>'Input quaterly VNG'!AF38</f>
        <v>1685653</v>
      </c>
    </row>
    <row r="35" spans="1:12">
      <c r="A35" s="7"/>
      <c r="B35" s="128" t="s">
        <v>546</v>
      </c>
      <c r="C35" s="129" t="s">
        <v>39</v>
      </c>
      <c r="D35" s="147">
        <f>'Input quaterly VNG'!Y34*1000000/10000</f>
        <v>13000000</v>
      </c>
      <c r="E35" s="147">
        <f>'Input quaterly VNG'!Z34*1000000/10000</f>
        <v>13000000</v>
      </c>
      <c r="F35" s="147">
        <f>'Input quaterly VNG'!AA34*1000000/10000</f>
        <v>13000000</v>
      </c>
      <c r="G35" s="147">
        <f>'Input quaterly VNG'!AB34*1000000/10000</f>
        <v>75205000</v>
      </c>
      <c r="H35" s="147">
        <f>'Input quaterly VNG'!AC34*1000000/10000</f>
        <v>75205000</v>
      </c>
      <c r="I35" s="147">
        <f>'Input quaterly VNG'!AD34*1000000/10000</f>
        <v>75205000</v>
      </c>
      <c r="J35" s="147">
        <f>'Input quaterly VNG'!AE34*1000000/10000</f>
        <v>75205000</v>
      </c>
      <c r="K35" s="147">
        <f>'Input quaterly VNG'!AF34*1000000/10000</f>
        <v>75205000</v>
      </c>
    </row>
    <row r="36" spans="1:12">
      <c r="A36" s="7"/>
      <c r="B36" s="128"/>
      <c r="C36" s="129"/>
      <c r="D36" s="147"/>
      <c r="E36" s="147"/>
      <c r="F36" s="147"/>
      <c r="G36" s="147"/>
      <c r="H36" s="147"/>
      <c r="I36" s="147"/>
      <c r="J36" s="147"/>
      <c r="K36" s="147"/>
    </row>
    <row r="37" spans="1:12">
      <c r="A37" s="7"/>
      <c r="B37" s="128" t="s">
        <v>547</v>
      </c>
      <c r="C37" s="129" t="s">
        <v>36</v>
      </c>
      <c r="D37" s="149">
        <f>D31/D30</f>
        <v>0.11341971830985915</v>
      </c>
      <c r="E37" s="149">
        <f t="shared" ref="E37:K37" si="0">E31/E30</f>
        <v>0.19765590164978661</v>
      </c>
      <c r="F37" s="149">
        <f t="shared" si="0"/>
        <v>0.10202916601795631</v>
      </c>
      <c r="G37" s="149">
        <f t="shared" si="0"/>
        <v>0.19644131742632814</v>
      </c>
      <c r="H37" s="149">
        <f t="shared" si="0"/>
        <v>0.3263849737936152</v>
      </c>
      <c r="I37" s="149">
        <f t="shared" si="0"/>
        <v>0.26999855923927835</v>
      </c>
      <c r="J37" s="149">
        <f t="shared" si="0"/>
        <v>0.26801755057776011</v>
      </c>
      <c r="K37" s="149">
        <f t="shared" si="0"/>
        <v>0.42663066057332777</v>
      </c>
      <c r="L37" s="11"/>
    </row>
    <row r="38" spans="1:12">
      <c r="A38" s="7"/>
      <c r="B38" s="128" t="s">
        <v>571</v>
      </c>
      <c r="C38" s="129" t="s">
        <v>36</v>
      </c>
      <c r="D38" s="149">
        <f>D32/D30</f>
        <v>0.14354929577464789</v>
      </c>
      <c r="E38" s="149">
        <f t="shared" ref="E38:K38" si="1">E32/E30</f>
        <v>1.7071151028727943E-2</v>
      </c>
      <c r="F38" s="149">
        <f t="shared" si="1"/>
        <v>6.8322175515076022E-2</v>
      </c>
      <c r="G38" s="149">
        <f t="shared" si="1"/>
        <v>-1.0536691478875633E-2</v>
      </c>
      <c r="H38" s="149">
        <f t="shared" si="1"/>
        <v>6.4121076771431584E-2</v>
      </c>
      <c r="I38" s="149">
        <f t="shared" si="1"/>
        <v>2.5665551411145085E-2</v>
      </c>
      <c r="J38" s="149">
        <f t="shared" si="1"/>
        <v>-3.3703891001674964E-3</v>
      </c>
      <c r="K38" s="149">
        <f t="shared" si="1"/>
        <v>0.16895040978962875</v>
      </c>
      <c r="L38" s="11"/>
    </row>
    <row r="39" spans="1:12">
      <c r="A39" s="7"/>
      <c r="B39" s="128" t="s">
        <v>41</v>
      </c>
      <c r="C39" s="129" t="s">
        <v>40</v>
      </c>
      <c r="D39" s="130">
        <f>D32*1000000/D35</f>
        <v>490</v>
      </c>
      <c r="E39" s="130">
        <f t="shared" ref="E39:K39" si="2">E32*1000000/E35</f>
        <v>61.846153846153847</v>
      </c>
      <c r="F39" s="130">
        <f t="shared" si="2"/>
        <v>202.53846153846155</v>
      </c>
      <c r="G39" s="130">
        <f t="shared" si="2"/>
        <v>-8.2441327039425563</v>
      </c>
      <c r="H39" s="130">
        <f t="shared" si="2"/>
        <v>234.4126055448441</v>
      </c>
      <c r="I39" s="130">
        <f t="shared" si="2"/>
        <v>85.273585532876808</v>
      </c>
      <c r="J39" s="130">
        <f t="shared" si="2"/>
        <v>-15.331427431686723</v>
      </c>
      <c r="K39" s="130">
        <f t="shared" si="2"/>
        <v>594.81417458945543</v>
      </c>
    </row>
    <row r="40" spans="1:12">
      <c r="A40" s="7"/>
      <c r="B40" s="128" t="s">
        <v>548</v>
      </c>
      <c r="C40" s="129"/>
      <c r="D40" s="130">
        <f>D33*1000000/D35</f>
        <v>13422.153846153846</v>
      </c>
      <c r="E40" s="130">
        <f t="shared" ref="E40:K40" si="3">E33*1000000/E35</f>
        <v>13422.076923076924</v>
      </c>
      <c r="F40" s="130">
        <f t="shared" si="3"/>
        <v>13824.076923076924</v>
      </c>
      <c r="G40" s="130">
        <f t="shared" si="3"/>
        <v>10678.90432816967</v>
      </c>
      <c r="H40" s="130">
        <f t="shared" si="3"/>
        <v>12100.5784189881</v>
      </c>
      <c r="I40" s="130">
        <f t="shared" si="3"/>
        <v>12167.874476431089</v>
      </c>
      <c r="J40" s="130">
        <f t="shared" si="3"/>
        <v>13180.998603816235</v>
      </c>
      <c r="K40" s="130">
        <f t="shared" si="3"/>
        <v>13998.883052988498</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5.1956732394366201</v>
      </c>
      <c r="I42" s="138">
        <f>(I30-E30)/ABS(E30)</f>
        <v>4.3053910015499923</v>
      </c>
      <c r="J42" s="138">
        <f>(J30-F30)/ABS(F30)</f>
        <v>7.8768747729513731</v>
      </c>
      <c r="K42" s="138">
        <f>(K30-G30)/ABS(G30)</f>
        <v>3.4996771013901635</v>
      </c>
      <c r="L42" s="12"/>
    </row>
    <row r="43" spans="1:12">
      <c r="A43" s="7"/>
      <c r="B43" s="128" t="s">
        <v>564</v>
      </c>
      <c r="C43" s="139" t="s">
        <v>36</v>
      </c>
      <c r="D43" s="128"/>
      <c r="E43" s="132">
        <f>E30/D30-1</f>
        <v>6.1340845070422478E-2</v>
      </c>
      <c r="F43" s="132">
        <f t="shared" ref="F43:K43" si="4">F30/E30-1</f>
        <v>-0.18173132046627172</v>
      </c>
      <c r="G43" s="132">
        <f t="shared" si="4"/>
        <v>0.52685660906118637</v>
      </c>
      <c r="H43" s="132">
        <f t="shared" si="4"/>
        <v>3.6723938683253454</v>
      </c>
      <c r="I43" s="132">
        <f>I30/H30-1</f>
        <v>-9.1167666304154071E-2</v>
      </c>
      <c r="J43" s="132">
        <f t="shared" si="4"/>
        <v>0.36911089055021051</v>
      </c>
      <c r="K43" s="132">
        <f t="shared" si="4"/>
        <v>-0.22603822892337555</v>
      </c>
      <c r="L43" s="12"/>
    </row>
    <row r="44" spans="1:12" s="8" customFormat="1">
      <c r="A44" s="13"/>
      <c r="B44" s="128" t="s">
        <v>562</v>
      </c>
      <c r="C44" s="136" t="s">
        <v>36</v>
      </c>
      <c r="D44" s="137"/>
      <c r="E44" s="150"/>
      <c r="F44" s="150"/>
      <c r="G44" s="150"/>
      <c r="H44" s="138">
        <f>(H32-D32)/ABS(D32)</f>
        <v>1.7675039246467819</v>
      </c>
      <c r="I44" s="138">
        <f>(I32-E32)/ABS(E32)</f>
        <v>6.9763681592039797</v>
      </c>
      <c r="J44" s="138">
        <f>(J32-F32)/ABS(F32)</f>
        <v>-1.4379035320926699</v>
      </c>
      <c r="K44" s="138">
        <f>(K32-G32)/ABS(G32)</f>
        <v>73.150000000000006</v>
      </c>
      <c r="L44" s="14"/>
    </row>
    <row r="45" spans="1:12">
      <c r="A45" s="7"/>
      <c r="B45" s="128" t="s">
        <v>567</v>
      </c>
      <c r="C45" s="139" t="s">
        <v>36</v>
      </c>
      <c r="D45" s="128"/>
      <c r="E45" s="132">
        <f>E32/D32-1</f>
        <v>-0.87378335949764518</v>
      </c>
      <c r="F45" s="132">
        <f t="shared" ref="F45:K45" si="5">F32/E32-1</f>
        <v>2.2748756218905473</v>
      </c>
      <c r="G45" s="132">
        <f t="shared" si="5"/>
        <v>-1.2354728446638814</v>
      </c>
      <c r="H45" s="132">
        <f>(H32-G32)/ABS(G32)</f>
        <v>29.433870967741935</v>
      </c>
      <c r="I45" s="132">
        <f>I32/H32-1</f>
        <v>-0.63622440297237515</v>
      </c>
      <c r="J45" s="132">
        <f t="shared" si="5"/>
        <v>-1.1797910494308437</v>
      </c>
      <c r="K45" s="132">
        <f t="shared" si="5"/>
        <v>-39.79705117085863</v>
      </c>
      <c r="L45" s="12"/>
    </row>
    <row r="46" spans="1:12" s="8" customFormat="1">
      <c r="A46" s="13"/>
      <c r="B46" s="128" t="s">
        <v>565</v>
      </c>
      <c r="C46" s="136" t="s">
        <v>36</v>
      </c>
      <c r="D46" s="137"/>
      <c r="E46" s="150"/>
      <c r="F46" s="150"/>
      <c r="G46" s="150"/>
      <c r="H46" s="138">
        <f>(H39-D39)/ABS(D39)</f>
        <v>-0.52160692745950188</v>
      </c>
      <c r="I46" s="138">
        <f>(I39-E39)/ABS(E39)</f>
        <v>0.37880175612860512</v>
      </c>
      <c r="J46" s="138">
        <f>(J39-F39)/ABS(F39)</f>
        <v>-1.0756963754697788</v>
      </c>
      <c r="K46" s="138">
        <f>(K39-G39)/ABS(G39)</f>
        <v>73.150000000000006</v>
      </c>
      <c r="L46" s="14"/>
    </row>
    <row r="47" spans="1:12">
      <c r="A47" s="7"/>
      <c r="B47" s="128" t="s">
        <v>566</v>
      </c>
      <c r="C47" s="139" t="s">
        <v>36</v>
      </c>
      <c r="D47" s="128"/>
      <c r="E47" s="132">
        <f>E39/D39-1</f>
        <v>-0.87378335949764518</v>
      </c>
      <c r="F47" s="132">
        <f t="shared" ref="F47:K47" si="6">F39/E39-1</f>
        <v>2.2748756218905473</v>
      </c>
      <c r="G47" s="132">
        <f t="shared" si="6"/>
        <v>-1.0407040353783719</v>
      </c>
      <c r="H47" s="132">
        <f t="shared" si="6"/>
        <v>-29.433870967741939</v>
      </c>
      <c r="I47" s="132">
        <f>I39/H39-1</f>
        <v>-0.63622440297237504</v>
      </c>
      <c r="J47" s="132">
        <f t="shared" si="6"/>
        <v>-1.1797910494308437</v>
      </c>
      <c r="K47" s="132">
        <f t="shared" si="6"/>
        <v>-39.797051170858623</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4.6077799269288629E-3</v>
      </c>
      <c r="F49" s="132">
        <f t="shared" ref="F49:K49" si="7">F32/AVERAGE(E33:F33)</f>
        <v>1.4867306606437041E-2</v>
      </c>
      <c r="G49" s="132">
        <f t="shared" si="7"/>
        <v>-1.2616755865773998E-3</v>
      </c>
      <c r="H49" s="132">
        <f t="shared" si="7"/>
        <v>2.0581029705258966E-2</v>
      </c>
      <c r="I49" s="132">
        <f>I32/AVERAGE(H33:I33)</f>
        <v>7.0275254793001401E-3</v>
      </c>
      <c r="J49" s="132">
        <f t="shared" si="7"/>
        <v>-1.2096338470867548E-3</v>
      </c>
      <c r="K49" s="132">
        <f t="shared" si="7"/>
        <v>4.3768709672842764E-2</v>
      </c>
      <c r="L49" s="12"/>
    </row>
    <row r="50" spans="1:12">
      <c r="A50" s="7"/>
      <c r="B50" s="128" t="s">
        <v>43</v>
      </c>
      <c r="C50" s="141" t="s">
        <v>36</v>
      </c>
      <c r="D50" s="129"/>
      <c r="E50" s="133">
        <f>E32/AVERAGE(D34:E34)</f>
        <v>2.1066504912242547E-3</v>
      </c>
      <c r="F50" s="133">
        <f t="shared" ref="F50:K50" si="8">F32/AVERAGE(E34:F34)</f>
        <v>6.5341229869354768E-3</v>
      </c>
      <c r="G50" s="133">
        <f t="shared" si="8"/>
        <v>-8.1903706340866048E-4</v>
      </c>
      <c r="H50" s="133">
        <f t="shared" si="8"/>
        <v>1.3243073002918824E-2</v>
      </c>
      <c r="I50" s="132">
        <f>I32/AVERAGE(H34:I34)</f>
        <v>3.9274911519681247E-3</v>
      </c>
      <c r="J50" s="132">
        <f t="shared" si="8"/>
        <v>-6.954191000806397E-4</v>
      </c>
      <c r="K50" s="132">
        <f t="shared" si="8"/>
        <v>2.7082275739377368E-2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0.53657953585713458</v>
      </c>
      <c r="E52" s="133">
        <f t="shared" si="9"/>
        <v>0.54886691228750561</v>
      </c>
      <c r="F52" s="133">
        <f t="shared" si="9"/>
        <v>0.57124213881492936</v>
      </c>
      <c r="G52" s="133">
        <f t="shared" si="9"/>
        <v>0.2664517160276757</v>
      </c>
      <c r="H52" s="133">
        <f t="shared" si="9"/>
        <v>0.41946020153768815</v>
      </c>
      <c r="I52" s="133">
        <f t="shared" si="9"/>
        <v>0.46112828666490002</v>
      </c>
      <c r="J52" s="133">
        <f t="shared" si="9"/>
        <v>0.3872821472633815</v>
      </c>
      <c r="K52" s="133">
        <f t="shared" si="9"/>
        <v>0.37544322585965206</v>
      </c>
    </row>
    <row r="53" spans="1:12">
      <c r="A53" s="7"/>
      <c r="B53" s="128" t="s">
        <v>553</v>
      </c>
      <c r="C53" s="141" t="s">
        <v>36</v>
      </c>
      <c r="D53" s="133">
        <f t="shared" ref="D53:K53" si="10">D34/D33-1</f>
        <v>1.157867589748292</v>
      </c>
      <c r="E53" s="133">
        <f t="shared" si="10"/>
        <v>1.2166407812616411</v>
      </c>
      <c r="F53" s="133">
        <f t="shared" si="10"/>
        <v>1.3323187526778808</v>
      </c>
      <c r="G53" s="133">
        <f t="shared" si="10"/>
        <v>0.36323677915894148</v>
      </c>
      <c r="H53" s="133">
        <f t="shared" si="10"/>
        <v>0.72253479029124512</v>
      </c>
      <c r="I53" s="133">
        <f t="shared" si="10"/>
        <v>0.85572924919543003</v>
      </c>
      <c r="J53" s="133">
        <f t="shared" si="10"/>
        <v>0.63207256901955766</v>
      </c>
      <c r="K53" s="133">
        <f t="shared" si="10"/>
        <v>0.60113546342751523</v>
      </c>
    </row>
    <row r="54" spans="1:12">
      <c r="A54" s="7"/>
      <c r="B54" s="128" t="s">
        <v>554</v>
      </c>
      <c r="C54" s="141" t="s">
        <v>40</v>
      </c>
      <c r="D54" s="144">
        <f>'Input quaterly VNG'!Y19/'Input quaterly VNG'!Y31</f>
        <v>0.81793653394505439</v>
      </c>
      <c r="E54" s="144">
        <f>'Input quaterly VNG'!Z19/'Input quaterly VNG'!Z31</f>
        <v>0.68935068204911476</v>
      </c>
      <c r="F54" s="144">
        <f>'Input quaterly VNG'!AA19/'Input quaterly VNG'!AA31</f>
        <v>1.1148315372788558</v>
      </c>
      <c r="G54" s="144">
        <f>'Input quaterly VNG'!AB19/'Input quaterly VNG'!AB31</f>
        <v>4.0502408949861177</v>
      </c>
      <c r="H54" s="144">
        <f>'Input quaterly VNG'!AD19/'Input quaterly VNG'!AC31</f>
        <v>2.1223042175116058</v>
      </c>
      <c r="I54" s="144">
        <f>'Input quaterly VNG'!AD19/'Input quaterly VNG'!AD31</f>
        <v>1.5433984203965518</v>
      </c>
      <c r="J54" s="144">
        <f>'Input quaterly VNG'!AE19/'Input quaterly VNG'!AE31</f>
        <v>1.6381302198352934</v>
      </c>
      <c r="K54" s="144">
        <f>'Input quaterly VNG'!AF19/'Input quaterly VNG'!AF31</f>
        <v>1.9266858427495754</v>
      </c>
    </row>
    <row r="55" spans="1:12">
      <c r="A55" s="7"/>
      <c r="B55" s="128" t="s">
        <v>555</v>
      </c>
      <c r="C55" s="141" t="s">
        <v>40</v>
      </c>
      <c r="D55" s="151">
        <f>('Input quaterly VNG'!Y19-'Input quaterly VNG'!Y23)/'Input quaterly VNG'!Y31</f>
        <v>0.79426511551695889</v>
      </c>
      <c r="E55" s="151">
        <f>('Input quaterly VNG'!Z19-'Input quaterly VNG'!Z23)/'Input quaterly VNG'!Z31</f>
        <v>0.68083518420271738</v>
      </c>
      <c r="F55" s="151">
        <f>('Input quaterly VNG'!AA19-'Input quaterly VNG'!AA23)/'Input quaterly VNG'!AA31</f>
        <v>1.1075128181938347</v>
      </c>
      <c r="G55" s="151">
        <f>('Input quaterly VNG'!AB19-'Input quaterly VNG'!AB23)/'Input quaterly VNG'!AB31</f>
        <v>4.0411307773967007</v>
      </c>
      <c r="H55" s="151">
        <f>('Input quaterly VNG'!AD19-'Input quaterly VNG'!AC23)/'Input quaterly VNG'!AC31</f>
        <v>2.0285181298055255</v>
      </c>
      <c r="I55" s="151">
        <f>('Input quaterly VNG'!AD19-'Input quaterly VNG'!AD23)/'Input quaterly VNG'!AD31</f>
        <v>1.4793050893282258</v>
      </c>
      <c r="J55" s="151">
        <f>('Input quaterly VNG'!AE19-'Input quaterly VNG'!AE23)/'Input quaterly VNG'!AE31</f>
        <v>1.5976519430801515</v>
      </c>
      <c r="K55" s="151">
        <f>('Input quaterly VNG'!AF19-'Input quaterly VNG'!AF23)/'Input quaterly VNG'!AF31</f>
        <v>1.8882322334900798</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hợp'!D38</f>
        <v>15550</v>
      </c>
    </row>
    <row r="58" spans="1:12">
      <c r="A58" s="7"/>
      <c r="B58" s="128" t="s">
        <v>558</v>
      </c>
      <c r="C58" s="129" t="s">
        <v>38</v>
      </c>
      <c r="D58" s="130"/>
      <c r="E58" s="130"/>
      <c r="F58" s="130"/>
      <c r="G58" s="130"/>
      <c r="H58" s="130"/>
      <c r="I58" s="130"/>
      <c r="J58" s="130"/>
      <c r="K58" s="130">
        <f>K57*K35/1000000</f>
        <v>1169437.75</v>
      </c>
    </row>
    <row r="59" spans="1:12">
      <c r="A59" s="7"/>
      <c r="B59" s="128" t="s">
        <v>559</v>
      </c>
      <c r="C59" s="129" t="s">
        <v>40</v>
      </c>
      <c r="D59" s="130"/>
      <c r="E59" s="130"/>
      <c r="F59" s="130"/>
      <c r="G59" s="130"/>
      <c r="H59" s="130"/>
      <c r="I59" s="130"/>
      <c r="J59" s="130"/>
      <c r="K59" s="153">
        <f>K57/(SUM(H32:K32)*1000000/K35)</f>
        <v>17.293746857531573</v>
      </c>
    </row>
    <row r="60" spans="1:12">
      <c r="A60" s="7"/>
      <c r="B60" s="128" t="s">
        <v>560</v>
      </c>
      <c r="C60" s="129" t="s">
        <v>40</v>
      </c>
      <c r="D60" s="130"/>
      <c r="E60" s="130"/>
      <c r="F60" s="130"/>
      <c r="G60" s="130"/>
      <c r="H60" s="130"/>
      <c r="I60" s="130"/>
      <c r="J60" s="130"/>
      <c r="K60" s="154">
        <f>K57/K40</f>
        <v>1.1108029077134385</v>
      </c>
    </row>
  </sheetData>
  <mergeCells count="3">
    <mergeCell ref="I2:K2"/>
    <mergeCell ref="I20:K20"/>
    <mergeCell ref="I3:K19"/>
  </mergeCells>
  <conditionalFormatting sqref="E16:G18">
    <cfRule type="cellIs" dxfId="133" priority="3" operator="lessThan">
      <formula>0</formula>
    </cfRule>
    <cfRule type="cellIs" dxfId="132" priority="4" operator="greaterThan">
      <formula>0</formula>
    </cfRule>
  </conditionalFormatting>
  <conditionalFormatting sqref="H42:K42 H44:K44 H46:K46">
    <cfRule type="cellIs" dxfId="131" priority="1" operator="lessThan">
      <formula>0</formula>
    </cfRule>
    <cfRule type="cellIs" dxfId="130"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54344</v>
      </c>
      <c r="E3" s="26">
        <v>87959</v>
      </c>
      <c r="F3" s="26">
        <v>247568</v>
      </c>
      <c r="G3" s="26">
        <v>925686</v>
      </c>
      <c r="I3" s="22">
        <f>REPLACE(D3,1,3,"")/1</f>
        <v>44</v>
      </c>
      <c r="J3" s="22">
        <f t="shared" ref="J3:L16" si="0">REPLACE(E3,1,3,"")/1</f>
        <v>59</v>
      </c>
      <c r="K3" s="22">
        <f t="shared" si="0"/>
        <v>568</v>
      </c>
      <c r="L3" s="22">
        <f t="shared" si="0"/>
        <v>686</v>
      </c>
      <c r="N3" s="2">
        <f>D3</f>
        <v>54344</v>
      </c>
      <c r="O3" s="2">
        <f t="shared" ref="O3:Q17" si="1">E3</f>
        <v>87959</v>
      </c>
      <c r="P3" s="2">
        <f t="shared" si="1"/>
        <v>247568</v>
      </c>
      <c r="Q3" s="2">
        <f t="shared" si="1"/>
        <v>925686</v>
      </c>
    </row>
    <row r="4" spans="1:17" ht="61.5" customHeight="1" thickBot="1">
      <c r="A4" s="244" t="s">
        <v>2</v>
      </c>
      <c r="B4" s="245"/>
      <c r="C4" s="15"/>
      <c r="D4" s="27">
        <v>35593</v>
      </c>
      <c r="E4" s="27">
        <v>81242</v>
      </c>
      <c r="F4" s="27">
        <v>225379</v>
      </c>
      <c r="G4" s="27">
        <v>665627</v>
      </c>
      <c r="I4" s="22">
        <f t="shared" ref="I4:I16" si="2">REPLACE(D4,1,3,"")/1</f>
        <v>93</v>
      </c>
      <c r="J4" s="22">
        <f t="shared" si="0"/>
        <v>42</v>
      </c>
      <c r="K4" s="22">
        <f t="shared" si="0"/>
        <v>379</v>
      </c>
      <c r="L4" s="22">
        <f t="shared" si="0"/>
        <v>627</v>
      </c>
      <c r="N4" s="2">
        <f t="shared" ref="N4:Q38" si="3">D4</f>
        <v>35593</v>
      </c>
      <c r="O4" s="2">
        <f t="shared" si="1"/>
        <v>81242</v>
      </c>
      <c r="P4" s="2">
        <f t="shared" si="1"/>
        <v>225379</v>
      </c>
      <c r="Q4" s="2">
        <f t="shared" si="1"/>
        <v>665627</v>
      </c>
    </row>
    <row r="5" spans="1:17" ht="61.5" customHeight="1" thickBot="1">
      <c r="A5" s="254" t="s">
        <v>3</v>
      </c>
      <c r="B5" s="255"/>
      <c r="C5" s="15"/>
      <c r="D5" s="26">
        <v>18751</v>
      </c>
      <c r="E5" s="26">
        <v>6717</v>
      </c>
      <c r="F5" s="26">
        <v>22189</v>
      </c>
      <c r="G5" s="26">
        <v>260060</v>
      </c>
      <c r="I5" s="22">
        <f t="shared" si="2"/>
        <v>51</v>
      </c>
      <c r="J5" s="22">
        <f t="shared" si="0"/>
        <v>7</v>
      </c>
      <c r="K5" s="22">
        <f t="shared" si="0"/>
        <v>89</v>
      </c>
      <c r="L5" s="22">
        <f t="shared" si="0"/>
        <v>60</v>
      </c>
      <c r="N5" s="2">
        <f t="shared" si="3"/>
        <v>18751</v>
      </c>
      <c r="O5" s="2">
        <f t="shared" si="1"/>
        <v>6717</v>
      </c>
      <c r="P5" s="2">
        <f t="shared" si="1"/>
        <v>22189</v>
      </c>
      <c r="Q5" s="2">
        <f t="shared" si="1"/>
        <v>260060</v>
      </c>
    </row>
    <row r="6" spans="1:17" ht="30" customHeight="1" thickBot="1">
      <c r="A6" s="244" t="s">
        <v>4</v>
      </c>
      <c r="B6" s="245"/>
      <c r="C6" s="15"/>
      <c r="D6" s="27">
        <v>4019</v>
      </c>
      <c r="E6" s="27">
        <v>20643</v>
      </c>
      <c r="F6" s="27">
        <v>33142</v>
      </c>
      <c r="G6" s="27">
        <v>28666</v>
      </c>
      <c r="I6" s="22">
        <f t="shared" si="2"/>
        <v>9</v>
      </c>
      <c r="J6" s="22">
        <f t="shared" si="0"/>
        <v>43</v>
      </c>
      <c r="K6" s="22">
        <f t="shared" si="0"/>
        <v>42</v>
      </c>
      <c r="L6" s="22">
        <f t="shared" si="0"/>
        <v>66</v>
      </c>
      <c r="N6" s="2">
        <f t="shared" si="3"/>
        <v>4019</v>
      </c>
      <c r="O6" s="2">
        <f t="shared" si="1"/>
        <v>20643</v>
      </c>
      <c r="P6" s="2">
        <f t="shared" si="1"/>
        <v>33142</v>
      </c>
      <c r="Q6" s="2">
        <f t="shared" si="1"/>
        <v>28666</v>
      </c>
    </row>
    <row r="7" spans="1:17" ht="15" customHeight="1" thickBot="1">
      <c r="A7" s="244" t="s">
        <v>5</v>
      </c>
      <c r="B7" s="245"/>
      <c r="C7" s="15"/>
      <c r="D7" s="27">
        <v>5466</v>
      </c>
      <c r="E7" s="27">
        <v>5089</v>
      </c>
      <c r="F7" s="27">
        <v>11548</v>
      </c>
      <c r="G7" s="27">
        <v>64157</v>
      </c>
      <c r="I7" s="22">
        <f t="shared" si="2"/>
        <v>6</v>
      </c>
      <c r="J7" s="22">
        <f t="shared" si="0"/>
        <v>9</v>
      </c>
      <c r="K7" s="22">
        <f t="shared" si="0"/>
        <v>48</v>
      </c>
      <c r="L7" s="22">
        <f t="shared" si="0"/>
        <v>57</v>
      </c>
      <c r="N7" s="2">
        <f t="shared" si="3"/>
        <v>5466</v>
      </c>
      <c r="O7" s="2">
        <f t="shared" si="1"/>
        <v>5089</v>
      </c>
      <c r="P7" s="2">
        <f t="shared" si="1"/>
        <v>11548</v>
      </c>
      <c r="Q7" s="2">
        <f t="shared" si="1"/>
        <v>64157</v>
      </c>
    </row>
    <row r="8" spans="1:17" ht="15.75" customHeight="1" thickBot="1">
      <c r="A8" s="244" t="s">
        <v>6</v>
      </c>
      <c r="B8" s="245"/>
      <c r="C8" s="15"/>
      <c r="D8" s="27">
        <v>1711</v>
      </c>
      <c r="E8" s="27">
        <v>3260</v>
      </c>
      <c r="F8" s="27">
        <v>7451</v>
      </c>
      <c r="G8" s="27">
        <v>40934</v>
      </c>
      <c r="I8" s="22">
        <f t="shared" si="2"/>
        <v>1</v>
      </c>
      <c r="J8" s="22">
        <f t="shared" si="0"/>
        <v>0</v>
      </c>
      <c r="K8" s="22">
        <f t="shared" si="0"/>
        <v>1</v>
      </c>
      <c r="L8" s="22">
        <f t="shared" si="0"/>
        <v>34</v>
      </c>
      <c r="N8" s="2">
        <f t="shared" si="3"/>
        <v>1711</v>
      </c>
      <c r="O8" s="2">
        <f t="shared" si="1"/>
        <v>3260</v>
      </c>
      <c r="P8" s="2">
        <f t="shared" si="1"/>
        <v>7451</v>
      </c>
      <c r="Q8" s="2">
        <f t="shared" si="1"/>
        <v>40934</v>
      </c>
    </row>
    <row r="9" spans="1:17" ht="37.5" customHeight="1" thickBot="1">
      <c r="A9" s="244" t="s">
        <v>7</v>
      </c>
      <c r="B9" s="245"/>
      <c r="C9" s="15"/>
      <c r="D9" s="27">
        <v>15621</v>
      </c>
      <c r="E9" s="27">
        <v>17871</v>
      </c>
      <c r="F9" s="27">
        <v>27574</v>
      </c>
      <c r="G9" s="27">
        <v>126397</v>
      </c>
      <c r="I9" s="22">
        <f t="shared" si="2"/>
        <v>21</v>
      </c>
      <c r="J9" s="22">
        <f t="shared" si="0"/>
        <v>71</v>
      </c>
      <c r="K9" s="22">
        <f t="shared" si="0"/>
        <v>74</v>
      </c>
      <c r="L9" s="22">
        <f t="shared" si="0"/>
        <v>397</v>
      </c>
      <c r="N9" s="2">
        <f t="shared" si="3"/>
        <v>15621</v>
      </c>
      <c r="O9" s="2">
        <f t="shared" si="1"/>
        <v>17871</v>
      </c>
      <c r="P9" s="2">
        <f t="shared" si="1"/>
        <v>27574</v>
      </c>
      <c r="Q9" s="2">
        <f t="shared" si="1"/>
        <v>126397</v>
      </c>
    </row>
    <row r="10" spans="1:17" ht="61.5" customHeight="1" thickBot="1">
      <c r="A10" s="254" t="s">
        <v>8</v>
      </c>
      <c r="B10" s="255"/>
      <c r="C10" s="15"/>
      <c r="D10" s="29">
        <v>-28</v>
      </c>
      <c r="E10" s="26">
        <v>1764</v>
      </c>
      <c r="F10" s="26">
        <v>8669</v>
      </c>
      <c r="G10" s="26">
        <v>57725</v>
      </c>
      <c r="I10" s="22" t="e">
        <f t="shared" si="2"/>
        <v>#VALUE!</v>
      </c>
      <c r="J10" s="22">
        <f t="shared" si="0"/>
        <v>4</v>
      </c>
      <c r="K10" s="22">
        <f t="shared" si="0"/>
        <v>9</v>
      </c>
      <c r="L10" s="22">
        <f t="shared" si="0"/>
        <v>25</v>
      </c>
      <c r="N10" s="2">
        <f t="shared" si="3"/>
        <v>-28</v>
      </c>
      <c r="O10" s="2">
        <f t="shared" si="1"/>
        <v>1764</v>
      </c>
      <c r="P10" s="2">
        <f t="shared" si="1"/>
        <v>8669</v>
      </c>
      <c r="Q10" s="2">
        <f t="shared" si="1"/>
        <v>57725</v>
      </c>
    </row>
    <row r="11" spans="1:17" ht="15" customHeight="1" thickBot="1">
      <c r="A11" s="244" t="s">
        <v>9</v>
      </c>
      <c r="B11" s="245"/>
      <c r="C11" s="15"/>
      <c r="D11" s="27">
        <v>1906</v>
      </c>
      <c r="E11" s="27">
        <v>1301</v>
      </c>
      <c r="F11" s="27">
        <v>1126</v>
      </c>
      <c r="G11" s="27">
        <v>1125</v>
      </c>
      <c r="I11" s="22">
        <f t="shared" si="2"/>
        <v>6</v>
      </c>
      <c r="J11" s="22">
        <f t="shared" si="0"/>
        <v>1</v>
      </c>
      <c r="K11" s="22">
        <f t="shared" si="0"/>
        <v>6</v>
      </c>
      <c r="L11" s="22">
        <f t="shared" si="0"/>
        <v>5</v>
      </c>
      <c r="N11" s="2">
        <f t="shared" si="3"/>
        <v>1906</v>
      </c>
      <c r="O11" s="2">
        <f t="shared" si="1"/>
        <v>1301</v>
      </c>
      <c r="P11" s="2">
        <f t="shared" si="1"/>
        <v>1126</v>
      </c>
      <c r="Q11" s="2">
        <f t="shared" si="1"/>
        <v>1125</v>
      </c>
    </row>
    <row r="12" spans="1:17" ht="45" customHeight="1" thickBot="1">
      <c r="A12" s="244" t="s">
        <v>10</v>
      </c>
      <c r="B12" s="245"/>
      <c r="C12" s="15"/>
      <c r="D12" s="28">
        <v>-185</v>
      </c>
      <c r="E12" s="28"/>
      <c r="F12" s="28"/>
      <c r="G12" s="28"/>
      <c r="I12" s="22">
        <f t="shared" si="2"/>
        <v>5</v>
      </c>
      <c r="J12" s="22" t="e">
        <f t="shared" si="0"/>
        <v>#VALUE!</v>
      </c>
      <c r="K12" s="22" t="e">
        <f t="shared" si="0"/>
        <v>#VALUE!</v>
      </c>
      <c r="L12" s="22" t="e">
        <f t="shared" si="0"/>
        <v>#VALUE!</v>
      </c>
      <c r="N12" s="2">
        <f t="shared" si="3"/>
        <v>-185</v>
      </c>
      <c r="O12" s="2">
        <f t="shared" si="1"/>
        <v>0</v>
      </c>
      <c r="P12" s="2">
        <f t="shared" si="1"/>
        <v>0</v>
      </c>
      <c r="Q12" s="2">
        <f t="shared" si="1"/>
        <v>0</v>
      </c>
    </row>
    <row r="13" spans="1:17" ht="37.5" customHeight="1" thickBot="1">
      <c r="A13" s="254" t="s">
        <v>11</v>
      </c>
      <c r="B13" s="255"/>
      <c r="C13" s="15"/>
      <c r="D13" s="26">
        <v>1694</v>
      </c>
      <c r="E13" s="26">
        <v>3065</v>
      </c>
      <c r="F13" s="26">
        <v>9795</v>
      </c>
      <c r="G13" s="26">
        <v>58850</v>
      </c>
      <c r="I13" s="22">
        <f t="shared" si="2"/>
        <v>4</v>
      </c>
      <c r="J13" s="22">
        <f t="shared" si="0"/>
        <v>5</v>
      </c>
      <c r="K13" s="22">
        <f t="shared" si="0"/>
        <v>5</v>
      </c>
      <c r="L13" s="22">
        <f t="shared" si="0"/>
        <v>50</v>
      </c>
      <c r="N13" s="2">
        <f t="shared" si="3"/>
        <v>1694</v>
      </c>
      <c r="O13" s="2">
        <f t="shared" si="1"/>
        <v>3065</v>
      </c>
      <c r="P13" s="2">
        <f t="shared" si="1"/>
        <v>9795</v>
      </c>
      <c r="Q13" s="2">
        <f t="shared" si="1"/>
        <v>58850</v>
      </c>
    </row>
    <row r="14" spans="1:17" ht="61.5" customHeight="1" thickBot="1">
      <c r="A14" s="254" t="s">
        <v>12</v>
      </c>
      <c r="B14" s="255"/>
      <c r="C14" s="15"/>
      <c r="D14" s="29">
        <v>408</v>
      </c>
      <c r="E14" s="26">
        <v>2201</v>
      </c>
      <c r="F14" s="26">
        <v>6007</v>
      </c>
      <c r="G14" s="26">
        <v>35736</v>
      </c>
      <c r="I14" s="22" t="e">
        <f t="shared" si="2"/>
        <v>#VALUE!</v>
      </c>
      <c r="J14" s="22">
        <f t="shared" si="0"/>
        <v>1</v>
      </c>
      <c r="K14" s="22">
        <f t="shared" si="0"/>
        <v>7</v>
      </c>
      <c r="L14" s="22">
        <f t="shared" si="0"/>
        <v>36</v>
      </c>
      <c r="N14" s="2">
        <f t="shared" si="3"/>
        <v>408</v>
      </c>
      <c r="O14" s="2">
        <f t="shared" si="1"/>
        <v>2201</v>
      </c>
      <c r="P14" s="2">
        <f t="shared" si="1"/>
        <v>6007</v>
      </c>
      <c r="Q14" s="2">
        <f t="shared" si="1"/>
        <v>35736</v>
      </c>
    </row>
    <row r="15" spans="1:17" ht="61.5" customHeight="1" thickBot="1">
      <c r="A15" s="254" t="s">
        <v>13</v>
      </c>
      <c r="B15" s="255"/>
      <c r="C15" s="15"/>
      <c r="D15" s="29">
        <v>408</v>
      </c>
      <c r="E15" s="26">
        <v>2527</v>
      </c>
      <c r="F15" s="26">
        <v>5858</v>
      </c>
      <c r="G15" s="26">
        <v>23905</v>
      </c>
      <c r="I15" s="22" t="e">
        <f t="shared" si="2"/>
        <v>#VALUE!</v>
      </c>
      <c r="J15" s="22">
        <f t="shared" si="0"/>
        <v>7</v>
      </c>
      <c r="K15" s="22">
        <f t="shared" si="0"/>
        <v>8</v>
      </c>
      <c r="L15" s="22">
        <f t="shared" si="0"/>
        <v>5</v>
      </c>
      <c r="N15" s="2">
        <f t="shared" si="3"/>
        <v>408</v>
      </c>
      <c r="O15" s="2">
        <f t="shared" si="1"/>
        <v>2527</v>
      </c>
      <c r="P15" s="2">
        <f t="shared" si="1"/>
        <v>5858</v>
      </c>
      <c r="Q15" s="2">
        <f t="shared" si="1"/>
        <v>23905</v>
      </c>
    </row>
    <row r="16" spans="1:17" ht="37.5" customHeight="1" thickBot="1">
      <c r="A16" s="244" t="s">
        <v>14</v>
      </c>
      <c r="B16" s="245"/>
      <c r="C16" s="15"/>
      <c r="D16" s="28">
        <v>31</v>
      </c>
      <c r="E16" s="28">
        <v>194</v>
      </c>
      <c r="F16" s="28">
        <v>451</v>
      </c>
      <c r="G16" s="28">
        <v>401</v>
      </c>
      <c r="I16" s="22" t="e">
        <f t="shared" si="2"/>
        <v>#VALUE!</v>
      </c>
      <c r="J16" s="22" t="e">
        <f t="shared" si="0"/>
        <v>#VALUE!</v>
      </c>
      <c r="K16" s="22" t="e">
        <f t="shared" si="0"/>
        <v>#VALUE!</v>
      </c>
      <c r="L16" s="22" t="e">
        <f t="shared" si="0"/>
        <v>#VALUE!</v>
      </c>
      <c r="N16" s="2">
        <f t="shared" si="3"/>
        <v>31</v>
      </c>
      <c r="O16" s="2">
        <f t="shared" si="1"/>
        <v>194</v>
      </c>
      <c r="P16" s="2">
        <f t="shared" si="1"/>
        <v>451</v>
      </c>
      <c r="Q16" s="2">
        <f t="shared" si="1"/>
        <v>401</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20037</v>
      </c>
      <c r="E19" s="26">
        <v>92289</v>
      </c>
      <c r="F19" s="26">
        <v>158619</v>
      </c>
      <c r="G19" s="26">
        <v>494639</v>
      </c>
      <c r="I19" s="22">
        <f t="shared" ref="I19:L38" si="4">REPLACE(D19,1,3,"")/1</f>
        <v>37</v>
      </c>
      <c r="J19" s="22">
        <f t="shared" si="4"/>
        <v>89</v>
      </c>
      <c r="K19" s="22">
        <f t="shared" si="4"/>
        <v>619</v>
      </c>
      <c r="L19" s="22">
        <f t="shared" si="4"/>
        <v>639</v>
      </c>
      <c r="N19" s="2">
        <f t="shared" si="3"/>
        <v>20037</v>
      </c>
      <c r="O19" s="2">
        <f t="shared" si="3"/>
        <v>92289</v>
      </c>
      <c r="P19" s="2">
        <f t="shared" si="3"/>
        <v>158619</v>
      </c>
      <c r="Q19" s="2">
        <f t="shared" si="3"/>
        <v>494639</v>
      </c>
    </row>
    <row r="20" spans="1:17" ht="61.5" customHeight="1" thickBot="1">
      <c r="A20" s="244" t="s">
        <v>17</v>
      </c>
      <c r="B20" s="245"/>
      <c r="C20" s="15"/>
      <c r="D20" s="27">
        <v>4813</v>
      </c>
      <c r="E20" s="27">
        <v>8175</v>
      </c>
      <c r="F20" s="27">
        <v>8342</v>
      </c>
      <c r="G20" s="27">
        <v>50806</v>
      </c>
      <c r="I20" s="22">
        <f t="shared" si="4"/>
        <v>3</v>
      </c>
      <c r="J20" s="22">
        <f t="shared" si="4"/>
        <v>5</v>
      </c>
      <c r="K20" s="22">
        <f t="shared" si="4"/>
        <v>2</v>
      </c>
      <c r="L20" s="22">
        <f t="shared" si="4"/>
        <v>6</v>
      </c>
      <c r="N20" s="2">
        <f t="shared" si="3"/>
        <v>4813</v>
      </c>
      <c r="O20" s="2">
        <f t="shared" si="3"/>
        <v>8175</v>
      </c>
      <c r="P20" s="2">
        <f t="shared" si="3"/>
        <v>8342</v>
      </c>
      <c r="Q20" s="2">
        <f t="shared" si="3"/>
        <v>50806</v>
      </c>
    </row>
    <row r="21" spans="1:17" ht="30" customHeight="1" thickBot="1">
      <c r="A21" s="244" t="s">
        <v>18</v>
      </c>
      <c r="B21" s="245"/>
      <c r="C21" s="15"/>
      <c r="D21" s="28"/>
      <c r="E21" s="27">
        <v>2250</v>
      </c>
      <c r="F21" s="27">
        <v>50626</v>
      </c>
      <c r="G21" s="27">
        <v>13421</v>
      </c>
      <c r="I21" s="22" t="e">
        <f t="shared" si="4"/>
        <v>#VALUE!</v>
      </c>
      <c r="J21" s="22">
        <f t="shared" si="4"/>
        <v>0</v>
      </c>
      <c r="K21" s="22">
        <f t="shared" si="4"/>
        <v>26</v>
      </c>
      <c r="L21" s="22">
        <f t="shared" si="4"/>
        <v>21</v>
      </c>
      <c r="N21" s="2">
        <f t="shared" si="3"/>
        <v>0</v>
      </c>
      <c r="O21" s="2">
        <f t="shared" si="3"/>
        <v>2250</v>
      </c>
      <c r="P21" s="2">
        <f t="shared" si="3"/>
        <v>50626</v>
      </c>
      <c r="Q21" s="2">
        <f t="shared" si="3"/>
        <v>13421</v>
      </c>
    </row>
    <row r="22" spans="1:17" ht="30" customHeight="1" thickBot="1">
      <c r="A22" s="244" t="s">
        <v>19</v>
      </c>
      <c r="B22" s="245"/>
      <c r="C22" s="15"/>
      <c r="D22" s="27">
        <v>11500</v>
      </c>
      <c r="E22" s="27">
        <v>50538</v>
      </c>
      <c r="F22" s="27">
        <v>93234</v>
      </c>
      <c r="G22" s="27">
        <v>402748</v>
      </c>
      <c r="I22" s="22">
        <f t="shared" si="4"/>
        <v>0</v>
      </c>
      <c r="J22" s="22">
        <f t="shared" si="4"/>
        <v>38</v>
      </c>
      <c r="K22" s="22">
        <f t="shared" si="4"/>
        <v>34</v>
      </c>
      <c r="L22" s="22">
        <f t="shared" si="4"/>
        <v>748</v>
      </c>
      <c r="N22" s="2">
        <f t="shared" si="3"/>
        <v>11500</v>
      </c>
      <c r="O22" s="2">
        <f t="shared" si="3"/>
        <v>50538</v>
      </c>
      <c r="P22" s="2">
        <f t="shared" si="3"/>
        <v>93234</v>
      </c>
      <c r="Q22" s="2">
        <f t="shared" si="3"/>
        <v>402748</v>
      </c>
    </row>
    <row r="23" spans="1:17" ht="15" customHeight="1" thickBot="1">
      <c r="A23" s="244" t="s">
        <v>20</v>
      </c>
      <c r="B23" s="245"/>
      <c r="C23" s="15"/>
      <c r="D23" s="27">
        <v>2005</v>
      </c>
      <c r="E23" s="27">
        <v>23027</v>
      </c>
      <c r="F23" s="27">
        <v>1221</v>
      </c>
      <c r="G23" s="27">
        <v>12519</v>
      </c>
      <c r="I23" s="22">
        <f t="shared" si="4"/>
        <v>5</v>
      </c>
      <c r="J23" s="22">
        <f t="shared" si="4"/>
        <v>27</v>
      </c>
      <c r="K23" s="22">
        <f t="shared" si="4"/>
        <v>1</v>
      </c>
      <c r="L23" s="22">
        <f t="shared" si="4"/>
        <v>19</v>
      </c>
      <c r="N23" s="2">
        <f t="shared" si="3"/>
        <v>2005</v>
      </c>
      <c r="O23" s="2">
        <f t="shared" si="3"/>
        <v>23027</v>
      </c>
      <c r="P23" s="2">
        <f t="shared" si="3"/>
        <v>1221</v>
      </c>
      <c r="Q23" s="2">
        <f t="shared" si="3"/>
        <v>12519</v>
      </c>
    </row>
    <row r="24" spans="1:17" ht="30" customHeight="1" thickBot="1">
      <c r="A24" s="244" t="s">
        <v>21</v>
      </c>
      <c r="B24" s="245"/>
      <c r="C24" s="15"/>
      <c r="D24" s="27">
        <v>1719</v>
      </c>
      <c r="E24" s="27">
        <v>8299</v>
      </c>
      <c r="F24" s="27">
        <v>5196</v>
      </c>
      <c r="G24" s="27">
        <v>15144</v>
      </c>
      <c r="I24" s="22">
        <f t="shared" si="4"/>
        <v>9</v>
      </c>
      <c r="J24" s="22">
        <f t="shared" si="4"/>
        <v>9</v>
      </c>
      <c r="K24" s="22">
        <f t="shared" si="4"/>
        <v>6</v>
      </c>
      <c r="L24" s="22">
        <f t="shared" si="4"/>
        <v>44</v>
      </c>
      <c r="N24" s="2">
        <f t="shared" si="3"/>
        <v>1719</v>
      </c>
      <c r="O24" s="2">
        <f t="shared" si="3"/>
        <v>8299</v>
      </c>
      <c r="P24" s="2">
        <f t="shared" si="3"/>
        <v>5196</v>
      </c>
      <c r="Q24" s="2">
        <f t="shared" si="3"/>
        <v>15144</v>
      </c>
    </row>
    <row r="25" spans="1:17" ht="15" customHeight="1" thickBot="1">
      <c r="A25" s="254" t="s">
        <v>22</v>
      </c>
      <c r="B25" s="255"/>
      <c r="C25" s="15"/>
      <c r="D25" s="26">
        <v>174004</v>
      </c>
      <c r="E25" s="26">
        <v>300603</v>
      </c>
      <c r="F25" s="26">
        <v>257770</v>
      </c>
      <c r="G25" s="26">
        <v>1111609</v>
      </c>
      <c r="I25" s="22">
        <f t="shared" si="4"/>
        <v>4</v>
      </c>
      <c r="J25" s="22">
        <f t="shared" si="4"/>
        <v>603</v>
      </c>
      <c r="K25" s="22">
        <f t="shared" si="4"/>
        <v>770</v>
      </c>
      <c r="L25" s="22">
        <f t="shared" si="4"/>
        <v>1609</v>
      </c>
      <c r="N25" s="2">
        <f t="shared" si="3"/>
        <v>174004</v>
      </c>
      <c r="O25" s="2">
        <f t="shared" si="3"/>
        <v>300603</v>
      </c>
      <c r="P25" s="2">
        <f t="shared" si="3"/>
        <v>257770</v>
      </c>
      <c r="Q25" s="2">
        <f t="shared" si="3"/>
        <v>1111609</v>
      </c>
    </row>
    <row r="26" spans="1:17" ht="25.5" customHeight="1" thickBot="1">
      <c r="A26" s="244" t="s">
        <v>23</v>
      </c>
      <c r="B26" s="245"/>
      <c r="C26" s="15"/>
      <c r="D26" s="27">
        <v>127768</v>
      </c>
      <c r="E26" s="27">
        <v>171624</v>
      </c>
      <c r="F26" s="27">
        <v>201317</v>
      </c>
      <c r="G26" s="27">
        <v>790663</v>
      </c>
      <c r="I26" s="22">
        <f t="shared" si="4"/>
        <v>768</v>
      </c>
      <c r="J26" s="22">
        <f t="shared" si="4"/>
        <v>624</v>
      </c>
      <c r="K26" s="22">
        <f t="shared" si="4"/>
        <v>317</v>
      </c>
      <c r="L26" s="22">
        <f t="shared" si="4"/>
        <v>663</v>
      </c>
      <c r="N26" s="2">
        <f t="shared" si="3"/>
        <v>127768</v>
      </c>
      <c r="O26" s="2">
        <f t="shared" si="3"/>
        <v>171624</v>
      </c>
      <c r="P26" s="2">
        <f t="shared" si="3"/>
        <v>201317</v>
      </c>
      <c r="Q26" s="2">
        <f t="shared" si="3"/>
        <v>790663</v>
      </c>
    </row>
    <row r="27" spans="1:17" ht="15.75" customHeight="1" thickBot="1">
      <c r="A27" s="244" t="s">
        <v>24</v>
      </c>
      <c r="B27" s="245"/>
      <c r="C27" s="15"/>
      <c r="D27" s="28"/>
      <c r="E27" s="28"/>
      <c r="F27" s="28"/>
      <c r="G27" s="27">
        <v>19557</v>
      </c>
      <c r="I27" s="22" t="e">
        <f t="shared" si="4"/>
        <v>#VALUE!</v>
      </c>
      <c r="J27" s="22" t="e">
        <f t="shared" si="4"/>
        <v>#VALUE!</v>
      </c>
      <c r="K27" s="22" t="e">
        <f t="shared" si="4"/>
        <v>#VALUE!</v>
      </c>
      <c r="L27" s="22">
        <f t="shared" si="4"/>
        <v>57</v>
      </c>
      <c r="N27" s="2">
        <f t="shared" si="3"/>
        <v>0</v>
      </c>
      <c r="O27" s="2">
        <f t="shared" si="3"/>
        <v>0</v>
      </c>
      <c r="P27" s="2">
        <f t="shared" si="3"/>
        <v>0</v>
      </c>
      <c r="Q27" s="2">
        <f t="shared" si="3"/>
        <v>19557</v>
      </c>
    </row>
    <row r="28" spans="1:17" ht="30" customHeight="1" thickBot="1">
      <c r="A28" s="244" t="s">
        <v>25</v>
      </c>
      <c r="B28" s="245"/>
      <c r="C28" s="15"/>
      <c r="D28" s="27">
        <v>34897</v>
      </c>
      <c r="E28" s="27">
        <v>22811</v>
      </c>
      <c r="F28" s="27">
        <v>22656</v>
      </c>
      <c r="G28" s="27">
        <v>27593</v>
      </c>
      <c r="I28" s="22">
        <f t="shared" si="4"/>
        <v>97</v>
      </c>
      <c r="J28" s="22">
        <f t="shared" si="4"/>
        <v>11</v>
      </c>
      <c r="K28" s="22">
        <f t="shared" si="4"/>
        <v>56</v>
      </c>
      <c r="L28" s="22">
        <f t="shared" si="4"/>
        <v>93</v>
      </c>
      <c r="N28" s="2">
        <f t="shared" si="3"/>
        <v>34897</v>
      </c>
      <c r="O28" s="2">
        <f t="shared" si="3"/>
        <v>22811</v>
      </c>
      <c r="P28" s="2">
        <f t="shared" si="3"/>
        <v>22656</v>
      </c>
      <c r="Q28" s="2">
        <f t="shared" si="3"/>
        <v>27593</v>
      </c>
    </row>
    <row r="29" spans="1:17" ht="15" customHeight="1" thickBot="1">
      <c r="A29" s="254" t="s">
        <v>26</v>
      </c>
      <c r="B29" s="255"/>
      <c r="C29" s="15"/>
      <c r="D29" s="26">
        <v>194040</v>
      </c>
      <c r="E29" s="26">
        <v>392891</v>
      </c>
      <c r="F29" s="26">
        <v>416388</v>
      </c>
      <c r="G29" s="26">
        <v>1606248</v>
      </c>
      <c r="I29" s="22">
        <f t="shared" si="4"/>
        <v>40</v>
      </c>
      <c r="J29" s="22">
        <f t="shared" si="4"/>
        <v>891</v>
      </c>
      <c r="K29" s="22">
        <f t="shared" si="4"/>
        <v>388</v>
      </c>
      <c r="L29" s="22">
        <f t="shared" si="4"/>
        <v>6248</v>
      </c>
      <c r="N29" s="2">
        <f t="shared" si="3"/>
        <v>194040</v>
      </c>
      <c r="O29" s="2">
        <f t="shared" si="3"/>
        <v>392891</v>
      </c>
      <c r="P29" s="2">
        <f t="shared" si="3"/>
        <v>416388</v>
      </c>
      <c r="Q29" s="2">
        <f t="shared" si="3"/>
        <v>1606248</v>
      </c>
    </row>
    <row r="30" spans="1:17" ht="15" customHeight="1" thickBot="1">
      <c r="A30" s="254" t="s">
        <v>27</v>
      </c>
      <c r="B30" s="255"/>
      <c r="C30" s="15"/>
      <c r="D30" s="26">
        <v>54531</v>
      </c>
      <c r="E30" s="26">
        <v>219425</v>
      </c>
      <c r="F30" s="26">
        <v>236915</v>
      </c>
      <c r="G30" s="26">
        <v>612220</v>
      </c>
      <c r="I30" s="22">
        <f t="shared" si="4"/>
        <v>31</v>
      </c>
      <c r="J30" s="22">
        <f t="shared" si="4"/>
        <v>425</v>
      </c>
      <c r="K30" s="22">
        <f t="shared" si="4"/>
        <v>915</v>
      </c>
      <c r="L30" s="22">
        <f t="shared" si="4"/>
        <v>220</v>
      </c>
      <c r="N30" s="2">
        <f t="shared" si="3"/>
        <v>54531</v>
      </c>
      <c r="O30" s="2">
        <f t="shared" si="3"/>
        <v>219425</v>
      </c>
      <c r="P30" s="2">
        <f t="shared" si="3"/>
        <v>236915</v>
      </c>
      <c r="Q30" s="2">
        <f t="shared" si="3"/>
        <v>612220</v>
      </c>
    </row>
    <row r="31" spans="1:17" ht="15" customHeight="1" thickBot="1">
      <c r="A31" s="244" t="s">
        <v>28</v>
      </c>
      <c r="B31" s="245"/>
      <c r="C31" s="15"/>
      <c r="D31" s="27">
        <v>42349</v>
      </c>
      <c r="E31" s="27">
        <v>137589</v>
      </c>
      <c r="F31" s="27">
        <v>151109</v>
      </c>
      <c r="G31" s="27">
        <v>295450</v>
      </c>
      <c r="I31" s="22">
        <f t="shared" si="4"/>
        <v>49</v>
      </c>
      <c r="J31" s="22">
        <f t="shared" si="4"/>
        <v>589</v>
      </c>
      <c r="K31" s="22">
        <f t="shared" si="4"/>
        <v>109</v>
      </c>
      <c r="L31" s="22">
        <f t="shared" si="4"/>
        <v>450</v>
      </c>
      <c r="N31" s="2">
        <f t="shared" si="3"/>
        <v>42349</v>
      </c>
      <c r="O31" s="2">
        <f t="shared" si="3"/>
        <v>137589</v>
      </c>
      <c r="P31" s="2">
        <f t="shared" si="3"/>
        <v>151109</v>
      </c>
      <c r="Q31" s="2">
        <f t="shared" si="3"/>
        <v>295450</v>
      </c>
    </row>
    <row r="32" spans="1:17" ht="15.75" customHeight="1" thickBot="1">
      <c r="A32" s="244" t="s">
        <v>29</v>
      </c>
      <c r="B32" s="245"/>
      <c r="C32" s="15"/>
      <c r="D32" s="27">
        <v>12182</v>
      </c>
      <c r="E32" s="27">
        <v>81836</v>
      </c>
      <c r="F32" s="27">
        <v>85806</v>
      </c>
      <c r="G32" s="27">
        <v>316771</v>
      </c>
      <c r="I32" s="22">
        <f t="shared" si="4"/>
        <v>82</v>
      </c>
      <c r="J32" s="22">
        <f t="shared" si="4"/>
        <v>36</v>
      </c>
      <c r="K32" s="22">
        <f t="shared" si="4"/>
        <v>6</v>
      </c>
      <c r="L32" s="22">
        <f t="shared" si="4"/>
        <v>771</v>
      </c>
      <c r="N32" s="2">
        <f t="shared" si="3"/>
        <v>12182</v>
      </c>
      <c r="O32" s="2">
        <f t="shared" si="3"/>
        <v>81836</v>
      </c>
      <c r="P32" s="2">
        <f t="shared" si="3"/>
        <v>85806</v>
      </c>
      <c r="Q32" s="2">
        <f t="shared" si="3"/>
        <v>316771</v>
      </c>
    </row>
    <row r="33" spans="1:18" ht="15" customHeight="1" thickBot="1">
      <c r="A33" s="254" t="s">
        <v>30</v>
      </c>
      <c r="B33" s="255"/>
      <c r="C33" s="15"/>
      <c r="D33" s="26">
        <v>139509</v>
      </c>
      <c r="E33" s="26">
        <v>173466</v>
      </c>
      <c r="F33" s="26">
        <v>179473</v>
      </c>
      <c r="G33" s="26">
        <v>994027</v>
      </c>
      <c r="I33" s="22">
        <f t="shared" si="4"/>
        <v>509</v>
      </c>
      <c r="J33" s="22">
        <f t="shared" si="4"/>
        <v>466</v>
      </c>
      <c r="K33" s="22">
        <f t="shared" si="4"/>
        <v>473</v>
      </c>
      <c r="L33" s="22">
        <f t="shared" si="4"/>
        <v>27</v>
      </c>
      <c r="N33" s="2">
        <f t="shared" si="3"/>
        <v>139509</v>
      </c>
      <c r="O33" s="2">
        <f t="shared" si="3"/>
        <v>173466</v>
      </c>
      <c r="P33" s="2">
        <f t="shared" si="3"/>
        <v>179473</v>
      </c>
      <c r="Q33" s="2">
        <f t="shared" si="3"/>
        <v>994027</v>
      </c>
      <c r="R33" s="22"/>
    </row>
    <row r="34" spans="1:18" ht="30" customHeight="1" thickBot="1">
      <c r="A34" s="244" t="s">
        <v>31</v>
      </c>
      <c r="B34" s="245"/>
      <c r="C34" s="15"/>
      <c r="D34" s="27">
        <v>130000</v>
      </c>
      <c r="E34" s="27">
        <v>130000</v>
      </c>
      <c r="F34" s="27">
        <v>130000</v>
      </c>
      <c r="G34" s="27">
        <v>752050</v>
      </c>
      <c r="I34" s="22">
        <f t="shared" si="4"/>
        <v>0</v>
      </c>
      <c r="J34" s="22">
        <f t="shared" si="4"/>
        <v>0</v>
      </c>
      <c r="K34" s="22">
        <f t="shared" si="4"/>
        <v>0</v>
      </c>
      <c r="L34" s="22">
        <f t="shared" si="4"/>
        <v>50</v>
      </c>
      <c r="N34" s="2">
        <f t="shared" si="3"/>
        <v>130000</v>
      </c>
      <c r="O34" s="2">
        <f t="shared" si="3"/>
        <v>130000</v>
      </c>
      <c r="P34" s="2">
        <f t="shared" si="3"/>
        <v>130000</v>
      </c>
      <c r="Q34" s="2">
        <f t="shared" si="3"/>
        <v>752050</v>
      </c>
    </row>
    <row r="35" spans="1:18" ht="30" customHeight="1" thickBot="1">
      <c r="A35" s="244" t="s">
        <v>32</v>
      </c>
      <c r="B35" s="245"/>
      <c r="C35" s="15"/>
      <c r="D35" s="28">
        <v>910</v>
      </c>
      <c r="E35" s="28">
        <v>910</v>
      </c>
      <c r="F35" s="28">
        <v>910</v>
      </c>
      <c r="G35" s="28">
        <v>749</v>
      </c>
      <c r="I35" s="22" t="e">
        <f t="shared" si="4"/>
        <v>#VALUE!</v>
      </c>
      <c r="J35" s="22" t="e">
        <f t="shared" si="4"/>
        <v>#VALUE!</v>
      </c>
      <c r="K35" s="22" t="e">
        <f t="shared" si="4"/>
        <v>#VALUE!</v>
      </c>
      <c r="L35" s="22" t="e">
        <f t="shared" si="4"/>
        <v>#VALUE!</v>
      </c>
      <c r="N35" s="2">
        <f t="shared" si="3"/>
        <v>910</v>
      </c>
      <c r="O35" s="2">
        <f t="shared" si="3"/>
        <v>910</v>
      </c>
      <c r="P35" s="2">
        <f t="shared" si="3"/>
        <v>910</v>
      </c>
      <c r="Q35" s="2">
        <f t="shared" si="3"/>
        <v>749</v>
      </c>
    </row>
    <row r="36" spans="1:18" ht="37.5" customHeight="1" thickBot="1">
      <c r="A36" s="244" t="s">
        <v>33</v>
      </c>
      <c r="B36" s="245"/>
      <c r="C36" s="15"/>
      <c r="D36" s="27">
        <v>1880</v>
      </c>
      <c r="E36" s="27">
        <v>4243</v>
      </c>
      <c r="F36" s="27">
        <v>10100</v>
      </c>
      <c r="G36" s="27">
        <v>14562</v>
      </c>
      <c r="I36" s="22">
        <f t="shared" si="4"/>
        <v>0</v>
      </c>
      <c r="J36" s="22">
        <f t="shared" si="4"/>
        <v>3</v>
      </c>
      <c r="K36" s="22">
        <f t="shared" si="4"/>
        <v>0</v>
      </c>
      <c r="L36" s="22">
        <f t="shared" si="4"/>
        <v>62</v>
      </c>
      <c r="N36" s="2">
        <f t="shared" si="3"/>
        <v>1880</v>
      </c>
      <c r="O36" s="2">
        <f t="shared" si="3"/>
        <v>4243</v>
      </c>
      <c r="P36" s="2">
        <f t="shared" si="3"/>
        <v>10100</v>
      </c>
      <c r="Q36" s="2">
        <f t="shared" si="3"/>
        <v>14562</v>
      </c>
    </row>
    <row r="37" spans="1:18" ht="30" customHeight="1" thickBot="1">
      <c r="A37" s="254" t="s">
        <v>34</v>
      </c>
      <c r="B37" s="255"/>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26">
        <v>194040</v>
      </c>
      <c r="E38" s="26">
        <v>392891</v>
      </c>
      <c r="F38" s="26">
        <v>416388</v>
      </c>
      <c r="G38" s="26">
        <v>1606248</v>
      </c>
      <c r="I38" s="22">
        <f t="shared" si="4"/>
        <v>40</v>
      </c>
      <c r="J38" s="22">
        <f t="shared" si="4"/>
        <v>891</v>
      </c>
      <c r="K38" s="22">
        <f t="shared" si="4"/>
        <v>388</v>
      </c>
      <c r="L38" s="22">
        <f t="shared" si="4"/>
        <v>6248</v>
      </c>
      <c r="N38" s="2">
        <f t="shared" si="3"/>
        <v>194040</v>
      </c>
      <c r="O38" s="2">
        <f t="shared" si="3"/>
        <v>392891</v>
      </c>
      <c r="P38" s="2">
        <f t="shared" si="3"/>
        <v>416388</v>
      </c>
      <c r="Q38" s="2">
        <f t="shared" si="3"/>
        <v>1606248</v>
      </c>
    </row>
    <row r="39" spans="1:18">
      <c r="A39" s="21" t="s">
        <v>1837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274933</v>
      </c>
      <c r="E3" s="16">
        <v>249868</v>
      </c>
      <c r="F3" s="16">
        <v>342097</v>
      </c>
      <c r="G3" s="16">
        <v>264770</v>
      </c>
      <c r="H3" s="252" t="s">
        <v>1</v>
      </c>
      <c r="I3" s="253"/>
      <c r="J3" s="15"/>
      <c r="K3" s="16">
        <v>44375</v>
      </c>
      <c r="L3" s="16">
        <v>47097</v>
      </c>
      <c r="M3" s="16">
        <v>38538</v>
      </c>
      <c r="N3" s="16">
        <v>58842</v>
      </c>
      <c r="P3" s="2">
        <f>REPLACE(D3,1,3,"")/1</f>
        <v>933</v>
      </c>
      <c r="Q3" s="2">
        <f t="shared" ref="Q3:S16" si="0">REPLACE(E3,1,3,"")/1</f>
        <v>868</v>
      </c>
      <c r="R3" s="2">
        <f t="shared" si="0"/>
        <v>97</v>
      </c>
      <c r="S3" s="2">
        <f t="shared" si="0"/>
        <v>770</v>
      </c>
      <c r="T3" s="2">
        <f>REPLACE(K3,1,3,"")/1</f>
        <v>75</v>
      </c>
      <c r="U3" s="2">
        <f t="shared" ref="U3:W16" si="1">REPLACE(L3,1,3,"")/1</f>
        <v>97</v>
      </c>
      <c r="V3" s="2">
        <f t="shared" si="1"/>
        <v>38</v>
      </c>
      <c r="W3" s="2">
        <f t="shared" si="1"/>
        <v>42</v>
      </c>
      <c r="Y3" s="3">
        <f>K3</f>
        <v>44375</v>
      </c>
      <c r="Z3" s="3">
        <f t="shared" ref="Z3:AB17" si="2">L3</f>
        <v>47097</v>
      </c>
      <c r="AA3" s="3">
        <f t="shared" si="2"/>
        <v>38538</v>
      </c>
      <c r="AB3" s="3">
        <f t="shared" si="2"/>
        <v>58842</v>
      </c>
      <c r="AC3" s="3">
        <f>D3</f>
        <v>274933</v>
      </c>
      <c r="AD3" s="3">
        <f t="shared" ref="AD3:AF17" si="3">E3</f>
        <v>249868</v>
      </c>
      <c r="AE3" s="3">
        <f t="shared" si="3"/>
        <v>342097</v>
      </c>
      <c r="AF3" s="3">
        <f t="shared" si="3"/>
        <v>264770</v>
      </c>
    </row>
    <row r="4" spans="1:32" ht="15" customHeight="1" thickBot="1">
      <c r="A4" s="244" t="s">
        <v>2</v>
      </c>
      <c r="B4" s="245"/>
      <c r="C4" s="15"/>
      <c r="D4" s="17">
        <v>185199</v>
      </c>
      <c r="E4" s="17">
        <v>182404</v>
      </c>
      <c r="F4" s="17">
        <v>250409</v>
      </c>
      <c r="G4" s="17">
        <v>151811</v>
      </c>
      <c r="H4" s="244" t="s">
        <v>2</v>
      </c>
      <c r="I4" s="245"/>
      <c r="J4" s="15"/>
      <c r="K4" s="17">
        <v>39342</v>
      </c>
      <c r="L4" s="17">
        <v>37788</v>
      </c>
      <c r="M4" s="17">
        <v>34606</v>
      </c>
      <c r="N4" s="17">
        <v>47283</v>
      </c>
      <c r="P4" s="2">
        <f t="shared" ref="P4:P16" si="4">REPLACE(D4,1,3,"")/1</f>
        <v>199</v>
      </c>
      <c r="Q4" s="2">
        <f t="shared" si="0"/>
        <v>404</v>
      </c>
      <c r="R4" s="2">
        <f t="shared" si="0"/>
        <v>409</v>
      </c>
      <c r="S4" s="2">
        <f t="shared" si="0"/>
        <v>811</v>
      </c>
      <c r="T4" s="2">
        <f t="shared" ref="T4:U16" si="5">REPLACE(K4,1,3,"")/1</f>
        <v>42</v>
      </c>
      <c r="U4" s="2">
        <f t="shared" si="5"/>
        <v>88</v>
      </c>
      <c r="V4" s="2">
        <f t="shared" si="1"/>
        <v>6</v>
      </c>
      <c r="W4" s="2">
        <f t="shared" si="1"/>
        <v>83</v>
      </c>
      <c r="Y4" s="3">
        <f t="shared" ref="Y4:AB38" si="6">K4</f>
        <v>39342</v>
      </c>
      <c r="Z4" s="3">
        <f t="shared" si="2"/>
        <v>37788</v>
      </c>
      <c r="AA4" s="3">
        <f t="shared" si="2"/>
        <v>34606</v>
      </c>
      <c r="AB4" s="3">
        <f t="shared" si="2"/>
        <v>47283</v>
      </c>
      <c r="AC4" s="3">
        <f t="shared" ref="AC4:AF38" si="7">D4</f>
        <v>185199</v>
      </c>
      <c r="AD4" s="3">
        <f t="shared" si="3"/>
        <v>182404</v>
      </c>
      <c r="AE4" s="3">
        <f t="shared" si="3"/>
        <v>250409</v>
      </c>
      <c r="AF4" s="3">
        <f t="shared" si="3"/>
        <v>151811</v>
      </c>
    </row>
    <row r="5" spans="1:32" ht="61.5" customHeight="1" thickBot="1">
      <c r="A5" s="254" t="s">
        <v>3</v>
      </c>
      <c r="B5" s="255"/>
      <c r="C5" s="15"/>
      <c r="D5" s="16">
        <v>89734</v>
      </c>
      <c r="E5" s="16">
        <v>67464</v>
      </c>
      <c r="F5" s="16">
        <v>91688</v>
      </c>
      <c r="G5" s="16">
        <v>112959</v>
      </c>
      <c r="H5" s="254" t="s">
        <v>3</v>
      </c>
      <c r="I5" s="255"/>
      <c r="J5" s="15"/>
      <c r="K5" s="16">
        <v>5033</v>
      </c>
      <c r="L5" s="16">
        <v>9309</v>
      </c>
      <c r="M5" s="16">
        <v>3932</v>
      </c>
      <c r="N5" s="16">
        <v>11559</v>
      </c>
      <c r="P5" s="2">
        <f t="shared" si="4"/>
        <v>34</v>
      </c>
      <c r="Q5" s="2">
        <f t="shared" si="0"/>
        <v>64</v>
      </c>
      <c r="R5" s="2">
        <f t="shared" si="0"/>
        <v>88</v>
      </c>
      <c r="S5" s="2">
        <f t="shared" si="0"/>
        <v>959</v>
      </c>
      <c r="T5" s="2">
        <f t="shared" si="5"/>
        <v>3</v>
      </c>
      <c r="U5" s="2">
        <f t="shared" si="1"/>
        <v>9</v>
      </c>
      <c r="V5" s="2">
        <f t="shared" si="1"/>
        <v>2</v>
      </c>
      <c r="W5" s="2">
        <f t="shared" si="1"/>
        <v>59</v>
      </c>
      <c r="Y5" s="3">
        <f t="shared" si="6"/>
        <v>5033</v>
      </c>
      <c r="Z5" s="3">
        <f t="shared" si="2"/>
        <v>9309</v>
      </c>
      <c r="AA5" s="3">
        <f t="shared" si="2"/>
        <v>3932</v>
      </c>
      <c r="AB5" s="3">
        <f t="shared" si="2"/>
        <v>11559</v>
      </c>
      <c r="AC5" s="3">
        <f t="shared" si="7"/>
        <v>89734</v>
      </c>
      <c r="AD5" s="3">
        <f t="shared" si="3"/>
        <v>67464</v>
      </c>
      <c r="AE5" s="3">
        <f t="shared" si="3"/>
        <v>91688</v>
      </c>
      <c r="AF5" s="3">
        <f t="shared" si="3"/>
        <v>112959</v>
      </c>
    </row>
    <row r="6" spans="1:32" ht="37.5" customHeight="1" thickBot="1">
      <c r="A6" s="244" t="s">
        <v>4</v>
      </c>
      <c r="B6" s="245"/>
      <c r="C6" s="15"/>
      <c r="D6" s="17">
        <v>3061</v>
      </c>
      <c r="E6" s="17">
        <v>4383</v>
      </c>
      <c r="F6" s="17">
        <v>21794</v>
      </c>
      <c r="G6" s="17">
        <v>9236</v>
      </c>
      <c r="H6" s="244" t="s">
        <v>4</v>
      </c>
      <c r="I6" s="245"/>
      <c r="J6" s="15"/>
      <c r="K6" s="17">
        <v>11724</v>
      </c>
      <c r="L6" s="18">
        <v>341</v>
      </c>
      <c r="M6" s="17">
        <v>20068</v>
      </c>
      <c r="N6" s="17">
        <v>7597</v>
      </c>
      <c r="P6" s="2">
        <f t="shared" si="4"/>
        <v>1</v>
      </c>
      <c r="Q6" s="2">
        <f t="shared" si="0"/>
        <v>3</v>
      </c>
      <c r="R6" s="2">
        <f t="shared" si="0"/>
        <v>94</v>
      </c>
      <c r="S6" s="2">
        <f t="shared" si="0"/>
        <v>6</v>
      </c>
      <c r="T6" s="2">
        <f t="shared" si="5"/>
        <v>24</v>
      </c>
      <c r="U6" s="2" t="e">
        <f t="shared" si="1"/>
        <v>#VALUE!</v>
      </c>
      <c r="V6" s="2">
        <f t="shared" si="1"/>
        <v>68</v>
      </c>
      <c r="W6" s="2">
        <f t="shared" si="1"/>
        <v>7</v>
      </c>
      <c r="Y6" s="3">
        <f t="shared" si="6"/>
        <v>11724</v>
      </c>
      <c r="Z6" s="3">
        <f t="shared" si="2"/>
        <v>341</v>
      </c>
      <c r="AA6" s="3">
        <f t="shared" si="2"/>
        <v>20068</v>
      </c>
      <c r="AB6" s="3">
        <f t="shared" si="2"/>
        <v>7597</v>
      </c>
      <c r="AC6" s="3">
        <f t="shared" si="7"/>
        <v>3061</v>
      </c>
      <c r="AD6" s="3">
        <f t="shared" si="3"/>
        <v>4383</v>
      </c>
      <c r="AE6" s="3">
        <f t="shared" si="3"/>
        <v>21794</v>
      </c>
      <c r="AF6" s="3">
        <f t="shared" si="3"/>
        <v>9236</v>
      </c>
    </row>
    <row r="7" spans="1:32" ht="15" customHeight="1" thickBot="1">
      <c r="A7" s="244" t="s">
        <v>5</v>
      </c>
      <c r="B7" s="245"/>
      <c r="C7" s="15"/>
      <c r="D7" s="17">
        <v>15969</v>
      </c>
      <c r="E7" s="17">
        <v>15610</v>
      </c>
      <c r="F7" s="17">
        <v>34236</v>
      </c>
      <c r="G7" s="17">
        <v>11605</v>
      </c>
      <c r="H7" s="244" t="s">
        <v>5</v>
      </c>
      <c r="I7" s="245"/>
      <c r="J7" s="15"/>
      <c r="K7" s="17">
        <v>2328</v>
      </c>
      <c r="L7" s="17">
        <v>2431</v>
      </c>
      <c r="M7" s="17">
        <v>3943</v>
      </c>
      <c r="N7" s="17">
        <v>3272</v>
      </c>
      <c r="P7" s="2">
        <f t="shared" si="4"/>
        <v>69</v>
      </c>
      <c r="Q7" s="2">
        <f t="shared" si="0"/>
        <v>10</v>
      </c>
      <c r="R7" s="2">
        <f t="shared" si="0"/>
        <v>36</v>
      </c>
      <c r="S7" s="2">
        <f t="shared" si="0"/>
        <v>5</v>
      </c>
      <c r="T7" s="2">
        <f t="shared" si="5"/>
        <v>8</v>
      </c>
      <c r="U7" s="2">
        <f t="shared" si="1"/>
        <v>1</v>
      </c>
      <c r="V7" s="2">
        <f t="shared" si="1"/>
        <v>3</v>
      </c>
      <c r="W7" s="2">
        <f t="shared" si="1"/>
        <v>2</v>
      </c>
      <c r="Y7" s="3">
        <f t="shared" si="6"/>
        <v>2328</v>
      </c>
      <c r="Z7" s="3">
        <f t="shared" si="2"/>
        <v>2431</v>
      </c>
      <c r="AA7" s="3">
        <f t="shared" si="2"/>
        <v>3943</v>
      </c>
      <c r="AB7" s="3">
        <f t="shared" si="2"/>
        <v>3272</v>
      </c>
      <c r="AC7" s="3">
        <f t="shared" si="7"/>
        <v>15969</v>
      </c>
      <c r="AD7" s="3">
        <f t="shared" si="3"/>
        <v>15610</v>
      </c>
      <c r="AE7" s="3">
        <f t="shared" si="3"/>
        <v>34236</v>
      </c>
      <c r="AF7" s="3">
        <f t="shared" si="3"/>
        <v>11605</v>
      </c>
    </row>
    <row r="8" spans="1:32" ht="15.75" customHeight="1" thickBot="1">
      <c r="A8" s="244" t="s">
        <v>6</v>
      </c>
      <c r="B8" s="245"/>
      <c r="C8" s="15"/>
      <c r="D8" s="17">
        <v>15237</v>
      </c>
      <c r="E8" s="17">
        <v>13406</v>
      </c>
      <c r="F8" s="17">
        <v>7930</v>
      </c>
      <c r="G8" s="17">
        <v>10247</v>
      </c>
      <c r="H8" s="244" t="s">
        <v>6</v>
      </c>
      <c r="I8" s="245"/>
      <c r="J8" s="15"/>
      <c r="K8" s="17">
        <v>1204</v>
      </c>
      <c r="L8" s="17">
        <v>1744</v>
      </c>
      <c r="M8" s="17">
        <v>3195</v>
      </c>
      <c r="N8" s="17">
        <v>4476</v>
      </c>
      <c r="P8" s="2">
        <f t="shared" si="4"/>
        <v>37</v>
      </c>
      <c r="Q8" s="2">
        <f t="shared" si="0"/>
        <v>6</v>
      </c>
      <c r="R8" s="2">
        <f t="shared" si="0"/>
        <v>0</v>
      </c>
      <c r="S8" s="2">
        <f t="shared" si="0"/>
        <v>47</v>
      </c>
      <c r="T8" s="2">
        <f t="shared" si="5"/>
        <v>4</v>
      </c>
      <c r="U8" s="2">
        <f t="shared" si="1"/>
        <v>4</v>
      </c>
      <c r="V8" s="2">
        <f t="shared" si="1"/>
        <v>5</v>
      </c>
      <c r="W8" s="2">
        <f t="shared" si="1"/>
        <v>6</v>
      </c>
      <c r="Y8" s="3">
        <f t="shared" si="6"/>
        <v>1204</v>
      </c>
      <c r="Z8" s="3">
        <f t="shared" si="2"/>
        <v>1744</v>
      </c>
      <c r="AA8" s="3">
        <f t="shared" si="2"/>
        <v>3195</v>
      </c>
      <c r="AB8" s="3">
        <f t="shared" si="2"/>
        <v>4476</v>
      </c>
      <c r="AC8" s="3">
        <f t="shared" si="7"/>
        <v>15237</v>
      </c>
      <c r="AD8" s="3">
        <f t="shared" si="3"/>
        <v>13406</v>
      </c>
      <c r="AE8" s="3">
        <f t="shared" si="3"/>
        <v>7930</v>
      </c>
      <c r="AF8" s="3">
        <f t="shared" si="3"/>
        <v>10247</v>
      </c>
    </row>
    <row r="9" spans="1:32" ht="37.5" customHeight="1" thickBot="1">
      <c r="A9" s="244" t="s">
        <v>7</v>
      </c>
      <c r="B9" s="245"/>
      <c r="C9" s="15"/>
      <c r="D9" s="17">
        <v>38973</v>
      </c>
      <c r="E9" s="17">
        <v>27386</v>
      </c>
      <c r="F9" s="17">
        <v>53856</v>
      </c>
      <c r="G9" s="17">
        <v>27435</v>
      </c>
      <c r="H9" s="244" t="s">
        <v>7</v>
      </c>
      <c r="I9" s="245"/>
      <c r="J9" s="15"/>
      <c r="K9" s="17">
        <v>7153</v>
      </c>
      <c r="L9" s="17">
        <v>6502</v>
      </c>
      <c r="M9" s="17">
        <v>9847</v>
      </c>
      <c r="N9" s="17">
        <v>6653</v>
      </c>
      <c r="P9" s="2">
        <f t="shared" si="4"/>
        <v>73</v>
      </c>
      <c r="Q9" s="2">
        <f t="shared" si="0"/>
        <v>86</v>
      </c>
      <c r="R9" s="2">
        <f t="shared" si="0"/>
        <v>56</v>
      </c>
      <c r="S9" s="2">
        <f t="shared" si="0"/>
        <v>35</v>
      </c>
      <c r="T9" s="2">
        <f t="shared" si="5"/>
        <v>3</v>
      </c>
      <c r="U9" s="2">
        <f t="shared" si="1"/>
        <v>2</v>
      </c>
      <c r="V9" s="2">
        <f t="shared" si="1"/>
        <v>7</v>
      </c>
      <c r="W9" s="2">
        <f t="shared" si="1"/>
        <v>3</v>
      </c>
      <c r="Y9" s="3">
        <f t="shared" si="6"/>
        <v>7153</v>
      </c>
      <c r="Z9" s="3">
        <f t="shared" si="2"/>
        <v>6502</v>
      </c>
      <c r="AA9" s="3">
        <f t="shared" si="2"/>
        <v>9847</v>
      </c>
      <c r="AB9" s="3">
        <f t="shared" si="2"/>
        <v>6653</v>
      </c>
      <c r="AC9" s="3">
        <f t="shared" si="7"/>
        <v>38973</v>
      </c>
      <c r="AD9" s="3">
        <f t="shared" si="3"/>
        <v>27386</v>
      </c>
      <c r="AE9" s="3">
        <f t="shared" si="3"/>
        <v>53856</v>
      </c>
      <c r="AF9" s="3">
        <f t="shared" si="3"/>
        <v>27435</v>
      </c>
    </row>
    <row r="10" spans="1:32" ht="61.5" customHeight="1" thickBot="1">
      <c r="A10" s="254" t="s">
        <v>8</v>
      </c>
      <c r="B10" s="255"/>
      <c r="C10" s="15"/>
      <c r="D10" s="16">
        <v>22595</v>
      </c>
      <c r="E10" s="16">
        <v>15569</v>
      </c>
      <c r="F10" s="16">
        <v>17351</v>
      </c>
      <c r="G10" s="16">
        <v>72862</v>
      </c>
      <c r="H10" s="254" t="s">
        <v>8</v>
      </c>
      <c r="I10" s="255"/>
      <c r="J10" s="15"/>
      <c r="K10" s="16">
        <v>5763</v>
      </c>
      <c r="L10" s="19">
        <v>-918</v>
      </c>
      <c r="M10" s="16">
        <v>7124</v>
      </c>
      <c r="N10" s="16">
        <v>4754</v>
      </c>
      <c r="P10" s="2">
        <f t="shared" si="4"/>
        <v>95</v>
      </c>
      <c r="Q10" s="2">
        <f t="shared" si="0"/>
        <v>69</v>
      </c>
      <c r="R10" s="2">
        <f t="shared" si="0"/>
        <v>51</v>
      </c>
      <c r="S10" s="2">
        <f t="shared" si="0"/>
        <v>62</v>
      </c>
      <c r="T10" s="2">
        <f t="shared" si="5"/>
        <v>3</v>
      </c>
      <c r="U10" s="2">
        <f t="shared" si="1"/>
        <v>8</v>
      </c>
      <c r="V10" s="2">
        <f t="shared" si="1"/>
        <v>4</v>
      </c>
      <c r="W10" s="2">
        <f t="shared" si="1"/>
        <v>4</v>
      </c>
      <c r="Y10" s="3">
        <f t="shared" si="6"/>
        <v>5763</v>
      </c>
      <c r="Z10" s="3">
        <f t="shared" si="2"/>
        <v>-918</v>
      </c>
      <c r="AA10" s="3">
        <f t="shared" si="2"/>
        <v>7124</v>
      </c>
      <c r="AB10" s="3">
        <f t="shared" si="2"/>
        <v>4754</v>
      </c>
      <c r="AC10" s="3">
        <f t="shared" si="7"/>
        <v>22595</v>
      </c>
      <c r="AD10" s="3">
        <f t="shared" si="3"/>
        <v>15569</v>
      </c>
      <c r="AE10" s="3">
        <f t="shared" si="3"/>
        <v>17351</v>
      </c>
      <c r="AF10" s="3">
        <f t="shared" si="3"/>
        <v>72862</v>
      </c>
    </row>
    <row r="11" spans="1:32" ht="15" customHeight="1" thickBot="1">
      <c r="A11" s="244" t="s">
        <v>9</v>
      </c>
      <c r="B11" s="245"/>
      <c r="C11" s="15"/>
      <c r="D11" s="17">
        <v>1266</v>
      </c>
      <c r="E11" s="17">
        <v>-2749</v>
      </c>
      <c r="F11" s="17">
        <v>5652</v>
      </c>
      <c r="G11" s="17">
        <v>-1169</v>
      </c>
      <c r="H11" s="244" t="s">
        <v>9</v>
      </c>
      <c r="I11" s="245"/>
      <c r="J11" s="15"/>
      <c r="K11" s="18">
        <v>-49</v>
      </c>
      <c r="L11" s="17">
        <v>1364</v>
      </c>
      <c r="M11" s="18">
        <v>-478</v>
      </c>
      <c r="N11" s="17">
        <v>-1870</v>
      </c>
      <c r="P11" s="2">
        <f t="shared" si="4"/>
        <v>6</v>
      </c>
      <c r="Q11" s="2">
        <f t="shared" si="0"/>
        <v>49</v>
      </c>
      <c r="R11" s="2">
        <f t="shared" si="0"/>
        <v>2</v>
      </c>
      <c r="S11" s="2">
        <f t="shared" si="0"/>
        <v>69</v>
      </c>
      <c r="T11" s="2" t="e">
        <f t="shared" si="5"/>
        <v>#VALUE!</v>
      </c>
      <c r="U11" s="2">
        <f t="shared" si="1"/>
        <v>4</v>
      </c>
      <c r="V11" s="2">
        <f t="shared" si="1"/>
        <v>8</v>
      </c>
      <c r="W11" s="2">
        <f t="shared" si="1"/>
        <v>70</v>
      </c>
      <c r="Y11" s="3">
        <f t="shared" si="6"/>
        <v>-49</v>
      </c>
      <c r="Z11" s="3">
        <f t="shared" si="2"/>
        <v>1364</v>
      </c>
      <c r="AA11" s="3">
        <f t="shared" si="2"/>
        <v>-478</v>
      </c>
      <c r="AB11" s="3">
        <f t="shared" si="2"/>
        <v>-1870</v>
      </c>
      <c r="AC11" s="3">
        <f t="shared" si="7"/>
        <v>1266</v>
      </c>
      <c r="AD11" s="3">
        <f t="shared" si="3"/>
        <v>-2749</v>
      </c>
      <c r="AE11" s="3">
        <f t="shared" si="3"/>
        <v>5652</v>
      </c>
      <c r="AF11" s="3">
        <f t="shared" si="3"/>
        <v>-1169</v>
      </c>
    </row>
    <row r="12" spans="1:32" ht="45" customHeight="1" thickBot="1">
      <c r="A12" s="244" t="s">
        <v>10</v>
      </c>
      <c r="B12" s="245"/>
      <c r="C12" s="15"/>
      <c r="D12" s="18" t="s">
        <v>820</v>
      </c>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254" t="s">
        <v>11</v>
      </c>
      <c r="B13" s="255"/>
      <c r="C13" s="15"/>
      <c r="D13" s="16">
        <v>23861</v>
      </c>
      <c r="E13" s="16">
        <v>12820</v>
      </c>
      <c r="F13" s="16">
        <v>23003</v>
      </c>
      <c r="G13" s="16">
        <v>71693</v>
      </c>
      <c r="H13" s="254" t="s">
        <v>11</v>
      </c>
      <c r="I13" s="255"/>
      <c r="J13" s="15"/>
      <c r="K13" s="16">
        <v>5714</v>
      </c>
      <c r="L13" s="19">
        <v>446</v>
      </c>
      <c r="M13" s="16">
        <v>6647</v>
      </c>
      <c r="N13" s="16">
        <v>2884</v>
      </c>
      <c r="P13" s="2">
        <f t="shared" si="4"/>
        <v>61</v>
      </c>
      <c r="Q13" s="2">
        <f t="shared" si="0"/>
        <v>20</v>
      </c>
      <c r="R13" s="2">
        <f t="shared" si="0"/>
        <v>3</v>
      </c>
      <c r="S13" s="2">
        <f t="shared" si="0"/>
        <v>93</v>
      </c>
      <c r="T13" s="2">
        <f t="shared" si="5"/>
        <v>4</v>
      </c>
      <c r="U13" s="2" t="e">
        <f t="shared" si="1"/>
        <v>#VALUE!</v>
      </c>
      <c r="V13" s="2">
        <f t="shared" si="1"/>
        <v>7</v>
      </c>
      <c r="W13" s="2">
        <f t="shared" si="1"/>
        <v>4</v>
      </c>
      <c r="Y13" s="3">
        <f t="shared" si="6"/>
        <v>5714</v>
      </c>
      <c r="Z13" s="3">
        <f t="shared" si="2"/>
        <v>446</v>
      </c>
      <c r="AA13" s="3">
        <f t="shared" si="2"/>
        <v>6647</v>
      </c>
      <c r="AB13" s="3">
        <f t="shared" si="2"/>
        <v>2884</v>
      </c>
      <c r="AC13" s="3">
        <f t="shared" si="7"/>
        <v>23861</v>
      </c>
      <c r="AD13" s="3">
        <f t="shared" si="3"/>
        <v>12820</v>
      </c>
      <c r="AE13" s="3">
        <f t="shared" si="3"/>
        <v>23003</v>
      </c>
      <c r="AF13" s="3">
        <f t="shared" si="3"/>
        <v>71693</v>
      </c>
    </row>
    <row r="14" spans="1:32" ht="49.5" customHeight="1" thickBot="1">
      <c r="A14" s="254" t="s">
        <v>12</v>
      </c>
      <c r="B14" s="255"/>
      <c r="C14" s="15"/>
      <c r="D14" s="16">
        <v>20388</v>
      </c>
      <c r="E14" s="16">
        <v>8775</v>
      </c>
      <c r="F14" s="16">
        <v>7453</v>
      </c>
      <c r="G14" s="16">
        <v>58238</v>
      </c>
      <c r="H14" s="254" t="s">
        <v>12</v>
      </c>
      <c r="I14" s="255"/>
      <c r="J14" s="15"/>
      <c r="K14" s="16">
        <v>4571</v>
      </c>
      <c r="L14" s="19">
        <v>22</v>
      </c>
      <c r="M14" s="16">
        <v>5137</v>
      </c>
      <c r="N14" s="16">
        <v>1584</v>
      </c>
      <c r="P14" s="2">
        <f t="shared" si="4"/>
        <v>88</v>
      </c>
      <c r="Q14" s="2">
        <f t="shared" si="0"/>
        <v>5</v>
      </c>
      <c r="R14" s="2">
        <f t="shared" si="0"/>
        <v>3</v>
      </c>
      <c r="S14" s="2">
        <f t="shared" si="0"/>
        <v>38</v>
      </c>
      <c r="T14" s="2">
        <f t="shared" si="5"/>
        <v>1</v>
      </c>
      <c r="U14" s="2" t="e">
        <f t="shared" si="1"/>
        <v>#VALUE!</v>
      </c>
      <c r="V14" s="2">
        <f t="shared" si="1"/>
        <v>7</v>
      </c>
      <c r="W14" s="2">
        <f t="shared" si="1"/>
        <v>4</v>
      </c>
      <c r="Y14" s="3">
        <f t="shared" si="6"/>
        <v>4571</v>
      </c>
      <c r="Z14" s="3">
        <f t="shared" si="2"/>
        <v>22</v>
      </c>
      <c r="AA14" s="3">
        <f t="shared" si="2"/>
        <v>5137</v>
      </c>
      <c r="AB14" s="3">
        <f t="shared" si="2"/>
        <v>1584</v>
      </c>
      <c r="AC14" s="3">
        <f t="shared" si="7"/>
        <v>20388</v>
      </c>
      <c r="AD14" s="3">
        <f t="shared" si="3"/>
        <v>8775</v>
      </c>
      <c r="AE14" s="3">
        <f t="shared" si="3"/>
        <v>7453</v>
      </c>
      <c r="AF14" s="3">
        <f t="shared" si="3"/>
        <v>58238</v>
      </c>
    </row>
    <row r="15" spans="1:32" ht="61.5" customHeight="1" thickBot="1">
      <c r="A15" s="254" t="s">
        <v>13</v>
      </c>
      <c r="B15" s="255"/>
      <c r="C15" s="15"/>
      <c r="D15" s="16">
        <v>17629</v>
      </c>
      <c r="E15" s="16">
        <v>6413</v>
      </c>
      <c r="F15" s="16">
        <v>-1153</v>
      </c>
      <c r="G15" s="16">
        <v>44733</v>
      </c>
      <c r="H15" s="254" t="s">
        <v>13</v>
      </c>
      <c r="I15" s="255"/>
      <c r="J15" s="15"/>
      <c r="K15" s="16">
        <v>6370</v>
      </c>
      <c r="L15" s="19">
        <v>804</v>
      </c>
      <c r="M15" s="16">
        <v>2633</v>
      </c>
      <c r="N15" s="19">
        <v>-620</v>
      </c>
      <c r="P15" s="2">
        <f t="shared" si="4"/>
        <v>29</v>
      </c>
      <c r="Q15" s="2">
        <f t="shared" si="0"/>
        <v>3</v>
      </c>
      <c r="R15" s="2">
        <f t="shared" si="0"/>
        <v>53</v>
      </c>
      <c r="S15" s="2">
        <f t="shared" si="0"/>
        <v>33</v>
      </c>
      <c r="T15" s="2">
        <f t="shared" si="5"/>
        <v>0</v>
      </c>
      <c r="U15" s="2" t="e">
        <f t="shared" si="1"/>
        <v>#VALUE!</v>
      </c>
      <c r="V15" s="2">
        <f t="shared" si="1"/>
        <v>3</v>
      </c>
      <c r="W15" s="2">
        <f t="shared" si="1"/>
        <v>0</v>
      </c>
      <c r="Y15" s="3">
        <f t="shared" si="6"/>
        <v>6370</v>
      </c>
      <c r="Z15" s="3">
        <f t="shared" si="2"/>
        <v>804</v>
      </c>
      <c r="AA15" s="3">
        <f t="shared" si="2"/>
        <v>2633</v>
      </c>
      <c r="AB15" s="3">
        <f t="shared" si="2"/>
        <v>-620</v>
      </c>
      <c r="AC15" s="3">
        <f t="shared" si="7"/>
        <v>17629</v>
      </c>
      <c r="AD15" s="3">
        <f t="shared" si="3"/>
        <v>6413</v>
      </c>
      <c r="AE15" s="3">
        <f t="shared" si="3"/>
        <v>-1153</v>
      </c>
      <c r="AF15" s="3">
        <f t="shared" si="3"/>
        <v>44733</v>
      </c>
    </row>
    <row r="16" spans="1:32" ht="30" customHeight="1" thickBot="1">
      <c r="A16" s="244" t="s">
        <v>14</v>
      </c>
      <c r="B16" s="245"/>
      <c r="C16" s="15"/>
      <c r="D16" s="18">
        <v>399</v>
      </c>
      <c r="E16" s="18">
        <v>85</v>
      </c>
      <c r="F16" s="18">
        <v>-15</v>
      </c>
      <c r="G16" s="18">
        <v>595</v>
      </c>
      <c r="H16" s="244" t="s">
        <v>14</v>
      </c>
      <c r="I16" s="245"/>
      <c r="J16" s="15"/>
      <c r="K16" s="18">
        <v>352</v>
      </c>
      <c r="L16" s="18">
        <v>62</v>
      </c>
      <c r="M16" s="18">
        <v>395</v>
      </c>
      <c r="N16" s="18">
        <v>250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352</v>
      </c>
      <c r="Z16" s="3">
        <f t="shared" si="2"/>
        <v>62</v>
      </c>
      <c r="AA16" s="3">
        <f t="shared" si="2"/>
        <v>395</v>
      </c>
      <c r="AB16" s="3">
        <f t="shared" si="2"/>
        <v>250</v>
      </c>
      <c r="AC16" s="3">
        <f t="shared" si="7"/>
        <v>399</v>
      </c>
      <c r="AD16" s="3">
        <f t="shared" si="3"/>
        <v>85</v>
      </c>
      <c r="AE16" s="3">
        <f t="shared" si="3"/>
        <v>-15</v>
      </c>
      <c r="AF16" s="3">
        <f t="shared" si="3"/>
        <v>595</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493453</v>
      </c>
      <c r="E19" s="16">
        <v>645068</v>
      </c>
      <c r="F19" s="16">
        <v>506636</v>
      </c>
      <c r="G19" s="16">
        <v>588774</v>
      </c>
      <c r="H19" s="252" t="s">
        <v>16</v>
      </c>
      <c r="I19" s="253"/>
      <c r="J19" s="15"/>
      <c r="K19" s="16">
        <v>74878</v>
      </c>
      <c r="L19" s="16">
        <v>76662</v>
      </c>
      <c r="M19" s="16">
        <v>160247</v>
      </c>
      <c r="N19" s="16">
        <v>793588</v>
      </c>
      <c r="P19" s="2">
        <f t="shared" ref="P19:S38" si="9">REPLACE(D19,1,3,"")/1</f>
        <v>453</v>
      </c>
      <c r="Q19" s="2">
        <f t="shared" si="9"/>
        <v>68</v>
      </c>
      <c r="R19" s="2">
        <f t="shared" si="9"/>
        <v>636</v>
      </c>
      <c r="S19" s="2">
        <f t="shared" si="9"/>
        <v>774</v>
      </c>
      <c r="T19" s="2">
        <f t="shared" ref="T19:W38" si="10">REPLACE(K19,1,3,"")/1</f>
        <v>78</v>
      </c>
      <c r="U19" s="2">
        <f t="shared" si="10"/>
        <v>62</v>
      </c>
      <c r="V19" s="2">
        <f t="shared" si="10"/>
        <v>247</v>
      </c>
      <c r="W19" s="2">
        <f t="shared" si="10"/>
        <v>588</v>
      </c>
      <c r="Y19" s="3">
        <f t="shared" si="6"/>
        <v>74878</v>
      </c>
      <c r="Z19" s="3">
        <f t="shared" si="6"/>
        <v>76662</v>
      </c>
      <c r="AA19" s="3">
        <f t="shared" si="6"/>
        <v>160247</v>
      </c>
      <c r="AB19" s="3">
        <f t="shared" si="6"/>
        <v>793588</v>
      </c>
      <c r="AC19" s="3">
        <f t="shared" si="7"/>
        <v>493453</v>
      </c>
      <c r="AD19" s="3">
        <f t="shared" si="7"/>
        <v>645068</v>
      </c>
      <c r="AE19" s="3">
        <f t="shared" si="7"/>
        <v>506636</v>
      </c>
      <c r="AF19" s="3">
        <f t="shared" si="7"/>
        <v>588774</v>
      </c>
    </row>
    <row r="20" spans="1:32" ht="61.5" customHeight="1" thickBot="1">
      <c r="A20" s="244" t="s">
        <v>17</v>
      </c>
      <c r="B20" s="245"/>
      <c r="C20" s="15"/>
      <c r="D20" s="17">
        <v>48880</v>
      </c>
      <c r="E20" s="17">
        <v>49547</v>
      </c>
      <c r="F20" s="17">
        <v>50806</v>
      </c>
      <c r="G20" s="17">
        <v>40890</v>
      </c>
      <c r="H20" s="244" t="s">
        <v>17</v>
      </c>
      <c r="I20" s="245"/>
      <c r="J20" s="15"/>
      <c r="K20" s="17">
        <v>3913</v>
      </c>
      <c r="L20" s="17">
        <v>10164</v>
      </c>
      <c r="M20" s="17">
        <v>8341</v>
      </c>
      <c r="N20" s="17">
        <v>631690</v>
      </c>
      <c r="P20" s="2">
        <f t="shared" si="9"/>
        <v>80</v>
      </c>
      <c r="Q20" s="2">
        <f t="shared" si="9"/>
        <v>47</v>
      </c>
      <c r="R20" s="2">
        <f t="shared" si="9"/>
        <v>6</v>
      </c>
      <c r="S20" s="2">
        <f t="shared" si="9"/>
        <v>90</v>
      </c>
      <c r="T20" s="2">
        <f t="shared" si="10"/>
        <v>3</v>
      </c>
      <c r="U20" s="2">
        <f t="shared" si="10"/>
        <v>64</v>
      </c>
      <c r="V20" s="2">
        <f t="shared" si="10"/>
        <v>1</v>
      </c>
      <c r="W20" s="2">
        <f t="shared" si="10"/>
        <v>690</v>
      </c>
      <c r="Y20" s="3">
        <f t="shared" si="6"/>
        <v>3913</v>
      </c>
      <c r="Z20" s="3">
        <f t="shared" si="6"/>
        <v>10164</v>
      </c>
      <c r="AA20" s="3">
        <f t="shared" si="6"/>
        <v>8341</v>
      </c>
      <c r="AB20" s="3">
        <f t="shared" si="6"/>
        <v>631690</v>
      </c>
      <c r="AC20" s="3">
        <f t="shared" si="7"/>
        <v>48880</v>
      </c>
      <c r="AD20" s="3">
        <f t="shared" si="7"/>
        <v>49547</v>
      </c>
      <c r="AE20" s="3">
        <f t="shared" si="7"/>
        <v>50806</v>
      </c>
      <c r="AF20" s="3">
        <f t="shared" si="7"/>
        <v>40890</v>
      </c>
    </row>
    <row r="21" spans="1:32" ht="30" customHeight="1" thickBot="1">
      <c r="A21" s="244" t="s">
        <v>18</v>
      </c>
      <c r="B21" s="245"/>
      <c r="C21" s="15"/>
      <c r="D21" s="17">
        <v>69930</v>
      </c>
      <c r="E21" s="17">
        <v>78709</v>
      </c>
      <c r="F21" s="17">
        <v>13883</v>
      </c>
      <c r="G21" s="17">
        <v>29123</v>
      </c>
      <c r="H21" s="244" t="s">
        <v>18</v>
      </c>
      <c r="I21" s="245"/>
      <c r="J21" s="15"/>
      <c r="K21" s="18">
        <v>500</v>
      </c>
      <c r="L21" s="18"/>
      <c r="M21" s="17">
        <v>50626</v>
      </c>
      <c r="N21" s="17">
        <v>50626</v>
      </c>
      <c r="P21" s="2">
        <f t="shared" si="9"/>
        <v>30</v>
      </c>
      <c r="Q21" s="2">
        <f t="shared" si="9"/>
        <v>9</v>
      </c>
      <c r="R21" s="2">
        <f t="shared" si="9"/>
        <v>83</v>
      </c>
      <c r="S21" s="2">
        <f t="shared" si="9"/>
        <v>23</v>
      </c>
      <c r="T21" s="2" t="e">
        <f t="shared" si="10"/>
        <v>#VALUE!</v>
      </c>
      <c r="U21" s="2" t="e">
        <f t="shared" si="10"/>
        <v>#VALUE!</v>
      </c>
      <c r="V21" s="2">
        <f t="shared" si="10"/>
        <v>26</v>
      </c>
      <c r="W21" s="2">
        <f t="shared" si="10"/>
        <v>26</v>
      </c>
      <c r="Y21" s="3">
        <f t="shared" si="6"/>
        <v>500</v>
      </c>
      <c r="Z21" s="3">
        <f t="shared" si="6"/>
        <v>0</v>
      </c>
      <c r="AA21" s="3">
        <f t="shared" si="6"/>
        <v>50626</v>
      </c>
      <c r="AB21" s="3">
        <f t="shared" si="6"/>
        <v>50626</v>
      </c>
      <c r="AC21" s="3">
        <f t="shared" si="7"/>
        <v>69930</v>
      </c>
      <c r="AD21" s="3">
        <f t="shared" si="7"/>
        <v>78709</v>
      </c>
      <c r="AE21" s="3">
        <f t="shared" si="7"/>
        <v>13883</v>
      </c>
      <c r="AF21" s="3">
        <f t="shared" si="7"/>
        <v>29123</v>
      </c>
    </row>
    <row r="22" spans="1:32" ht="30" customHeight="1" thickBot="1">
      <c r="A22" s="244" t="s">
        <v>19</v>
      </c>
      <c r="B22" s="245"/>
      <c r="C22" s="15"/>
      <c r="D22" s="17">
        <v>329825</v>
      </c>
      <c r="E22" s="17">
        <v>477451</v>
      </c>
      <c r="F22" s="17">
        <v>417588</v>
      </c>
      <c r="G22" s="17">
        <v>492609</v>
      </c>
      <c r="H22" s="244" t="s">
        <v>19</v>
      </c>
      <c r="I22" s="245"/>
      <c r="J22" s="15"/>
      <c r="K22" s="17">
        <v>62139</v>
      </c>
      <c r="L22" s="17">
        <v>59683</v>
      </c>
      <c r="M22" s="17">
        <v>95771</v>
      </c>
      <c r="N22" s="17">
        <v>102813</v>
      </c>
      <c r="P22" s="2">
        <f t="shared" si="9"/>
        <v>825</v>
      </c>
      <c r="Q22" s="2">
        <f t="shared" si="9"/>
        <v>451</v>
      </c>
      <c r="R22" s="2">
        <f t="shared" si="9"/>
        <v>588</v>
      </c>
      <c r="S22" s="2">
        <f t="shared" si="9"/>
        <v>609</v>
      </c>
      <c r="T22" s="2">
        <f t="shared" si="10"/>
        <v>39</v>
      </c>
      <c r="U22" s="2">
        <f t="shared" si="10"/>
        <v>83</v>
      </c>
      <c r="V22" s="2">
        <f t="shared" si="10"/>
        <v>71</v>
      </c>
      <c r="W22" s="2">
        <f t="shared" si="10"/>
        <v>813</v>
      </c>
      <c r="Y22" s="3">
        <f t="shared" si="6"/>
        <v>62139</v>
      </c>
      <c r="Z22" s="3">
        <f t="shared" si="6"/>
        <v>59683</v>
      </c>
      <c r="AA22" s="3">
        <f t="shared" si="6"/>
        <v>95771</v>
      </c>
      <c r="AB22" s="3">
        <f t="shared" si="6"/>
        <v>102813</v>
      </c>
      <c r="AC22" s="3">
        <f t="shared" si="7"/>
        <v>329825</v>
      </c>
      <c r="AD22" s="3">
        <f t="shared" si="7"/>
        <v>477451</v>
      </c>
      <c r="AE22" s="3">
        <f t="shared" si="7"/>
        <v>417588</v>
      </c>
      <c r="AF22" s="3">
        <f t="shared" si="7"/>
        <v>492609</v>
      </c>
    </row>
    <row r="23" spans="1:32" ht="15" customHeight="1" thickBot="1">
      <c r="A23" s="244" t="s">
        <v>20</v>
      </c>
      <c r="B23" s="245"/>
      <c r="C23" s="15"/>
      <c r="D23" s="17">
        <v>28506</v>
      </c>
      <c r="E23" s="17">
        <v>26788</v>
      </c>
      <c r="F23" s="17">
        <v>12519</v>
      </c>
      <c r="G23" s="17">
        <v>11751</v>
      </c>
      <c r="H23" s="244" t="s">
        <v>20</v>
      </c>
      <c r="I23" s="245"/>
      <c r="J23" s="15"/>
      <c r="K23" s="17">
        <v>2167</v>
      </c>
      <c r="L23" s="18">
        <v>947</v>
      </c>
      <c r="M23" s="17">
        <v>1052</v>
      </c>
      <c r="N23" s="17">
        <v>1785</v>
      </c>
      <c r="P23" s="2">
        <f t="shared" si="9"/>
        <v>6</v>
      </c>
      <c r="Q23" s="2">
        <f t="shared" si="9"/>
        <v>88</v>
      </c>
      <c r="R23" s="2">
        <f t="shared" si="9"/>
        <v>19</v>
      </c>
      <c r="S23" s="2">
        <f t="shared" si="9"/>
        <v>51</v>
      </c>
      <c r="T23" s="2">
        <f t="shared" si="10"/>
        <v>7</v>
      </c>
      <c r="U23" s="2" t="e">
        <f t="shared" si="10"/>
        <v>#VALUE!</v>
      </c>
      <c r="V23" s="2">
        <f t="shared" si="10"/>
        <v>2</v>
      </c>
      <c r="W23" s="2">
        <f t="shared" si="10"/>
        <v>5</v>
      </c>
      <c r="Y23" s="3">
        <f t="shared" si="6"/>
        <v>2167</v>
      </c>
      <c r="Z23" s="3">
        <f t="shared" si="6"/>
        <v>947</v>
      </c>
      <c r="AA23" s="3">
        <f t="shared" si="6"/>
        <v>1052</v>
      </c>
      <c r="AB23" s="3">
        <f t="shared" si="6"/>
        <v>1785</v>
      </c>
      <c r="AC23" s="3">
        <f t="shared" si="7"/>
        <v>28506</v>
      </c>
      <c r="AD23" s="3">
        <f t="shared" si="7"/>
        <v>26788</v>
      </c>
      <c r="AE23" s="3">
        <f t="shared" si="7"/>
        <v>12519</v>
      </c>
      <c r="AF23" s="3">
        <f t="shared" si="7"/>
        <v>11751</v>
      </c>
    </row>
    <row r="24" spans="1:32" ht="30" customHeight="1" thickBot="1">
      <c r="A24" s="244" t="s">
        <v>21</v>
      </c>
      <c r="B24" s="245"/>
      <c r="C24" s="15"/>
      <c r="D24" s="17">
        <v>16312</v>
      </c>
      <c r="E24" s="17">
        <v>12573</v>
      </c>
      <c r="F24" s="17">
        <v>11840</v>
      </c>
      <c r="G24" s="17">
        <v>14402</v>
      </c>
      <c r="H24" s="244" t="s">
        <v>21</v>
      </c>
      <c r="I24" s="245"/>
      <c r="J24" s="15"/>
      <c r="K24" s="17">
        <v>6159</v>
      </c>
      <c r="L24" s="17">
        <v>5868</v>
      </c>
      <c r="M24" s="17">
        <v>4457</v>
      </c>
      <c r="N24" s="17">
        <v>6674</v>
      </c>
      <c r="P24" s="2">
        <f t="shared" si="9"/>
        <v>12</v>
      </c>
      <c r="Q24" s="2">
        <f t="shared" si="9"/>
        <v>73</v>
      </c>
      <c r="R24" s="2">
        <f t="shared" si="9"/>
        <v>40</v>
      </c>
      <c r="S24" s="2">
        <f t="shared" si="9"/>
        <v>2</v>
      </c>
      <c r="T24" s="2">
        <f t="shared" si="10"/>
        <v>9</v>
      </c>
      <c r="U24" s="2">
        <f t="shared" si="10"/>
        <v>8</v>
      </c>
      <c r="V24" s="2">
        <f t="shared" si="10"/>
        <v>7</v>
      </c>
      <c r="W24" s="2">
        <f t="shared" si="10"/>
        <v>4</v>
      </c>
      <c r="Y24" s="3">
        <f t="shared" si="6"/>
        <v>6159</v>
      </c>
      <c r="Z24" s="3">
        <f t="shared" si="6"/>
        <v>5868</v>
      </c>
      <c r="AA24" s="3">
        <f t="shared" si="6"/>
        <v>4457</v>
      </c>
      <c r="AB24" s="3">
        <f t="shared" si="6"/>
        <v>6674</v>
      </c>
      <c r="AC24" s="3">
        <f t="shared" si="7"/>
        <v>16312</v>
      </c>
      <c r="AD24" s="3">
        <f t="shared" si="7"/>
        <v>12573</v>
      </c>
      <c r="AE24" s="3">
        <f t="shared" si="7"/>
        <v>11840</v>
      </c>
      <c r="AF24" s="3">
        <f t="shared" si="7"/>
        <v>14402</v>
      </c>
    </row>
    <row r="25" spans="1:32" ht="15" customHeight="1" thickBot="1">
      <c r="A25" s="254" t="s">
        <v>22</v>
      </c>
      <c r="B25" s="255"/>
      <c r="C25" s="15"/>
      <c r="D25" s="16">
        <v>1074095</v>
      </c>
      <c r="E25" s="16">
        <v>1053081</v>
      </c>
      <c r="F25" s="16">
        <v>1111199</v>
      </c>
      <c r="G25" s="16">
        <v>1096879</v>
      </c>
      <c r="H25" s="254" t="s">
        <v>22</v>
      </c>
      <c r="I25" s="255"/>
      <c r="J25" s="15"/>
      <c r="K25" s="16">
        <v>301644</v>
      </c>
      <c r="L25" s="16">
        <v>310113</v>
      </c>
      <c r="M25" s="16">
        <v>258901</v>
      </c>
      <c r="N25" s="16">
        <v>301238</v>
      </c>
      <c r="P25" s="2">
        <f t="shared" si="9"/>
        <v>4095</v>
      </c>
      <c r="Q25" s="2">
        <f t="shared" si="9"/>
        <v>3081</v>
      </c>
      <c r="R25" s="2">
        <f t="shared" si="9"/>
        <v>1199</v>
      </c>
      <c r="S25" s="2">
        <f t="shared" si="9"/>
        <v>6879</v>
      </c>
      <c r="T25" s="2">
        <f t="shared" si="10"/>
        <v>644</v>
      </c>
      <c r="U25" s="2">
        <f t="shared" si="10"/>
        <v>113</v>
      </c>
      <c r="V25" s="2">
        <f t="shared" si="10"/>
        <v>901</v>
      </c>
      <c r="W25" s="2">
        <f t="shared" si="10"/>
        <v>238</v>
      </c>
      <c r="Y25" s="3">
        <f t="shared" si="6"/>
        <v>301644</v>
      </c>
      <c r="Z25" s="3">
        <f t="shared" si="6"/>
        <v>310113</v>
      </c>
      <c r="AA25" s="3">
        <f t="shared" si="6"/>
        <v>258901</v>
      </c>
      <c r="AB25" s="3">
        <f t="shared" si="6"/>
        <v>301238</v>
      </c>
      <c r="AC25" s="3">
        <f t="shared" si="7"/>
        <v>1074095</v>
      </c>
      <c r="AD25" s="3">
        <f t="shared" si="7"/>
        <v>1053081</v>
      </c>
      <c r="AE25" s="3">
        <f t="shared" si="7"/>
        <v>1111199</v>
      </c>
      <c r="AF25" s="3">
        <f t="shared" si="7"/>
        <v>1096879</v>
      </c>
    </row>
    <row r="26" spans="1:32" ht="15" customHeight="1" thickBot="1">
      <c r="A26" s="244" t="s">
        <v>23</v>
      </c>
      <c r="B26" s="245"/>
      <c r="C26" s="15"/>
      <c r="D26" s="17">
        <v>816300</v>
      </c>
      <c r="E26" s="17">
        <v>795607</v>
      </c>
      <c r="F26" s="17">
        <v>790701</v>
      </c>
      <c r="G26" s="17">
        <v>793696</v>
      </c>
      <c r="H26" s="244" t="s">
        <v>23</v>
      </c>
      <c r="I26" s="245"/>
      <c r="J26" s="15"/>
      <c r="K26" s="17">
        <v>173790</v>
      </c>
      <c r="L26" s="17">
        <v>176750</v>
      </c>
      <c r="M26" s="17">
        <v>201317</v>
      </c>
      <c r="N26" s="17">
        <v>209725</v>
      </c>
      <c r="P26" s="2">
        <f t="shared" si="9"/>
        <v>300</v>
      </c>
      <c r="Q26" s="2">
        <f t="shared" si="9"/>
        <v>607</v>
      </c>
      <c r="R26" s="2">
        <f t="shared" si="9"/>
        <v>701</v>
      </c>
      <c r="S26" s="2">
        <f t="shared" si="9"/>
        <v>696</v>
      </c>
      <c r="T26" s="2">
        <f t="shared" si="10"/>
        <v>790</v>
      </c>
      <c r="U26" s="2">
        <f t="shared" si="10"/>
        <v>750</v>
      </c>
      <c r="V26" s="2">
        <f t="shared" si="10"/>
        <v>317</v>
      </c>
      <c r="W26" s="2">
        <f t="shared" si="10"/>
        <v>725</v>
      </c>
      <c r="Y26" s="3">
        <f t="shared" si="6"/>
        <v>173790</v>
      </c>
      <c r="Z26" s="3">
        <f t="shared" si="6"/>
        <v>176750</v>
      </c>
      <c r="AA26" s="3">
        <f t="shared" si="6"/>
        <v>201317</v>
      </c>
      <c r="AB26" s="3">
        <f t="shared" si="6"/>
        <v>209725</v>
      </c>
      <c r="AC26" s="3">
        <f t="shared" si="7"/>
        <v>816300</v>
      </c>
      <c r="AD26" s="3">
        <f t="shared" si="7"/>
        <v>795607</v>
      </c>
      <c r="AE26" s="3">
        <f t="shared" si="7"/>
        <v>790701</v>
      </c>
      <c r="AF26" s="3">
        <f t="shared" si="7"/>
        <v>793696</v>
      </c>
    </row>
    <row r="27" spans="1:32" ht="15.75" customHeight="1" thickBot="1">
      <c r="A27" s="244" t="s">
        <v>24</v>
      </c>
      <c r="B27" s="245"/>
      <c r="C27" s="15"/>
      <c r="D27" s="17">
        <v>20367</v>
      </c>
      <c r="E27" s="17">
        <v>20068</v>
      </c>
      <c r="F27" s="17">
        <v>19557</v>
      </c>
      <c r="G27" s="17">
        <v>18596</v>
      </c>
      <c r="H27" s="244" t="s">
        <v>24</v>
      </c>
      <c r="I27" s="245"/>
      <c r="J27" s="15"/>
      <c r="K27" s="18"/>
      <c r="L27" s="18"/>
      <c r="M27" s="18"/>
      <c r="N27" s="18"/>
      <c r="P27" s="2">
        <f t="shared" si="9"/>
        <v>67</v>
      </c>
      <c r="Q27" s="2">
        <f t="shared" si="9"/>
        <v>68</v>
      </c>
      <c r="R27" s="2">
        <f t="shared" si="9"/>
        <v>57</v>
      </c>
      <c r="S27" s="2">
        <f t="shared" si="9"/>
        <v>96</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20367</v>
      </c>
      <c r="AD27" s="3">
        <f t="shared" si="7"/>
        <v>20068</v>
      </c>
      <c r="AE27" s="3">
        <f t="shared" si="7"/>
        <v>19557</v>
      </c>
      <c r="AF27" s="3">
        <f t="shared" si="7"/>
        <v>18596</v>
      </c>
    </row>
    <row r="28" spans="1:32" ht="30" customHeight="1" thickBot="1">
      <c r="A28" s="244" t="s">
        <v>25</v>
      </c>
      <c r="B28" s="245"/>
      <c r="C28" s="15"/>
      <c r="D28" s="17">
        <v>24703</v>
      </c>
      <c r="E28" s="17">
        <v>27361</v>
      </c>
      <c r="F28" s="17">
        <v>27032</v>
      </c>
      <c r="G28" s="17">
        <v>27748</v>
      </c>
      <c r="H28" s="244" t="s">
        <v>25</v>
      </c>
      <c r="I28" s="245"/>
      <c r="J28" s="15"/>
      <c r="K28" s="17">
        <v>22519</v>
      </c>
      <c r="L28" s="17">
        <v>22593</v>
      </c>
      <c r="M28" s="17">
        <v>22474</v>
      </c>
      <c r="N28" s="17">
        <v>53017</v>
      </c>
      <c r="P28" s="2">
        <f t="shared" si="9"/>
        <v>3</v>
      </c>
      <c r="Q28" s="2">
        <f t="shared" si="9"/>
        <v>61</v>
      </c>
      <c r="R28" s="2">
        <f t="shared" si="9"/>
        <v>32</v>
      </c>
      <c r="S28" s="2">
        <f t="shared" si="9"/>
        <v>48</v>
      </c>
      <c r="T28" s="2">
        <f t="shared" si="10"/>
        <v>19</v>
      </c>
      <c r="U28" s="2">
        <f t="shared" si="10"/>
        <v>93</v>
      </c>
      <c r="V28" s="2">
        <f t="shared" si="10"/>
        <v>74</v>
      </c>
      <c r="W28" s="2">
        <f t="shared" si="10"/>
        <v>17</v>
      </c>
      <c r="Y28" s="3">
        <f t="shared" si="6"/>
        <v>22519</v>
      </c>
      <c r="Z28" s="3">
        <f t="shared" si="6"/>
        <v>22593</v>
      </c>
      <c r="AA28" s="3">
        <f t="shared" si="6"/>
        <v>22474</v>
      </c>
      <c r="AB28" s="3">
        <f t="shared" si="6"/>
        <v>53017</v>
      </c>
      <c r="AC28" s="3">
        <f t="shared" si="7"/>
        <v>24703</v>
      </c>
      <c r="AD28" s="3">
        <f t="shared" si="7"/>
        <v>27361</v>
      </c>
      <c r="AE28" s="3">
        <f t="shared" si="7"/>
        <v>27032</v>
      </c>
      <c r="AF28" s="3">
        <f t="shared" si="7"/>
        <v>27748</v>
      </c>
    </row>
    <row r="29" spans="1:32" ht="15" customHeight="1" thickBot="1">
      <c r="A29" s="254" t="s">
        <v>26</v>
      </c>
      <c r="B29" s="255"/>
      <c r="C29" s="15"/>
      <c r="D29" s="16">
        <v>1567548</v>
      </c>
      <c r="E29" s="16">
        <v>1698150</v>
      </c>
      <c r="F29" s="16">
        <v>1617836</v>
      </c>
      <c r="G29" s="16">
        <v>1685653</v>
      </c>
      <c r="H29" s="254" t="s">
        <v>26</v>
      </c>
      <c r="I29" s="255"/>
      <c r="J29" s="15"/>
      <c r="K29" s="16">
        <v>376522</v>
      </c>
      <c r="L29" s="16">
        <v>386775</v>
      </c>
      <c r="M29" s="16">
        <v>419148</v>
      </c>
      <c r="N29" s="16">
        <v>1094825</v>
      </c>
      <c r="P29" s="2">
        <f t="shared" si="9"/>
        <v>7548</v>
      </c>
      <c r="Q29" s="2">
        <f t="shared" si="9"/>
        <v>8150</v>
      </c>
      <c r="R29" s="2">
        <f t="shared" si="9"/>
        <v>7836</v>
      </c>
      <c r="S29" s="2">
        <f t="shared" si="9"/>
        <v>5653</v>
      </c>
      <c r="T29" s="2">
        <f t="shared" si="10"/>
        <v>522</v>
      </c>
      <c r="U29" s="2">
        <f t="shared" si="10"/>
        <v>775</v>
      </c>
      <c r="V29" s="2">
        <f t="shared" si="10"/>
        <v>148</v>
      </c>
      <c r="W29" s="2">
        <f t="shared" si="10"/>
        <v>4825</v>
      </c>
      <c r="Y29" s="3">
        <f t="shared" si="6"/>
        <v>376522</v>
      </c>
      <c r="Z29" s="3">
        <f t="shared" si="6"/>
        <v>386775</v>
      </c>
      <c r="AA29" s="3">
        <f t="shared" si="6"/>
        <v>419148</v>
      </c>
      <c r="AB29" s="3">
        <f t="shared" si="6"/>
        <v>1094825</v>
      </c>
      <c r="AC29" s="3">
        <f t="shared" si="7"/>
        <v>1567548</v>
      </c>
      <c r="AD29" s="3">
        <f t="shared" si="7"/>
        <v>1698150</v>
      </c>
      <c r="AE29" s="3">
        <f t="shared" si="7"/>
        <v>1617836</v>
      </c>
      <c r="AF29" s="3">
        <f t="shared" si="7"/>
        <v>1685653</v>
      </c>
    </row>
    <row r="30" spans="1:32" ht="15" customHeight="1" thickBot="1">
      <c r="A30" s="254" t="s">
        <v>27</v>
      </c>
      <c r="B30" s="255"/>
      <c r="C30" s="15"/>
      <c r="D30" s="16">
        <v>657523</v>
      </c>
      <c r="E30" s="16">
        <v>783065</v>
      </c>
      <c r="F30" s="16">
        <v>626559</v>
      </c>
      <c r="G30" s="16">
        <v>632867</v>
      </c>
      <c r="H30" s="254" t="s">
        <v>27</v>
      </c>
      <c r="I30" s="255"/>
      <c r="J30" s="15"/>
      <c r="K30" s="16">
        <v>202033</v>
      </c>
      <c r="L30" s="16">
        <v>212288</v>
      </c>
      <c r="M30" s="16">
        <v>239435</v>
      </c>
      <c r="N30" s="16">
        <v>291719</v>
      </c>
      <c r="P30" s="2">
        <f t="shared" si="9"/>
        <v>523</v>
      </c>
      <c r="Q30" s="2">
        <f t="shared" si="9"/>
        <v>65</v>
      </c>
      <c r="R30" s="2">
        <f t="shared" si="9"/>
        <v>559</v>
      </c>
      <c r="S30" s="2">
        <f t="shared" si="9"/>
        <v>867</v>
      </c>
      <c r="T30" s="2">
        <f t="shared" si="10"/>
        <v>33</v>
      </c>
      <c r="U30" s="2">
        <f t="shared" si="10"/>
        <v>288</v>
      </c>
      <c r="V30" s="2">
        <f t="shared" si="10"/>
        <v>435</v>
      </c>
      <c r="W30" s="2">
        <f t="shared" si="10"/>
        <v>719</v>
      </c>
      <c r="Y30" s="3">
        <f t="shared" si="6"/>
        <v>202033</v>
      </c>
      <c r="Z30" s="3">
        <f t="shared" si="6"/>
        <v>212288</v>
      </c>
      <c r="AA30" s="3">
        <f t="shared" si="6"/>
        <v>239435</v>
      </c>
      <c r="AB30" s="3">
        <f t="shared" si="6"/>
        <v>291719</v>
      </c>
      <c r="AC30" s="3">
        <f t="shared" si="7"/>
        <v>657523</v>
      </c>
      <c r="AD30" s="3">
        <f t="shared" si="7"/>
        <v>783065</v>
      </c>
      <c r="AE30" s="3">
        <f t="shared" si="7"/>
        <v>626559</v>
      </c>
      <c r="AF30" s="3">
        <f t="shared" si="7"/>
        <v>632867</v>
      </c>
    </row>
    <row r="31" spans="1:32" ht="15" customHeight="1" thickBot="1">
      <c r="A31" s="244" t="s">
        <v>28</v>
      </c>
      <c r="B31" s="245"/>
      <c r="C31" s="15"/>
      <c r="D31" s="17">
        <v>303947</v>
      </c>
      <c r="E31" s="17">
        <v>417953</v>
      </c>
      <c r="F31" s="17">
        <v>309277</v>
      </c>
      <c r="G31" s="17">
        <v>305589</v>
      </c>
      <c r="H31" s="244" t="s">
        <v>28</v>
      </c>
      <c r="I31" s="245"/>
      <c r="J31" s="15"/>
      <c r="K31" s="17">
        <v>91545</v>
      </c>
      <c r="L31" s="17">
        <v>111209</v>
      </c>
      <c r="M31" s="17">
        <v>143741</v>
      </c>
      <c r="N31" s="17">
        <v>195936</v>
      </c>
      <c r="P31" s="2">
        <f t="shared" si="9"/>
        <v>947</v>
      </c>
      <c r="Q31" s="2">
        <f t="shared" si="9"/>
        <v>953</v>
      </c>
      <c r="R31" s="2">
        <f t="shared" si="9"/>
        <v>277</v>
      </c>
      <c r="S31" s="2">
        <f t="shared" si="9"/>
        <v>589</v>
      </c>
      <c r="T31" s="2">
        <f t="shared" si="10"/>
        <v>45</v>
      </c>
      <c r="U31" s="2">
        <f t="shared" si="10"/>
        <v>209</v>
      </c>
      <c r="V31" s="2">
        <f t="shared" si="10"/>
        <v>741</v>
      </c>
      <c r="W31" s="2">
        <f t="shared" si="10"/>
        <v>936</v>
      </c>
      <c r="Y31" s="3">
        <f t="shared" si="6"/>
        <v>91545</v>
      </c>
      <c r="Z31" s="3">
        <f t="shared" si="6"/>
        <v>111209</v>
      </c>
      <c r="AA31" s="3">
        <f t="shared" si="6"/>
        <v>143741</v>
      </c>
      <c r="AB31" s="3">
        <f t="shared" si="6"/>
        <v>195936</v>
      </c>
      <c r="AC31" s="3">
        <f t="shared" si="7"/>
        <v>303947</v>
      </c>
      <c r="AD31" s="3">
        <f t="shared" si="7"/>
        <v>417953</v>
      </c>
      <c r="AE31" s="3">
        <f t="shared" si="7"/>
        <v>309277</v>
      </c>
      <c r="AF31" s="3">
        <f t="shared" si="7"/>
        <v>305589</v>
      </c>
    </row>
    <row r="32" spans="1:32" ht="15" customHeight="1" thickBot="1">
      <c r="A32" s="244" t="s">
        <v>29</v>
      </c>
      <c r="B32" s="245"/>
      <c r="C32" s="15"/>
      <c r="D32" s="17">
        <v>353577</v>
      </c>
      <c r="E32" s="17">
        <v>365112</v>
      </c>
      <c r="F32" s="17">
        <v>317282</v>
      </c>
      <c r="G32" s="17">
        <v>327278</v>
      </c>
      <c r="H32" s="244" t="s">
        <v>29</v>
      </c>
      <c r="I32" s="245"/>
      <c r="J32" s="15"/>
      <c r="K32" s="17">
        <v>110488</v>
      </c>
      <c r="L32" s="17">
        <v>101079</v>
      </c>
      <c r="M32" s="17">
        <v>95693</v>
      </c>
      <c r="N32" s="17">
        <v>95783</v>
      </c>
      <c r="P32" s="2">
        <f t="shared" si="9"/>
        <v>577</v>
      </c>
      <c r="Q32" s="2">
        <f t="shared" si="9"/>
        <v>112</v>
      </c>
      <c r="R32" s="2">
        <f t="shared" si="9"/>
        <v>282</v>
      </c>
      <c r="S32" s="2">
        <f t="shared" si="9"/>
        <v>278</v>
      </c>
      <c r="T32" s="2">
        <f t="shared" si="10"/>
        <v>488</v>
      </c>
      <c r="U32" s="2">
        <f t="shared" si="10"/>
        <v>79</v>
      </c>
      <c r="V32" s="2">
        <f t="shared" si="10"/>
        <v>93</v>
      </c>
      <c r="W32" s="2">
        <f t="shared" si="10"/>
        <v>83</v>
      </c>
      <c r="Y32" s="3">
        <f t="shared" si="6"/>
        <v>110488</v>
      </c>
      <c r="Z32" s="3">
        <f t="shared" si="6"/>
        <v>101079</v>
      </c>
      <c r="AA32" s="3">
        <f t="shared" si="6"/>
        <v>95693</v>
      </c>
      <c r="AB32" s="3">
        <f t="shared" si="6"/>
        <v>95783</v>
      </c>
      <c r="AC32" s="3">
        <f t="shared" si="7"/>
        <v>353577</v>
      </c>
      <c r="AD32" s="3">
        <f t="shared" si="7"/>
        <v>365112</v>
      </c>
      <c r="AE32" s="3">
        <f t="shared" si="7"/>
        <v>317282</v>
      </c>
      <c r="AF32" s="3">
        <f t="shared" si="7"/>
        <v>327278</v>
      </c>
    </row>
    <row r="33" spans="1:32" ht="15" customHeight="1" thickBot="1">
      <c r="A33" s="254" t="s">
        <v>30</v>
      </c>
      <c r="B33" s="255"/>
      <c r="C33" s="15"/>
      <c r="D33" s="16">
        <v>910024</v>
      </c>
      <c r="E33" s="16">
        <v>915085</v>
      </c>
      <c r="F33" s="16">
        <v>991277</v>
      </c>
      <c r="G33" s="16">
        <v>1052786</v>
      </c>
      <c r="H33" s="254" t="s">
        <v>30</v>
      </c>
      <c r="I33" s="255"/>
      <c r="J33" s="15"/>
      <c r="K33" s="16">
        <v>174488</v>
      </c>
      <c r="L33" s="16">
        <v>174487</v>
      </c>
      <c r="M33" s="16">
        <v>179713</v>
      </c>
      <c r="N33" s="16">
        <v>803107</v>
      </c>
      <c r="P33" s="2">
        <f t="shared" si="9"/>
        <v>24</v>
      </c>
      <c r="Q33" s="2">
        <f t="shared" si="9"/>
        <v>85</v>
      </c>
      <c r="R33" s="2">
        <f t="shared" si="9"/>
        <v>277</v>
      </c>
      <c r="S33" s="2">
        <f t="shared" si="9"/>
        <v>2786</v>
      </c>
      <c r="T33" s="2">
        <f t="shared" si="10"/>
        <v>488</v>
      </c>
      <c r="U33" s="2">
        <f t="shared" si="10"/>
        <v>487</v>
      </c>
      <c r="V33" s="2">
        <f t="shared" si="10"/>
        <v>713</v>
      </c>
      <c r="W33" s="2">
        <f t="shared" si="10"/>
        <v>107</v>
      </c>
      <c r="Y33" s="3">
        <f t="shared" si="6"/>
        <v>174488</v>
      </c>
      <c r="Z33" s="3">
        <f t="shared" si="6"/>
        <v>174487</v>
      </c>
      <c r="AA33" s="3">
        <f t="shared" si="6"/>
        <v>179713</v>
      </c>
      <c r="AB33" s="3">
        <f t="shared" si="6"/>
        <v>803107</v>
      </c>
      <c r="AC33" s="3">
        <f t="shared" si="7"/>
        <v>910024</v>
      </c>
      <c r="AD33" s="3">
        <f t="shared" si="7"/>
        <v>915085</v>
      </c>
      <c r="AE33" s="3">
        <f t="shared" si="7"/>
        <v>991277</v>
      </c>
      <c r="AF33" s="3">
        <f t="shared" si="7"/>
        <v>1052786</v>
      </c>
    </row>
    <row r="34" spans="1:32" ht="30" customHeight="1" thickBot="1">
      <c r="A34" s="244" t="s">
        <v>31</v>
      </c>
      <c r="B34" s="245"/>
      <c r="C34" s="15"/>
      <c r="D34" s="17">
        <v>752050</v>
      </c>
      <c r="E34" s="17">
        <v>752050</v>
      </c>
      <c r="F34" s="17">
        <v>752050</v>
      </c>
      <c r="G34" s="17">
        <v>752050</v>
      </c>
      <c r="H34" s="244" t="s">
        <v>31</v>
      </c>
      <c r="I34" s="245"/>
      <c r="J34" s="15"/>
      <c r="K34" s="17">
        <v>130000</v>
      </c>
      <c r="L34" s="17">
        <v>130000</v>
      </c>
      <c r="M34" s="17">
        <v>130000</v>
      </c>
      <c r="N34" s="17">
        <v>752050</v>
      </c>
      <c r="P34" s="2">
        <f t="shared" si="9"/>
        <v>50</v>
      </c>
      <c r="Q34" s="2">
        <f t="shared" si="9"/>
        <v>50</v>
      </c>
      <c r="R34" s="2">
        <f t="shared" si="9"/>
        <v>50</v>
      </c>
      <c r="S34" s="2">
        <f t="shared" si="9"/>
        <v>50</v>
      </c>
      <c r="T34" s="2">
        <f t="shared" si="10"/>
        <v>0</v>
      </c>
      <c r="U34" s="2">
        <f t="shared" si="10"/>
        <v>0</v>
      </c>
      <c r="V34" s="2">
        <f t="shared" si="10"/>
        <v>0</v>
      </c>
      <c r="W34" s="2">
        <f t="shared" si="10"/>
        <v>50</v>
      </c>
      <c r="Y34" s="3">
        <f t="shared" si="6"/>
        <v>130000</v>
      </c>
      <c r="Z34" s="3">
        <f t="shared" si="6"/>
        <v>130000</v>
      </c>
      <c r="AA34" s="3">
        <f t="shared" si="6"/>
        <v>130000</v>
      </c>
      <c r="AB34" s="3">
        <f t="shared" si="6"/>
        <v>752050</v>
      </c>
      <c r="AC34" s="3">
        <f t="shared" si="7"/>
        <v>752050</v>
      </c>
      <c r="AD34" s="3">
        <f t="shared" si="7"/>
        <v>752050</v>
      </c>
      <c r="AE34" s="3">
        <f t="shared" si="7"/>
        <v>752050</v>
      </c>
      <c r="AF34" s="3">
        <f t="shared" si="7"/>
        <v>752050</v>
      </c>
    </row>
    <row r="35" spans="1:32" ht="30" customHeight="1" thickBot="1">
      <c r="A35" s="244" t="s">
        <v>32</v>
      </c>
      <c r="B35" s="245"/>
      <c r="C35" s="15"/>
      <c r="D35" s="18">
        <v>885</v>
      </c>
      <c r="E35" s="18">
        <v>885</v>
      </c>
      <c r="F35" s="18">
        <v>-649</v>
      </c>
      <c r="G35" s="18">
        <v>749</v>
      </c>
      <c r="H35" s="244" t="s">
        <v>32</v>
      </c>
      <c r="I35" s="245"/>
      <c r="J35" s="15"/>
      <c r="K35" s="18">
        <v>910</v>
      </c>
      <c r="L35" s="18">
        <v>910</v>
      </c>
      <c r="M35" s="18">
        <v>910</v>
      </c>
      <c r="N35" s="18">
        <v>910</v>
      </c>
      <c r="P35" s="2" t="e">
        <f t="shared" si="9"/>
        <v>#VALUE!</v>
      </c>
      <c r="Q35" s="2" t="e">
        <f t="shared" si="9"/>
        <v>#VALUE!</v>
      </c>
      <c r="R35" s="2">
        <f t="shared" si="9"/>
        <v>9</v>
      </c>
      <c r="S35" s="2" t="e">
        <f t="shared" si="9"/>
        <v>#VALUE!</v>
      </c>
      <c r="T35" s="2" t="e">
        <f t="shared" si="10"/>
        <v>#VALUE!</v>
      </c>
      <c r="U35" s="2" t="e">
        <f t="shared" si="10"/>
        <v>#VALUE!</v>
      </c>
      <c r="V35" s="2" t="e">
        <f t="shared" si="10"/>
        <v>#VALUE!</v>
      </c>
      <c r="W35" s="2" t="e">
        <f t="shared" si="10"/>
        <v>#VALUE!</v>
      </c>
      <c r="Y35" s="3">
        <f t="shared" si="6"/>
        <v>910</v>
      </c>
      <c r="Z35" s="3">
        <f t="shared" si="6"/>
        <v>910</v>
      </c>
      <c r="AA35" s="3">
        <f t="shared" si="6"/>
        <v>910</v>
      </c>
      <c r="AB35" s="3">
        <f t="shared" si="6"/>
        <v>910</v>
      </c>
      <c r="AC35" s="3">
        <f t="shared" si="7"/>
        <v>885</v>
      </c>
      <c r="AD35" s="3">
        <f t="shared" si="7"/>
        <v>885</v>
      </c>
      <c r="AE35" s="3">
        <f t="shared" si="7"/>
        <v>-649</v>
      </c>
      <c r="AF35" s="3">
        <f t="shared" si="7"/>
        <v>749</v>
      </c>
    </row>
    <row r="36" spans="1:32" ht="30" customHeight="1" thickBot="1">
      <c r="A36" s="244" t="s">
        <v>33</v>
      </c>
      <c r="B36" s="245"/>
      <c r="C36" s="15"/>
      <c r="D36" s="17">
        <v>26447</v>
      </c>
      <c r="E36" s="17">
        <v>30938</v>
      </c>
      <c r="F36" s="17">
        <v>15394</v>
      </c>
      <c r="G36" s="17">
        <v>59891</v>
      </c>
      <c r="H36" s="244" t="s">
        <v>33</v>
      </c>
      <c r="I36" s="245"/>
      <c r="J36" s="15"/>
      <c r="K36" s="17">
        <v>6889</v>
      </c>
      <c r="L36" s="17">
        <v>7680</v>
      </c>
      <c r="M36" s="17">
        <v>10359</v>
      </c>
      <c r="N36" s="17">
        <v>12304</v>
      </c>
      <c r="P36" s="2">
        <f t="shared" si="9"/>
        <v>47</v>
      </c>
      <c r="Q36" s="2">
        <f t="shared" si="9"/>
        <v>38</v>
      </c>
      <c r="R36" s="2">
        <f t="shared" si="9"/>
        <v>94</v>
      </c>
      <c r="S36" s="2">
        <f t="shared" si="9"/>
        <v>91</v>
      </c>
      <c r="T36" s="2">
        <f t="shared" si="10"/>
        <v>9</v>
      </c>
      <c r="U36" s="2">
        <f t="shared" si="10"/>
        <v>0</v>
      </c>
      <c r="V36" s="2">
        <f t="shared" si="10"/>
        <v>59</v>
      </c>
      <c r="W36" s="2">
        <f t="shared" si="10"/>
        <v>4</v>
      </c>
      <c r="Y36" s="3">
        <f t="shared" si="6"/>
        <v>6889</v>
      </c>
      <c r="Z36" s="3">
        <f t="shared" si="6"/>
        <v>7680</v>
      </c>
      <c r="AA36" s="3">
        <f t="shared" si="6"/>
        <v>10359</v>
      </c>
      <c r="AB36" s="3">
        <f t="shared" si="6"/>
        <v>12304</v>
      </c>
      <c r="AC36" s="3">
        <f t="shared" si="7"/>
        <v>26447</v>
      </c>
      <c r="AD36" s="3">
        <f t="shared" si="7"/>
        <v>30938</v>
      </c>
      <c r="AE36" s="3">
        <f t="shared" si="7"/>
        <v>15394</v>
      </c>
      <c r="AF36" s="3">
        <f t="shared" si="7"/>
        <v>59891</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1567548</v>
      </c>
      <c r="E38" s="16">
        <v>1698150</v>
      </c>
      <c r="F38" s="16">
        <v>1617836</v>
      </c>
      <c r="G38" s="16">
        <v>1685653</v>
      </c>
      <c r="H38" s="254" t="s">
        <v>35</v>
      </c>
      <c r="I38" s="255"/>
      <c r="J38" s="15"/>
      <c r="K38" s="16">
        <v>376522</v>
      </c>
      <c r="L38" s="16">
        <v>386775</v>
      </c>
      <c r="M38" s="16">
        <v>419148</v>
      </c>
      <c r="N38" s="16">
        <v>1094825</v>
      </c>
      <c r="P38" s="2">
        <f t="shared" si="9"/>
        <v>7548</v>
      </c>
      <c r="Q38" s="2">
        <f t="shared" si="9"/>
        <v>8150</v>
      </c>
      <c r="R38" s="2">
        <f t="shared" si="9"/>
        <v>7836</v>
      </c>
      <c r="S38" s="2">
        <f t="shared" si="9"/>
        <v>5653</v>
      </c>
      <c r="T38" s="2">
        <f t="shared" si="10"/>
        <v>522</v>
      </c>
      <c r="U38" s="2">
        <f t="shared" si="10"/>
        <v>775</v>
      </c>
      <c r="V38" s="2">
        <f t="shared" si="10"/>
        <v>148</v>
      </c>
      <c r="W38" s="2">
        <f t="shared" si="10"/>
        <v>4825</v>
      </c>
      <c r="Y38" s="3">
        <f t="shared" si="6"/>
        <v>376522</v>
      </c>
      <c r="Z38" s="3">
        <f t="shared" si="6"/>
        <v>386775</v>
      </c>
      <c r="AA38" s="3">
        <f t="shared" si="6"/>
        <v>419148</v>
      </c>
      <c r="AB38" s="3">
        <f t="shared" si="6"/>
        <v>1094825</v>
      </c>
      <c r="AC38" s="3">
        <f t="shared" si="7"/>
        <v>1567548</v>
      </c>
      <c r="AD38" s="3">
        <f t="shared" si="7"/>
        <v>1698150</v>
      </c>
      <c r="AE38" s="3">
        <f t="shared" si="7"/>
        <v>1617836</v>
      </c>
      <c r="AF38" s="3">
        <f t="shared" si="7"/>
        <v>1685653</v>
      </c>
    </row>
    <row r="39" spans="1:32">
      <c r="A39" s="21" t="s">
        <v>1838</v>
      </c>
      <c r="H39" s="21" t="s">
        <v>1839</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239</v>
      </c>
      <c r="D1" s="155" t="s">
        <v>1894</v>
      </c>
    </row>
    <row r="2" spans="1:11">
      <c r="A2" s="7"/>
      <c r="B2" s="159" t="s">
        <v>540</v>
      </c>
      <c r="C2" s="160" t="s">
        <v>37</v>
      </c>
      <c r="D2" s="160" t="str">
        <f>'Input yearly VPH'!N18</f>
        <v>Năm 2014</v>
      </c>
      <c r="E2" s="160" t="str">
        <f>'Input yearly VPH'!O18</f>
        <v>Năm 2015</v>
      </c>
      <c r="F2" s="160" t="str">
        <f>'Input yearly VPH'!P18</f>
        <v>Năm 2016</v>
      </c>
      <c r="G2" s="160" t="str">
        <f>'Input yearly VPH'!Q18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VPH'!N3</f>
        <v>279798</v>
      </c>
      <c r="E4" s="130">
        <f>'Input yearly VPH'!O3</f>
        <v>259140</v>
      </c>
      <c r="F4" s="130">
        <f>'Input yearly VPH'!P3</f>
        <v>429249</v>
      </c>
      <c r="G4" s="130">
        <f>'Input yearly VPH'!Q3</f>
        <v>1382042</v>
      </c>
      <c r="H4" s="129"/>
      <c r="I4" s="238"/>
      <c r="J4" s="239"/>
      <c r="K4" s="240"/>
    </row>
    <row r="5" spans="1:11">
      <c r="A5" s="7"/>
      <c r="B5" s="128" t="s">
        <v>542</v>
      </c>
      <c r="C5" s="128" t="s">
        <v>38</v>
      </c>
      <c r="D5" s="131">
        <f>'Input yearly VPH'!N5</f>
        <v>34235</v>
      </c>
      <c r="E5" s="131">
        <f>'Input yearly VPH'!O5</f>
        <v>59326</v>
      </c>
      <c r="F5" s="131">
        <f>'Input yearly VPH'!P5</f>
        <v>81381</v>
      </c>
      <c r="G5" s="131">
        <f>'Input yearly VPH'!Q5</f>
        <v>274046</v>
      </c>
      <c r="H5" s="129"/>
      <c r="I5" s="238"/>
      <c r="J5" s="239"/>
      <c r="K5" s="240"/>
    </row>
    <row r="6" spans="1:11">
      <c r="A6" s="7"/>
      <c r="B6" s="128" t="s">
        <v>543</v>
      </c>
      <c r="C6" s="128" t="s">
        <v>38</v>
      </c>
      <c r="D6" s="131">
        <f>'Input yearly VPH'!N15</f>
        <v>2944</v>
      </c>
      <c r="E6" s="131">
        <f>'Input yearly VPH'!O15</f>
        <v>108616</v>
      </c>
      <c r="F6" s="131">
        <f>'Input yearly VPH'!P15</f>
        <v>80846</v>
      </c>
      <c r="G6" s="131">
        <f>'Input yearly VPH'!Q15</f>
        <v>190686</v>
      </c>
      <c r="H6" s="129"/>
      <c r="I6" s="238"/>
      <c r="J6" s="239"/>
      <c r="K6" s="240"/>
    </row>
    <row r="7" spans="1:11">
      <c r="A7" s="7"/>
      <c r="B7" s="128" t="s">
        <v>544</v>
      </c>
      <c r="C7" s="128" t="s">
        <v>38</v>
      </c>
      <c r="D7" s="131">
        <f>'Input yearly VPH'!N33</f>
        <v>487559</v>
      </c>
      <c r="E7" s="131">
        <f>'Input yearly VPH'!O33</f>
        <v>596040</v>
      </c>
      <c r="F7" s="131">
        <f>'Input yearly VPH'!P33</f>
        <v>652232</v>
      </c>
      <c r="G7" s="131">
        <f>'Input yearly VPH'!Q33</f>
        <v>957457</v>
      </c>
      <c r="H7" s="129"/>
      <c r="I7" s="238"/>
      <c r="J7" s="239"/>
      <c r="K7" s="240"/>
    </row>
    <row r="8" spans="1:11">
      <c r="A8" s="7"/>
      <c r="B8" s="128" t="s">
        <v>545</v>
      </c>
      <c r="C8" s="129" t="s">
        <v>38</v>
      </c>
      <c r="D8" s="130">
        <f>'Input yearly VPH'!N29</f>
        <v>1712821</v>
      </c>
      <c r="E8" s="130">
        <f>'Input yearly VPH'!O29</f>
        <v>1672577</v>
      </c>
      <c r="F8" s="130">
        <f>'Input yearly VPH'!P29</f>
        <v>1748113</v>
      </c>
      <c r="G8" s="130">
        <f>'Input yearly VPH'!Q29</f>
        <v>1928523</v>
      </c>
      <c r="H8" s="129"/>
      <c r="I8" s="238"/>
      <c r="J8" s="239"/>
      <c r="K8" s="240"/>
    </row>
    <row r="9" spans="1:11">
      <c r="A9" s="7"/>
      <c r="B9" s="128" t="s">
        <v>546</v>
      </c>
      <c r="C9" s="129" t="s">
        <v>39</v>
      </c>
      <c r="D9" s="130">
        <f>'Input yearly VPH'!N34*1000000/10000</f>
        <v>30208700</v>
      </c>
      <c r="E9" s="130">
        <f>'Input yearly VPH'!O34*1000000/10000</f>
        <v>45312700</v>
      </c>
      <c r="F9" s="130">
        <f>'Input yearly VPH'!P34*1000000/10000</f>
        <v>52983100</v>
      </c>
      <c r="G9" s="130">
        <f>'Input yearly VPH'!Q34*1000000/10000</f>
        <v>63579700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0.12235612834973802</v>
      </c>
      <c r="E11" s="132">
        <f>E5/E4</f>
        <v>0.22893416685961257</v>
      </c>
      <c r="F11" s="132">
        <f>F5/F4</f>
        <v>0.18958925938091878</v>
      </c>
      <c r="G11" s="132">
        <f>G5/G4</f>
        <v>0.1982906452915324</v>
      </c>
      <c r="H11" s="129"/>
      <c r="I11" s="238"/>
      <c r="J11" s="239"/>
      <c r="K11" s="240"/>
    </row>
    <row r="12" spans="1:11">
      <c r="A12" s="7"/>
      <c r="B12" s="128" t="s">
        <v>570</v>
      </c>
      <c r="C12" s="129" t="s">
        <v>36</v>
      </c>
      <c r="D12" s="133">
        <f>D6/D4</f>
        <v>1.0521876496615415E-2</v>
      </c>
      <c r="E12" s="132">
        <f>E6/E4</f>
        <v>0.41914023307864473</v>
      </c>
      <c r="F12" s="132">
        <f>F6/F4</f>
        <v>0.1883428965472255</v>
      </c>
      <c r="G12" s="132">
        <f>G6/G4</f>
        <v>0.13797409919524878</v>
      </c>
      <c r="H12" s="129"/>
      <c r="I12" s="238"/>
      <c r="J12" s="239"/>
      <c r="K12" s="240"/>
    </row>
    <row r="13" spans="1:11">
      <c r="A13" s="7"/>
      <c r="B13" s="128" t="s">
        <v>41</v>
      </c>
      <c r="C13" s="129" t="s">
        <v>40</v>
      </c>
      <c r="D13" s="130">
        <f>D6*1000000/D9</f>
        <v>97.455368817592287</v>
      </c>
      <c r="E13" s="131">
        <f>E6*1000000/E9</f>
        <v>2397.032178616591</v>
      </c>
      <c r="F13" s="131">
        <f>F6*1000000/F9</f>
        <v>1525.8827814907017</v>
      </c>
      <c r="G13" s="131">
        <f>G6*1000000/G9</f>
        <v>2999.1648277673535</v>
      </c>
      <c r="H13" s="129"/>
      <c r="I13" s="238"/>
      <c r="J13" s="239"/>
      <c r="K13" s="240"/>
    </row>
    <row r="14" spans="1:11">
      <c r="A14" s="7"/>
      <c r="B14" s="128" t="s">
        <v>548</v>
      </c>
      <c r="C14" s="129"/>
      <c r="D14" s="130">
        <f>D7*1000000/D9</f>
        <v>16139.688235508314</v>
      </c>
      <c r="E14" s="131">
        <f>E7*1000000/E9</f>
        <v>13153.928148179208</v>
      </c>
      <c r="F14" s="131">
        <f>F7*1000000/F9</f>
        <v>12310.189475512003</v>
      </c>
      <c r="G14" s="131">
        <f>G7*1000000/G9</f>
        <v>15059.161965218458</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-7.3831835824416187E-2</v>
      </c>
      <c r="F16" s="138">
        <f>(F4-E4)/ABS(E4)</f>
        <v>0.65643667515628623</v>
      </c>
      <c r="G16" s="138">
        <f>(G4-F4)/ABS(F4)</f>
        <v>2.2196743615011334</v>
      </c>
      <c r="H16" s="129"/>
      <c r="I16" s="238"/>
      <c r="J16" s="239"/>
      <c r="K16" s="240"/>
    </row>
    <row r="17" spans="1:12">
      <c r="A17" s="7"/>
      <c r="B17" s="128" t="s">
        <v>543</v>
      </c>
      <c r="C17" s="139" t="s">
        <v>36</v>
      </c>
      <c r="D17" s="128"/>
      <c r="E17" s="138">
        <f>(E6-D6)/ABS(D6)</f>
        <v>35.894021739130437</v>
      </c>
      <c r="F17" s="138">
        <f>(F6-E6)/ABS(E6)</f>
        <v>-0.25567135596965457</v>
      </c>
      <c r="G17" s="138">
        <f>(G6-F6)/ABS(F6)</f>
        <v>1.3586324617173391</v>
      </c>
      <c r="H17" s="129"/>
      <c r="I17" s="238"/>
      <c r="J17" s="239"/>
      <c r="K17" s="240"/>
    </row>
    <row r="18" spans="1:12">
      <c r="A18" s="7"/>
      <c r="B18" s="128" t="s">
        <v>41</v>
      </c>
      <c r="C18" s="136" t="s">
        <v>36</v>
      </c>
      <c r="D18" s="137"/>
      <c r="E18" s="138">
        <f>(E13-D13)/ABS(D13)</f>
        <v>23.596204474923574</v>
      </c>
      <c r="F18" s="138">
        <f>(F13-E13)/ABS(E13)</f>
        <v>-0.36342832812059256</v>
      </c>
      <c r="G18" s="138">
        <f>(G13-F13)/ABS(F13)</f>
        <v>0.96552766971873027</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0.20047268408331864</v>
      </c>
      <c r="F20" s="133">
        <f>F6/AVERAGE(E7:F7)</f>
        <v>0.12953266595741952</v>
      </c>
      <c r="G20" s="133">
        <f>G6/AVERAGE(F7:G7)</f>
        <v>0.23692278446333423</v>
      </c>
      <c r="H20" s="129"/>
      <c r="I20" s="212" t="s">
        <v>1187</v>
      </c>
      <c r="J20" s="212"/>
      <c r="K20" s="212"/>
    </row>
    <row r="21" spans="1:12">
      <c r="A21" s="7"/>
      <c r="B21" s="128" t="s">
        <v>43</v>
      </c>
      <c r="C21" s="141" t="s">
        <v>36</v>
      </c>
      <c r="D21" s="129"/>
      <c r="E21" s="133">
        <f>E6/AVERAGE(D8:E8)</f>
        <v>6.4167344578096877E-2</v>
      </c>
      <c r="F21" s="133">
        <f>F6/AVERAGE(E8:F8)</f>
        <v>4.7268825880158682E-2</v>
      </c>
      <c r="G21" s="133">
        <f>G6/AVERAGE(F8:G8)</f>
        <v>0.10372851704656104</v>
      </c>
      <c r="H21" s="129"/>
      <c r="I21" s="142" t="s">
        <v>1188</v>
      </c>
      <c r="J21" s="142">
        <v>2018</v>
      </c>
      <c r="K21" s="142" t="s">
        <v>1190</v>
      </c>
    </row>
    <row r="22" spans="1:12">
      <c r="A22" s="7"/>
      <c r="B22" s="134" t="s">
        <v>551</v>
      </c>
      <c r="C22" s="141"/>
      <c r="D22" s="129"/>
      <c r="E22" s="133"/>
      <c r="F22" s="133"/>
      <c r="G22" s="133"/>
      <c r="H22" s="129"/>
      <c r="I22" s="129" t="s">
        <v>1189</v>
      </c>
      <c r="J22" s="130">
        <v>880920</v>
      </c>
      <c r="K22" s="143">
        <f>SUM(K30)/J22</f>
        <v>0.13590337374562958</v>
      </c>
    </row>
    <row r="23" spans="1:12">
      <c r="A23" s="7"/>
      <c r="B23" s="128" t="s">
        <v>552</v>
      </c>
      <c r="C23" s="141" t="s">
        <v>36</v>
      </c>
      <c r="D23" s="133">
        <f>1-D7/D8</f>
        <v>0.71534737138323268</v>
      </c>
      <c r="E23" s="133">
        <f>1-E7/E8</f>
        <v>0.64363972480788623</v>
      </c>
      <c r="F23" s="133">
        <f>1-F7/F8</f>
        <v>0.62689368479039964</v>
      </c>
      <c r="G23" s="133">
        <f>1-G7/G8</f>
        <v>0.50352834785999434</v>
      </c>
      <c r="H23" s="129"/>
      <c r="I23" s="129" t="s">
        <v>1191</v>
      </c>
      <c r="J23" s="130">
        <v>165400</v>
      </c>
      <c r="K23" s="143">
        <f>SUM(K32)/J23</f>
        <v>0.14269649334945586</v>
      </c>
    </row>
    <row r="24" spans="1:12">
      <c r="A24" s="7"/>
      <c r="B24" s="128" t="s">
        <v>553</v>
      </c>
      <c r="C24" s="141" t="s">
        <v>36</v>
      </c>
      <c r="D24" s="133">
        <f>D8/D7-1</f>
        <v>2.5130538047702946</v>
      </c>
      <c r="E24" s="133">
        <f>E8/E7-1</f>
        <v>1.8061489161801223</v>
      </c>
      <c r="F24" s="133">
        <f>F8/F7-1</f>
        <v>1.6802012167449618</v>
      </c>
      <c r="G24" s="133">
        <f>G8/G7-1</f>
        <v>1.0142136931475774</v>
      </c>
      <c r="H24" s="129"/>
      <c r="I24" s="129" t="s">
        <v>1376</v>
      </c>
      <c r="J24" s="130"/>
      <c r="K24" s="129"/>
    </row>
    <row r="25" spans="1:12">
      <c r="A25" s="7"/>
      <c r="B25" s="128" t="s">
        <v>554</v>
      </c>
      <c r="C25" s="141" t="s">
        <v>40</v>
      </c>
      <c r="D25" s="144">
        <f>'Input yearly VPH'!N19/'Input yearly VPH'!N31</f>
        <v>1.9135888525869102</v>
      </c>
      <c r="E25" s="144">
        <f>'Input yearly VPH'!O19/'Input yearly VPH'!O31</f>
        <v>1.8912227669214021</v>
      </c>
      <c r="F25" s="144">
        <f>'Input yearly VPH'!P19/'Input yearly VPH'!P31</f>
        <v>1.8613890002295534</v>
      </c>
      <c r="G25" s="144">
        <f>'Input yearly VPH'!Q19/'Input yearly VPH'!Q31</f>
        <v>1.9845831551619784</v>
      </c>
      <c r="H25" s="129"/>
      <c r="I25" s="129" t="s">
        <v>576</v>
      </c>
      <c r="J25" s="145">
        <v>0.2</v>
      </c>
      <c r="K25" s="129" t="s">
        <v>1649</v>
      </c>
    </row>
    <row r="26" spans="1:12">
      <c r="A26" s="7"/>
      <c r="B26" s="128" t="s">
        <v>555</v>
      </c>
      <c r="C26" s="141" t="s">
        <v>40</v>
      </c>
      <c r="D26" s="144">
        <f>('Input yearly VPH'!N19-'Input yearly VPH'!N23)/'Input yearly VPH'!N31</f>
        <v>0.1895851918702546</v>
      </c>
      <c r="E26" s="144">
        <f>('Input yearly VPH'!O19-'Input yearly VPH'!O23)/'Input yearly VPH'!O31</f>
        <v>0.58499871380974477</v>
      </c>
      <c r="F26" s="144">
        <f>('Input yearly VPH'!P19-'Input yearly VPH'!P23)/'Input yearly VPH'!P31</f>
        <v>0.71901356268056515</v>
      </c>
      <c r="G26" s="144">
        <f>('Input yearly VPH'!Q19-'Input yearly VPH'!Q23)/'Input yearly VPH'!Q31</f>
        <v>0.97055192304520121</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VPH'!Y1</f>
        <v>Quý 2/2016</v>
      </c>
      <c r="E28" s="160" t="str">
        <f>'Input quaterly VPH'!Z1</f>
        <v>Quý 3/2016</v>
      </c>
      <c r="F28" s="160" t="str">
        <f>'Input quaterly VPH'!AA1</f>
        <v>Quý 4/2016</v>
      </c>
      <c r="G28" s="160" t="str">
        <f>'Input quaterly VPH'!AB1</f>
        <v>Quý 1/2017</v>
      </c>
      <c r="H28" s="160" t="str">
        <f>'Input quaterly VPH'!AC1</f>
        <v>Quý 2/2017</v>
      </c>
      <c r="I28" s="160" t="str">
        <f>'Input quaterly VPH'!AD1</f>
        <v>Quý 3/2017</v>
      </c>
      <c r="J28" s="160" t="str">
        <f>'Input quaterly VPH'!AE1</f>
        <v>Quý 4/2017</v>
      </c>
      <c r="K28" s="160" t="str">
        <f>'Input quaterly VPH'!AF1</f>
        <v>Quý 1/2018</v>
      </c>
    </row>
    <row r="29" spans="1:12">
      <c r="A29" s="7"/>
      <c r="B29" s="128"/>
      <c r="C29" s="129"/>
      <c r="D29" s="129"/>
      <c r="E29" s="129"/>
      <c r="F29" s="129"/>
      <c r="G29" s="129"/>
      <c r="H29" s="129"/>
      <c r="I29" s="129"/>
      <c r="J29" s="129"/>
      <c r="K29" s="129"/>
    </row>
    <row r="30" spans="1:12">
      <c r="A30" s="7"/>
      <c r="B30" s="128" t="s">
        <v>541</v>
      </c>
      <c r="C30" s="129" t="s">
        <v>38</v>
      </c>
      <c r="D30" s="147">
        <f>'Input quaterly VPH'!Y3</f>
        <v>79169</v>
      </c>
      <c r="E30" s="147">
        <f>'Input quaterly VPH'!Z3</f>
        <v>47437</v>
      </c>
      <c r="F30" s="147">
        <f>'Input quaterly VPH'!AA3</f>
        <v>250475</v>
      </c>
      <c r="G30" s="147">
        <f>'Input quaterly VPH'!AB3</f>
        <v>20941</v>
      </c>
      <c r="H30" s="147">
        <f>'Input quaterly VPH'!AC3</f>
        <v>546590</v>
      </c>
      <c r="I30" s="147">
        <f>'Input quaterly VPH'!AD3</f>
        <v>693827</v>
      </c>
      <c r="J30" s="147">
        <f>'Input quaterly VPH'!AE3</f>
        <v>122515</v>
      </c>
      <c r="K30" s="147">
        <f>'Input quaterly VPH'!AF3</f>
        <v>119720</v>
      </c>
    </row>
    <row r="31" spans="1:12">
      <c r="A31" s="7"/>
      <c r="B31" s="128" t="s">
        <v>542</v>
      </c>
      <c r="C31" s="129" t="s">
        <v>38</v>
      </c>
      <c r="D31" s="147">
        <f>'Input quaterly VPH'!Y5</f>
        <v>9420</v>
      </c>
      <c r="E31" s="147">
        <f>'Input quaterly VPH'!Z5</f>
        <v>8795</v>
      </c>
      <c r="F31" s="147">
        <f>'Input quaterly VPH'!AA5</f>
        <v>29409</v>
      </c>
      <c r="G31" s="147">
        <f>'Input quaterly VPH'!AB5</f>
        <v>17752</v>
      </c>
      <c r="H31" s="147">
        <f>'Input quaterly VPH'!AC5</f>
        <v>15897</v>
      </c>
      <c r="I31" s="147">
        <f>'Input quaterly VPH'!AD5</f>
        <v>240393</v>
      </c>
      <c r="J31" s="147">
        <f>'Input quaterly VPH'!AE5</f>
        <v>4975</v>
      </c>
      <c r="K31" s="147">
        <f>'Input quaterly VPH'!AF5</f>
        <v>48366</v>
      </c>
    </row>
    <row r="32" spans="1:12">
      <c r="A32" s="7"/>
      <c r="B32" s="128" t="s">
        <v>543</v>
      </c>
      <c r="C32" s="128" t="s">
        <v>38</v>
      </c>
      <c r="D32" s="148">
        <f>'Input quaterly VPH'!Y15</f>
        <v>1527</v>
      </c>
      <c r="E32" s="148">
        <f>'Input quaterly VPH'!Z15</f>
        <v>324</v>
      </c>
      <c r="F32" s="148">
        <f>'Input quaterly VPH'!AA15</f>
        <v>54357</v>
      </c>
      <c r="G32" s="148">
        <f>'Input quaterly VPH'!AB15</f>
        <v>6594</v>
      </c>
      <c r="H32" s="148">
        <f>'Input quaterly VPH'!AC15</f>
        <v>967</v>
      </c>
      <c r="I32" s="148">
        <f>'Input quaterly VPH'!AD15</f>
        <v>174655</v>
      </c>
      <c r="J32" s="148">
        <f>'Input quaterly VPH'!AE15</f>
        <v>9447</v>
      </c>
      <c r="K32" s="148">
        <f>'Input quaterly VPH'!AF15</f>
        <v>23602</v>
      </c>
      <c r="L32" s="10"/>
    </row>
    <row r="33" spans="1:12">
      <c r="A33" s="7"/>
      <c r="B33" s="128" t="s">
        <v>544</v>
      </c>
      <c r="C33" s="129" t="s">
        <v>38</v>
      </c>
      <c r="D33" s="147">
        <f>'Input quaterly VPH'!Y33</f>
        <v>614720</v>
      </c>
      <c r="E33" s="147">
        <f>'Input quaterly VPH'!Z33</f>
        <v>615042</v>
      </c>
      <c r="F33" s="147">
        <f>'Input quaterly VPH'!AA33</f>
        <v>644895</v>
      </c>
      <c r="G33" s="147">
        <f>'Input quaterly VPH'!AB33</f>
        <v>658826</v>
      </c>
      <c r="H33" s="147">
        <f>'Input quaterly VPH'!AC33</f>
        <v>659793</v>
      </c>
      <c r="I33" s="147">
        <f>'Input quaterly VPH'!AD33</f>
        <v>833877</v>
      </c>
      <c r="J33" s="147">
        <f>'Input quaterly VPH'!AE33</f>
        <v>946444</v>
      </c>
      <c r="K33" s="147">
        <f>'Input quaterly VPH'!AF33</f>
        <v>930193</v>
      </c>
    </row>
    <row r="34" spans="1:12">
      <c r="A34" s="7"/>
      <c r="B34" s="128" t="s">
        <v>545</v>
      </c>
      <c r="C34" s="129" t="s">
        <v>38</v>
      </c>
      <c r="D34" s="147">
        <f>'Input quaterly VPH'!Y38</f>
        <v>1613003</v>
      </c>
      <c r="E34" s="147">
        <f>'Input quaterly VPH'!Z38</f>
        <v>1760591</v>
      </c>
      <c r="F34" s="147">
        <f>'Input quaterly VPH'!AA38</f>
        <v>1734091</v>
      </c>
      <c r="G34" s="147">
        <f>'Input quaterly VPH'!AB38</f>
        <v>1844109</v>
      </c>
      <c r="H34" s="147">
        <f>'Input quaterly VPH'!AC38</f>
        <v>1987256</v>
      </c>
      <c r="I34" s="147">
        <f>'Input quaterly VPH'!AD38</f>
        <v>1900269</v>
      </c>
      <c r="J34" s="147">
        <f>'Input quaterly VPH'!AE38</f>
        <v>1968101</v>
      </c>
      <c r="K34" s="147">
        <f>'Input quaterly VPH'!AF38</f>
        <v>1907595</v>
      </c>
    </row>
    <row r="35" spans="1:12">
      <c r="A35" s="7"/>
      <c r="B35" s="128" t="s">
        <v>546</v>
      </c>
      <c r="C35" s="129" t="s">
        <v>39</v>
      </c>
      <c r="D35" s="147">
        <f>'Input quaterly VPH'!Y34*1000000/10000</f>
        <v>45312700</v>
      </c>
      <c r="E35" s="147">
        <f>'Input quaterly VPH'!Z34*1000000/10000</f>
        <v>46072700</v>
      </c>
      <c r="F35" s="147">
        <f>'Input quaterly VPH'!AA34*1000000/10000</f>
        <v>52983100</v>
      </c>
      <c r="G35" s="147">
        <f>'Input quaterly VPH'!AB34*1000000/10000</f>
        <v>52983100</v>
      </c>
      <c r="H35" s="147">
        <f>'Input quaterly VPH'!AC34*1000000/10000</f>
        <v>52983100</v>
      </c>
      <c r="I35" s="147">
        <f>'Input quaterly VPH'!AD34*1000000/10000</f>
        <v>52983100</v>
      </c>
      <c r="J35" s="147">
        <f>'Input quaterly VPH'!AE34*1000000/10000</f>
        <v>63559700</v>
      </c>
      <c r="K35" s="147">
        <f>'Input quaterly VPH'!AF34*1000000/10000</f>
        <v>63579700</v>
      </c>
    </row>
    <row r="36" spans="1:12">
      <c r="A36" s="7"/>
      <c r="B36" s="128"/>
      <c r="C36" s="129"/>
      <c r="D36" s="147"/>
      <c r="E36" s="147"/>
      <c r="F36" s="147"/>
      <c r="G36" s="147"/>
      <c r="H36" s="147"/>
      <c r="I36" s="147"/>
      <c r="J36" s="147"/>
      <c r="K36" s="147"/>
    </row>
    <row r="37" spans="1:12">
      <c r="A37" s="7"/>
      <c r="B37" s="128" t="s">
        <v>547</v>
      </c>
      <c r="C37" s="129" t="s">
        <v>36</v>
      </c>
      <c r="D37" s="149">
        <f>D31/D30</f>
        <v>0.11898596672940166</v>
      </c>
      <c r="E37" s="149">
        <f t="shared" ref="E37:K37" si="0">E31/E30</f>
        <v>0.18540379872251617</v>
      </c>
      <c r="F37" s="149">
        <f t="shared" si="0"/>
        <v>0.11741291546062481</v>
      </c>
      <c r="G37" s="149">
        <f t="shared" si="0"/>
        <v>0.84771500883434414</v>
      </c>
      <c r="H37" s="149">
        <f t="shared" si="0"/>
        <v>2.9083956896394005E-2</v>
      </c>
      <c r="I37" s="149">
        <f t="shared" si="0"/>
        <v>0.34647397694237902</v>
      </c>
      <c r="J37" s="149">
        <f t="shared" si="0"/>
        <v>4.0607272578867891E-2</v>
      </c>
      <c r="K37" s="149">
        <f t="shared" si="0"/>
        <v>0.40399264951553626</v>
      </c>
      <c r="L37" s="11"/>
    </row>
    <row r="38" spans="1:12">
      <c r="A38" s="7"/>
      <c r="B38" s="128" t="s">
        <v>571</v>
      </c>
      <c r="C38" s="129" t="s">
        <v>36</v>
      </c>
      <c r="D38" s="149">
        <f>D32/D30</f>
        <v>1.9287852568555874E-2</v>
      </c>
      <c r="E38" s="149">
        <f t="shared" ref="E38:K38" si="1">E32/E30</f>
        <v>6.8301115163269177E-3</v>
      </c>
      <c r="F38" s="149">
        <f t="shared" si="1"/>
        <v>0.21701567022656951</v>
      </c>
      <c r="G38" s="149">
        <f t="shared" si="1"/>
        <v>0.31488467599446063</v>
      </c>
      <c r="H38" s="149">
        <f t="shared" si="1"/>
        <v>1.769150551601749E-3</v>
      </c>
      <c r="I38" s="149">
        <f t="shared" si="1"/>
        <v>0.25172701552404275</v>
      </c>
      <c r="J38" s="149">
        <f t="shared" si="1"/>
        <v>7.7108925437701509E-2</v>
      </c>
      <c r="K38" s="149">
        <f t="shared" si="1"/>
        <v>0.1971433344470431</v>
      </c>
      <c r="L38" s="11"/>
    </row>
    <row r="39" spans="1:12">
      <c r="A39" s="7"/>
      <c r="B39" s="128" t="s">
        <v>41</v>
      </c>
      <c r="C39" s="129" t="s">
        <v>40</v>
      </c>
      <c r="D39" s="130">
        <f>D32*1000000/D35</f>
        <v>33.69916160370051</v>
      </c>
      <c r="E39" s="130">
        <f t="shared" ref="E39:K39" si="2">E32*1000000/E35</f>
        <v>7.0323640680923845</v>
      </c>
      <c r="F39" s="130">
        <f t="shared" si="2"/>
        <v>1025.9309100449011</v>
      </c>
      <c r="G39" s="130">
        <f t="shared" si="2"/>
        <v>124.45477897669257</v>
      </c>
      <c r="H39" s="130">
        <f t="shared" si="2"/>
        <v>18.25110271010945</v>
      </c>
      <c r="I39" s="130">
        <f t="shared" si="2"/>
        <v>3296.428483799551</v>
      </c>
      <c r="J39" s="130">
        <f t="shared" si="2"/>
        <v>148.63191613553872</v>
      </c>
      <c r="K39" s="130">
        <f t="shared" si="2"/>
        <v>371.21911553530452</v>
      </c>
    </row>
    <row r="40" spans="1:12">
      <c r="A40" s="7"/>
      <c r="B40" s="128" t="s">
        <v>548</v>
      </c>
      <c r="C40" s="129"/>
      <c r="D40" s="130">
        <f>D33*1000000/D35</f>
        <v>13566.174604470711</v>
      </c>
      <c r="E40" s="130">
        <f t="shared" ref="E40:K40" si="3">E33*1000000/E35</f>
        <v>13349.380435702704</v>
      </c>
      <c r="F40" s="130">
        <f t="shared" si="3"/>
        <v>12171.711357017615</v>
      </c>
      <c r="G40" s="130">
        <f t="shared" si="3"/>
        <v>12434.644254488696</v>
      </c>
      <c r="H40" s="130">
        <f t="shared" si="3"/>
        <v>12452.895357198804</v>
      </c>
      <c r="I40" s="130">
        <f t="shared" si="3"/>
        <v>15738.546819646264</v>
      </c>
      <c r="J40" s="130">
        <f t="shared" si="3"/>
        <v>14890.630383717984</v>
      </c>
      <c r="K40" s="130">
        <f t="shared" si="3"/>
        <v>14630.345849382744</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5.9040912478369059</v>
      </c>
      <c r="I42" s="138">
        <f>(I30-E30)/ABS(E30)</f>
        <v>13.626283280983198</v>
      </c>
      <c r="J42" s="138">
        <f>(J30-F30)/ABS(F30)</f>
        <v>-0.51086934823834718</v>
      </c>
      <c r="K42" s="138">
        <f>(K30-G30)/ABS(G30)</f>
        <v>4.7170144692230549</v>
      </c>
      <c r="L42" s="12"/>
    </row>
    <row r="43" spans="1:12">
      <c r="A43" s="7"/>
      <c r="B43" s="128" t="s">
        <v>564</v>
      </c>
      <c r="C43" s="139" t="s">
        <v>36</v>
      </c>
      <c r="D43" s="128"/>
      <c r="E43" s="132">
        <f>E30/D30-1</f>
        <v>-0.40081344970885069</v>
      </c>
      <c r="F43" s="132">
        <f t="shared" ref="F43:K43" si="4">F30/E30-1</f>
        <v>4.2801610557160021</v>
      </c>
      <c r="G43" s="132">
        <f t="shared" si="4"/>
        <v>-0.91639484978540775</v>
      </c>
      <c r="H43" s="132">
        <f t="shared" si="4"/>
        <v>25.101427821020962</v>
      </c>
      <c r="I43" s="132">
        <f>I30/H30-1</f>
        <v>0.26937375363618066</v>
      </c>
      <c r="J43" s="132">
        <f t="shared" si="4"/>
        <v>-0.82342140043555523</v>
      </c>
      <c r="K43" s="132">
        <f t="shared" si="4"/>
        <v>-2.2813533036771028E-2</v>
      </c>
      <c r="L43" s="12"/>
    </row>
    <row r="44" spans="1:12" s="8" customFormat="1">
      <c r="A44" s="13"/>
      <c r="B44" s="128" t="s">
        <v>562</v>
      </c>
      <c r="C44" s="136" t="s">
        <v>36</v>
      </c>
      <c r="D44" s="137"/>
      <c r="E44" s="150"/>
      <c r="F44" s="150"/>
      <c r="G44" s="150"/>
      <c r="H44" s="138">
        <f>(H32-D32)/ABS(D32)</f>
        <v>-0.36673215455140801</v>
      </c>
      <c r="I44" s="138">
        <f>(I32-E32)/ABS(E32)</f>
        <v>538.05864197530866</v>
      </c>
      <c r="J44" s="138">
        <f>(J32-F32)/ABS(F32)</f>
        <v>-0.82620453667420934</v>
      </c>
      <c r="K44" s="138">
        <f>(K32-G32)/ABS(G32)</f>
        <v>2.5793145283591143</v>
      </c>
      <c r="L44" s="14"/>
    </row>
    <row r="45" spans="1:12">
      <c r="A45" s="7"/>
      <c r="B45" s="128" t="s">
        <v>567</v>
      </c>
      <c r="C45" s="139" t="s">
        <v>36</v>
      </c>
      <c r="D45" s="128"/>
      <c r="E45" s="132">
        <f>E32/D32-1</f>
        <v>-0.78781925343811399</v>
      </c>
      <c r="F45" s="132">
        <f t="shared" ref="F45:K45" si="5">F32/E32-1</f>
        <v>166.7685185185185</v>
      </c>
      <c r="G45" s="132">
        <f t="shared" si="5"/>
        <v>-0.87869087697996573</v>
      </c>
      <c r="H45" s="132">
        <f>(H32-G32)/ABS(G32)</f>
        <v>-0.85335153169548073</v>
      </c>
      <c r="I45" s="132">
        <f>I32/H32-1</f>
        <v>179.6153050672182</v>
      </c>
      <c r="J45" s="132">
        <f t="shared" si="5"/>
        <v>-0.94591050928974263</v>
      </c>
      <c r="K45" s="132">
        <f t="shared" si="5"/>
        <v>1.4983592674923254</v>
      </c>
      <c r="L45" s="12"/>
    </row>
    <row r="46" spans="1:12" s="8" customFormat="1">
      <c r="A46" s="13"/>
      <c r="B46" s="128" t="s">
        <v>565</v>
      </c>
      <c r="C46" s="136" t="s">
        <v>36</v>
      </c>
      <c r="D46" s="137"/>
      <c r="E46" s="150"/>
      <c r="F46" s="150"/>
      <c r="G46" s="150"/>
      <c r="H46" s="138">
        <f>(H39-D39)/ABS(D39)</f>
        <v>-0.45841077814513659</v>
      </c>
      <c r="I46" s="138">
        <f>(I39-E39)/ABS(E39)</f>
        <v>467.7511129800975</v>
      </c>
      <c r="J46" s="138">
        <f>(J39-F39)/ABS(F39)</f>
        <v>-0.85512482889414676</v>
      </c>
      <c r="K46" s="138">
        <f>(K39-G39)/ABS(G39)</f>
        <v>1.9827630452409148</v>
      </c>
      <c r="L46" s="14"/>
    </row>
    <row r="47" spans="1:12">
      <c r="A47" s="7"/>
      <c r="B47" s="128" t="s">
        <v>566</v>
      </c>
      <c r="C47" s="139" t="s">
        <v>36</v>
      </c>
      <c r="D47" s="128"/>
      <c r="E47" s="132">
        <f>E39/D39-1</f>
        <v>-0.79131931675949585</v>
      </c>
      <c r="F47" s="132">
        <f t="shared" ref="F47:K47" si="6">F39/E39-1</f>
        <v>144.88705876304232</v>
      </c>
      <c r="G47" s="132">
        <f t="shared" si="6"/>
        <v>-0.87869087697996573</v>
      </c>
      <c r="H47" s="132">
        <f t="shared" si="6"/>
        <v>-0.85335153169548073</v>
      </c>
      <c r="I47" s="132">
        <f>I39/H39-1</f>
        <v>179.6153050672182</v>
      </c>
      <c r="J47" s="132">
        <f t="shared" si="6"/>
        <v>-0.95491122684262764</v>
      </c>
      <c r="K47" s="132">
        <f t="shared" si="6"/>
        <v>1.4975733690789981</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5.2693122734317696E-4</v>
      </c>
      <c r="F49" s="132">
        <f t="shared" ref="F49:K49" si="7">F32/AVERAGE(E33:F33)</f>
        <v>8.6285266644284597E-2</v>
      </c>
      <c r="G49" s="132">
        <f t="shared" si="7"/>
        <v>1.0115661249607853E-2</v>
      </c>
      <c r="H49" s="132">
        <f t="shared" si="7"/>
        <v>1.4666859798015955E-3</v>
      </c>
      <c r="I49" s="132">
        <f>I32/AVERAGE(H33:I33)</f>
        <v>0.23386022347640376</v>
      </c>
      <c r="J49" s="132">
        <f t="shared" si="7"/>
        <v>1.061269287954251E-2</v>
      </c>
      <c r="K49" s="132">
        <f t="shared" si="7"/>
        <v>2.5153505979046559E-2</v>
      </c>
      <c r="L49" s="12"/>
    </row>
    <row r="50" spans="1:12">
      <c r="A50" s="7"/>
      <c r="B50" s="128" t="s">
        <v>43</v>
      </c>
      <c r="C50" s="141" t="s">
        <v>36</v>
      </c>
      <c r="D50" s="129"/>
      <c r="E50" s="133">
        <f>E32/AVERAGE(D34:E34)</f>
        <v>1.9208001911314758E-4</v>
      </c>
      <c r="F50" s="133">
        <f t="shared" ref="F50:K50" si="8">F32/AVERAGE(E34:F34)</f>
        <v>3.110840986390178E-2</v>
      </c>
      <c r="G50" s="133">
        <f t="shared" si="8"/>
        <v>3.6856520038007936E-3</v>
      </c>
      <c r="H50" s="133">
        <f t="shared" si="8"/>
        <v>5.04780933166117E-4</v>
      </c>
      <c r="I50" s="132">
        <f>I32/AVERAGE(H34:I34)</f>
        <v>8.9854084539649257E-2</v>
      </c>
      <c r="J50" s="132">
        <f t="shared" si="8"/>
        <v>4.8842277238216611E-3</v>
      </c>
      <c r="K50" s="132">
        <f t="shared" si="8"/>
        <v>1.2179489825827413E-2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0.61889717502075325</v>
      </c>
      <c r="E52" s="133">
        <f t="shared" si="9"/>
        <v>0.65066162442043607</v>
      </c>
      <c r="F52" s="133">
        <f t="shared" si="9"/>
        <v>0.62810775213065517</v>
      </c>
      <c r="G52" s="133">
        <f t="shared" si="9"/>
        <v>0.64274020678821042</v>
      </c>
      <c r="H52" s="133">
        <f t="shared" si="9"/>
        <v>0.66798791901999544</v>
      </c>
      <c r="I52" s="133">
        <f t="shared" si="9"/>
        <v>0.5611794961660691</v>
      </c>
      <c r="J52" s="133">
        <f t="shared" si="9"/>
        <v>0.51910801325744971</v>
      </c>
      <c r="K52" s="133">
        <f t="shared" si="9"/>
        <v>0.5123739577845402</v>
      </c>
    </row>
    <row r="53" spans="1:12">
      <c r="A53" s="7"/>
      <c r="B53" s="128" t="s">
        <v>553</v>
      </c>
      <c r="C53" s="141" t="s">
        <v>36</v>
      </c>
      <c r="D53" s="133">
        <f t="shared" ref="D53:K53" si="10">D34/D33-1</f>
        <v>1.6239637558563249</v>
      </c>
      <c r="E53" s="133">
        <f t="shared" si="10"/>
        <v>1.8625541019962863</v>
      </c>
      <c r="F53" s="133">
        <f t="shared" si="10"/>
        <v>1.6889509144899559</v>
      </c>
      <c r="G53" s="133">
        <f t="shared" si="10"/>
        <v>1.7990835212939382</v>
      </c>
      <c r="H53" s="133">
        <f t="shared" si="10"/>
        <v>2.0119385928617004</v>
      </c>
      <c r="I53" s="133">
        <f t="shared" si="10"/>
        <v>1.2788360873366216</v>
      </c>
      <c r="J53" s="133">
        <f t="shared" si="10"/>
        <v>1.0794690441272805</v>
      </c>
      <c r="K53" s="133">
        <f t="shared" si="10"/>
        <v>1.0507518332217076</v>
      </c>
    </row>
    <row r="54" spans="1:12">
      <c r="A54" s="7"/>
      <c r="B54" s="128" t="s">
        <v>554</v>
      </c>
      <c r="C54" s="141" t="s">
        <v>40</v>
      </c>
      <c r="D54" s="144">
        <f>'Input quaterly VPH'!Y19/'Input quaterly VPH'!Y31</f>
        <v>1.753439784289857</v>
      </c>
      <c r="E54" s="144">
        <f>'Input quaterly VPH'!Z19/'Input quaterly VPH'!Z31</f>
        <v>1.6418954835352093</v>
      </c>
      <c r="F54" s="144">
        <f>'Input quaterly VPH'!AA19/'Input quaterly VPH'!AA31</f>
        <v>1.913712538285</v>
      </c>
      <c r="G54" s="144">
        <f>'Input quaterly VPH'!AB19/'Input quaterly VPH'!AB31</f>
        <v>1.9034495393934536</v>
      </c>
      <c r="H54" s="144">
        <f>'Input quaterly VPH'!AD19/'Input quaterly VPH'!AC31</f>
        <v>1.5413257441005572</v>
      </c>
      <c r="I54" s="144">
        <f>'Input quaterly VPH'!AD19/'Input quaterly VPH'!AD31</f>
        <v>2.033004752146653</v>
      </c>
      <c r="J54" s="144">
        <f>'Input quaterly VPH'!AE19/'Input quaterly VPH'!AE31</f>
        <v>2.1829913317197058</v>
      </c>
      <c r="K54" s="144">
        <f>'Input quaterly VPH'!AF19/'Input quaterly VPH'!AF31</f>
        <v>1.9383218676557177</v>
      </c>
    </row>
    <row r="55" spans="1:12">
      <c r="A55" s="7"/>
      <c r="B55" s="128" t="s">
        <v>555</v>
      </c>
      <c r="C55" s="141" t="s">
        <v>40</v>
      </c>
      <c r="D55" s="151">
        <f>('Input quaterly VPH'!Y19-'Input quaterly VPH'!Y23)/'Input quaterly VPH'!Y31</f>
        <v>0.50966162018213035</v>
      </c>
      <c r="E55" s="151">
        <f>('Input quaterly VPH'!Z19-'Input quaterly VPH'!Z23)/'Input quaterly VPH'!Z31</f>
        <v>0.4862223878224437</v>
      </c>
      <c r="F55" s="151">
        <f>('Input quaterly VPH'!AA19-'Input quaterly VPH'!AA23)/'Input quaterly VPH'!AA31</f>
        <v>0.78522010050974689</v>
      </c>
      <c r="G55" s="151">
        <f>('Input quaterly VPH'!AB19-'Input quaterly VPH'!AB23)/'Input quaterly VPH'!AB31</f>
        <v>0.76572331545107375</v>
      </c>
      <c r="H55" s="151">
        <f>('Input quaterly VPH'!AD19-'Input quaterly VPH'!AC23)/'Input quaterly VPH'!AC31</f>
        <v>0.56127341989801971</v>
      </c>
      <c r="I55" s="151">
        <f>('Input quaterly VPH'!AD19-'Input quaterly VPH'!AD23)/'Input quaterly VPH'!AD31</f>
        <v>1.2202251557064252</v>
      </c>
      <c r="J55" s="151">
        <f>('Input quaterly VPH'!AE19-'Input quaterly VPH'!AE23)/'Input quaterly VPH'!AE31</f>
        <v>0.90698231766206827</v>
      </c>
      <c r="K55" s="151">
        <f>('Input quaterly VPH'!AF19-'Input quaterly VPH'!AF23)/'Input quaterly VPH'!AF31</f>
        <v>1.0198443452485795</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hợp'!D39</f>
        <v>7480</v>
      </c>
    </row>
    <row r="58" spans="1:12">
      <c r="A58" s="7"/>
      <c r="B58" s="128" t="s">
        <v>558</v>
      </c>
      <c r="C58" s="129" t="s">
        <v>38</v>
      </c>
      <c r="D58" s="130"/>
      <c r="E58" s="130"/>
      <c r="F58" s="130"/>
      <c r="G58" s="130"/>
      <c r="H58" s="130"/>
      <c r="I58" s="130"/>
      <c r="J58" s="130"/>
      <c r="K58" s="130">
        <f>K57*K35/1000000</f>
        <v>475576.15600000002</v>
      </c>
    </row>
    <row r="59" spans="1:12">
      <c r="A59" s="7"/>
      <c r="B59" s="128" t="s">
        <v>559</v>
      </c>
      <c r="C59" s="129" t="s">
        <v>40</v>
      </c>
      <c r="D59" s="130"/>
      <c r="E59" s="130"/>
      <c r="F59" s="130"/>
      <c r="G59" s="130"/>
      <c r="H59" s="130"/>
      <c r="I59" s="130"/>
      <c r="J59" s="130"/>
      <c r="K59" s="153">
        <f>K57/(SUM(H32:K32)*1000000/K35)</f>
        <v>2.2790716295029019</v>
      </c>
    </row>
    <row r="60" spans="1:12">
      <c r="A60" s="7"/>
      <c r="B60" s="128" t="s">
        <v>560</v>
      </c>
      <c r="C60" s="129" t="s">
        <v>40</v>
      </c>
      <c r="D60" s="130"/>
      <c r="E60" s="130"/>
      <c r="F60" s="130"/>
      <c r="G60" s="130"/>
      <c r="H60" s="130"/>
      <c r="I60" s="130"/>
      <c r="J60" s="130"/>
      <c r="K60" s="154">
        <f>K57/K40</f>
        <v>0.51126610929129757</v>
      </c>
    </row>
  </sheetData>
  <mergeCells count="3">
    <mergeCell ref="I2:K2"/>
    <mergeCell ref="I20:K20"/>
    <mergeCell ref="I3:K19"/>
  </mergeCells>
  <conditionalFormatting sqref="E16:G18">
    <cfRule type="cellIs" dxfId="129" priority="3" operator="lessThan">
      <formula>0</formula>
    </cfRule>
    <cfRule type="cellIs" dxfId="128" priority="4" operator="greaterThan">
      <formula>0</formula>
    </cfRule>
  </conditionalFormatting>
  <conditionalFormatting sqref="H42:K42 H44:K44 H46:K46">
    <cfRule type="cellIs" dxfId="127" priority="1" operator="lessThan">
      <formula>0</formula>
    </cfRule>
    <cfRule type="cellIs" dxfId="126"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1546</v>
      </c>
      <c r="F2" s="24" t="s">
        <v>1546</v>
      </c>
      <c r="G2" s="24" t="s">
        <v>1544</v>
      </c>
    </row>
    <row r="3" spans="1:17" ht="45" customHeight="1" thickBot="1">
      <c r="A3" s="252" t="s">
        <v>1</v>
      </c>
      <c r="B3" s="253"/>
      <c r="C3" s="15"/>
      <c r="D3" s="26">
        <v>279798</v>
      </c>
      <c r="E3" s="26">
        <v>259140</v>
      </c>
      <c r="F3" s="26">
        <v>429249</v>
      </c>
      <c r="G3" s="26">
        <v>1382042</v>
      </c>
      <c r="I3" s="22">
        <f>REPLACE(D3,1,3,"")/1</f>
        <v>798</v>
      </c>
      <c r="J3" s="22">
        <f t="shared" ref="J3:L16" si="0">REPLACE(E3,1,3,"")/1</f>
        <v>140</v>
      </c>
      <c r="K3" s="22">
        <f t="shared" si="0"/>
        <v>249</v>
      </c>
      <c r="L3" s="22">
        <f t="shared" si="0"/>
        <v>2042</v>
      </c>
      <c r="N3" s="2">
        <f>D3</f>
        <v>279798</v>
      </c>
      <c r="O3" s="2">
        <f t="shared" ref="O3:Q17" si="1">E3</f>
        <v>259140</v>
      </c>
      <c r="P3" s="2">
        <f t="shared" si="1"/>
        <v>429249</v>
      </c>
      <c r="Q3" s="2">
        <f t="shared" si="1"/>
        <v>1382042</v>
      </c>
    </row>
    <row r="4" spans="1:17" ht="61.5" customHeight="1" thickBot="1">
      <c r="A4" s="244" t="s">
        <v>2</v>
      </c>
      <c r="B4" s="245"/>
      <c r="C4" s="15"/>
      <c r="D4" s="27">
        <v>245563</v>
      </c>
      <c r="E4" s="27">
        <v>199813</v>
      </c>
      <c r="F4" s="27">
        <v>347868</v>
      </c>
      <c r="G4" s="27">
        <v>1107996</v>
      </c>
      <c r="I4" s="22">
        <f t="shared" ref="I4:I16" si="2">REPLACE(D4,1,3,"")/1</f>
        <v>563</v>
      </c>
      <c r="J4" s="22">
        <f t="shared" si="0"/>
        <v>813</v>
      </c>
      <c r="K4" s="22">
        <f t="shared" si="0"/>
        <v>868</v>
      </c>
      <c r="L4" s="22">
        <f t="shared" si="0"/>
        <v>7996</v>
      </c>
      <c r="N4" s="2">
        <f t="shared" ref="N4:Q38" si="3">D4</f>
        <v>245563</v>
      </c>
      <c r="O4" s="2">
        <f t="shared" si="1"/>
        <v>199813</v>
      </c>
      <c r="P4" s="2">
        <f t="shared" si="1"/>
        <v>347868</v>
      </c>
      <c r="Q4" s="2">
        <f t="shared" si="1"/>
        <v>1107996</v>
      </c>
    </row>
    <row r="5" spans="1:17" ht="61.5" customHeight="1" thickBot="1">
      <c r="A5" s="254" t="s">
        <v>3</v>
      </c>
      <c r="B5" s="255"/>
      <c r="C5" s="15"/>
      <c r="D5" s="26">
        <v>34235</v>
      </c>
      <c r="E5" s="26">
        <v>59326</v>
      </c>
      <c r="F5" s="26">
        <v>81381</v>
      </c>
      <c r="G5" s="26">
        <v>274046</v>
      </c>
      <c r="I5" s="22">
        <f t="shared" si="2"/>
        <v>35</v>
      </c>
      <c r="J5" s="22">
        <f t="shared" si="0"/>
        <v>26</v>
      </c>
      <c r="K5" s="22">
        <f t="shared" si="0"/>
        <v>81</v>
      </c>
      <c r="L5" s="22">
        <f t="shared" si="0"/>
        <v>46</v>
      </c>
      <c r="N5" s="2">
        <f t="shared" si="3"/>
        <v>34235</v>
      </c>
      <c r="O5" s="2">
        <f t="shared" si="1"/>
        <v>59326</v>
      </c>
      <c r="P5" s="2">
        <f t="shared" si="1"/>
        <v>81381</v>
      </c>
      <c r="Q5" s="2">
        <f t="shared" si="1"/>
        <v>274046</v>
      </c>
    </row>
    <row r="6" spans="1:17" ht="30" customHeight="1" thickBot="1">
      <c r="A6" s="244" t="s">
        <v>4</v>
      </c>
      <c r="B6" s="245"/>
      <c r="C6" s="15"/>
      <c r="D6" s="27">
        <v>5774</v>
      </c>
      <c r="E6" s="28">
        <v>419</v>
      </c>
      <c r="F6" s="28">
        <v>343</v>
      </c>
      <c r="G6" s="27">
        <v>5050</v>
      </c>
      <c r="I6" s="22">
        <f t="shared" si="2"/>
        <v>4</v>
      </c>
      <c r="J6" s="22" t="e">
        <f t="shared" si="0"/>
        <v>#VALUE!</v>
      </c>
      <c r="K6" s="22" t="e">
        <f t="shared" si="0"/>
        <v>#VALUE!</v>
      </c>
      <c r="L6" s="22">
        <f t="shared" si="0"/>
        <v>0</v>
      </c>
      <c r="N6" s="2">
        <f t="shared" si="3"/>
        <v>5774</v>
      </c>
      <c r="O6" s="2">
        <f t="shared" si="1"/>
        <v>419</v>
      </c>
      <c r="P6" s="2">
        <f t="shared" si="1"/>
        <v>343</v>
      </c>
      <c r="Q6" s="2">
        <f t="shared" si="1"/>
        <v>5050</v>
      </c>
    </row>
    <row r="7" spans="1:17" ht="15" customHeight="1" thickBot="1">
      <c r="A7" s="244" t="s">
        <v>5</v>
      </c>
      <c r="B7" s="245"/>
      <c r="C7" s="15"/>
      <c r="D7" s="27">
        <v>13662</v>
      </c>
      <c r="E7" s="27">
        <v>19292</v>
      </c>
      <c r="F7" s="27">
        <v>11435</v>
      </c>
      <c r="G7" s="27">
        <v>19109</v>
      </c>
      <c r="I7" s="22">
        <f t="shared" si="2"/>
        <v>62</v>
      </c>
      <c r="J7" s="22">
        <f t="shared" si="0"/>
        <v>92</v>
      </c>
      <c r="K7" s="22">
        <f t="shared" si="0"/>
        <v>35</v>
      </c>
      <c r="L7" s="22">
        <f t="shared" si="0"/>
        <v>9</v>
      </c>
      <c r="N7" s="2">
        <f t="shared" si="3"/>
        <v>13662</v>
      </c>
      <c r="O7" s="2">
        <f t="shared" si="1"/>
        <v>19292</v>
      </c>
      <c r="P7" s="2">
        <f t="shared" si="1"/>
        <v>11435</v>
      </c>
      <c r="Q7" s="2">
        <f t="shared" si="1"/>
        <v>19109</v>
      </c>
    </row>
    <row r="8" spans="1:17" ht="15.75" customHeight="1" thickBot="1">
      <c r="A8" s="244" t="s">
        <v>6</v>
      </c>
      <c r="B8" s="245"/>
      <c r="C8" s="15"/>
      <c r="D8" s="27">
        <v>5846</v>
      </c>
      <c r="E8" s="27">
        <v>5385</v>
      </c>
      <c r="F8" s="28">
        <v>890</v>
      </c>
      <c r="G8" s="27">
        <v>4821</v>
      </c>
      <c r="I8" s="22">
        <f t="shared" si="2"/>
        <v>6</v>
      </c>
      <c r="J8" s="22">
        <f t="shared" si="0"/>
        <v>5</v>
      </c>
      <c r="K8" s="22" t="e">
        <f t="shared" si="0"/>
        <v>#VALUE!</v>
      </c>
      <c r="L8" s="22">
        <f t="shared" si="0"/>
        <v>1</v>
      </c>
      <c r="N8" s="2">
        <f t="shared" si="3"/>
        <v>5846</v>
      </c>
      <c r="O8" s="2">
        <f t="shared" si="1"/>
        <v>5385</v>
      </c>
      <c r="P8" s="2">
        <f t="shared" si="1"/>
        <v>890</v>
      </c>
      <c r="Q8" s="2">
        <f t="shared" si="1"/>
        <v>4821</v>
      </c>
    </row>
    <row r="9" spans="1:17" ht="37.5" customHeight="1" thickBot="1">
      <c r="A9" s="244" t="s">
        <v>7</v>
      </c>
      <c r="B9" s="245"/>
      <c r="C9" s="15"/>
      <c r="D9" s="27">
        <v>20108</v>
      </c>
      <c r="E9" s="27">
        <v>28726</v>
      </c>
      <c r="F9" s="27">
        <v>33605</v>
      </c>
      <c r="G9" s="27">
        <v>31859</v>
      </c>
      <c r="I9" s="22">
        <f t="shared" si="2"/>
        <v>8</v>
      </c>
      <c r="J9" s="22">
        <f t="shared" si="0"/>
        <v>26</v>
      </c>
      <c r="K9" s="22">
        <f t="shared" si="0"/>
        <v>5</v>
      </c>
      <c r="L9" s="22">
        <f t="shared" si="0"/>
        <v>59</v>
      </c>
      <c r="N9" s="2">
        <f t="shared" si="3"/>
        <v>20108</v>
      </c>
      <c r="O9" s="2">
        <f t="shared" si="1"/>
        <v>28726</v>
      </c>
      <c r="P9" s="2">
        <f t="shared" si="1"/>
        <v>33605</v>
      </c>
      <c r="Q9" s="2">
        <f t="shared" si="1"/>
        <v>31859</v>
      </c>
    </row>
    <row r="10" spans="1:17" ht="61.5" customHeight="1" thickBot="1">
      <c r="A10" s="254" t="s">
        <v>8</v>
      </c>
      <c r="B10" s="255"/>
      <c r="C10" s="15"/>
      <c r="D10" s="29">
        <v>393</v>
      </c>
      <c r="E10" s="26">
        <v>6343</v>
      </c>
      <c r="F10" s="26">
        <v>35795</v>
      </c>
      <c r="G10" s="26">
        <v>223308</v>
      </c>
      <c r="I10" s="22" t="e">
        <f t="shared" si="2"/>
        <v>#VALUE!</v>
      </c>
      <c r="J10" s="22">
        <f t="shared" si="0"/>
        <v>3</v>
      </c>
      <c r="K10" s="22">
        <f t="shared" si="0"/>
        <v>95</v>
      </c>
      <c r="L10" s="22">
        <f t="shared" si="0"/>
        <v>308</v>
      </c>
      <c r="N10" s="2">
        <f t="shared" si="3"/>
        <v>393</v>
      </c>
      <c r="O10" s="2">
        <f t="shared" si="1"/>
        <v>6343</v>
      </c>
      <c r="P10" s="2">
        <f t="shared" si="1"/>
        <v>35795</v>
      </c>
      <c r="Q10" s="2">
        <f t="shared" si="1"/>
        <v>223308</v>
      </c>
    </row>
    <row r="11" spans="1:17" ht="15" customHeight="1" thickBot="1">
      <c r="A11" s="244" t="s">
        <v>9</v>
      </c>
      <c r="B11" s="245"/>
      <c r="C11" s="15"/>
      <c r="D11" s="27">
        <v>5585</v>
      </c>
      <c r="E11" s="27">
        <v>143743</v>
      </c>
      <c r="F11" s="27">
        <v>73213</v>
      </c>
      <c r="G11" s="27">
        <v>19125</v>
      </c>
      <c r="I11" s="22">
        <f t="shared" si="2"/>
        <v>5</v>
      </c>
      <c r="J11" s="22">
        <f t="shared" si="0"/>
        <v>743</v>
      </c>
      <c r="K11" s="22">
        <f t="shared" si="0"/>
        <v>13</v>
      </c>
      <c r="L11" s="22">
        <f t="shared" si="0"/>
        <v>25</v>
      </c>
      <c r="N11" s="2">
        <f t="shared" si="3"/>
        <v>5585</v>
      </c>
      <c r="O11" s="2">
        <f t="shared" si="1"/>
        <v>143743</v>
      </c>
      <c r="P11" s="2">
        <f t="shared" si="1"/>
        <v>73213</v>
      </c>
      <c r="Q11" s="2">
        <f t="shared" si="1"/>
        <v>19125</v>
      </c>
    </row>
    <row r="12" spans="1:17" ht="45" customHeight="1" thickBot="1">
      <c r="A12" s="244" t="s">
        <v>10</v>
      </c>
      <c r="B12" s="245"/>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26">
        <v>5978</v>
      </c>
      <c r="E13" s="26">
        <v>150086</v>
      </c>
      <c r="F13" s="26">
        <v>109008</v>
      </c>
      <c r="G13" s="26">
        <v>242432</v>
      </c>
      <c r="I13" s="22">
        <f t="shared" si="2"/>
        <v>8</v>
      </c>
      <c r="J13" s="22">
        <f t="shared" si="0"/>
        <v>86</v>
      </c>
      <c r="K13" s="22">
        <f t="shared" si="0"/>
        <v>8</v>
      </c>
      <c r="L13" s="22">
        <f t="shared" si="0"/>
        <v>432</v>
      </c>
      <c r="N13" s="2">
        <f t="shared" si="3"/>
        <v>5978</v>
      </c>
      <c r="O13" s="2">
        <f t="shared" si="1"/>
        <v>150086</v>
      </c>
      <c r="P13" s="2">
        <f t="shared" si="1"/>
        <v>109008</v>
      </c>
      <c r="Q13" s="2">
        <f t="shared" si="1"/>
        <v>242432</v>
      </c>
    </row>
    <row r="14" spans="1:17" ht="61.5" customHeight="1" thickBot="1">
      <c r="A14" s="254" t="s">
        <v>12</v>
      </c>
      <c r="B14" s="255"/>
      <c r="C14" s="15"/>
      <c r="D14" s="26">
        <v>2944</v>
      </c>
      <c r="E14" s="26">
        <v>108616</v>
      </c>
      <c r="F14" s="26">
        <v>80846</v>
      </c>
      <c r="G14" s="26">
        <v>190686</v>
      </c>
      <c r="I14" s="22">
        <f t="shared" si="2"/>
        <v>4</v>
      </c>
      <c r="J14" s="22">
        <f t="shared" si="0"/>
        <v>616</v>
      </c>
      <c r="K14" s="22">
        <f t="shared" si="0"/>
        <v>46</v>
      </c>
      <c r="L14" s="22">
        <f t="shared" si="0"/>
        <v>686</v>
      </c>
      <c r="N14" s="2">
        <f t="shared" si="3"/>
        <v>2944</v>
      </c>
      <c r="O14" s="2">
        <f t="shared" si="1"/>
        <v>108616</v>
      </c>
      <c r="P14" s="2">
        <f t="shared" si="1"/>
        <v>80846</v>
      </c>
      <c r="Q14" s="2">
        <f t="shared" si="1"/>
        <v>190686</v>
      </c>
    </row>
    <row r="15" spans="1:17" ht="61.5" customHeight="1" thickBot="1">
      <c r="A15" s="254" t="s">
        <v>13</v>
      </c>
      <c r="B15" s="255"/>
      <c r="C15" s="15"/>
      <c r="D15" s="26">
        <v>2944</v>
      </c>
      <c r="E15" s="26">
        <v>108616</v>
      </c>
      <c r="F15" s="26">
        <v>80846</v>
      </c>
      <c r="G15" s="26">
        <v>190686</v>
      </c>
      <c r="I15" s="22">
        <f t="shared" si="2"/>
        <v>4</v>
      </c>
      <c r="J15" s="22">
        <f t="shared" si="0"/>
        <v>616</v>
      </c>
      <c r="K15" s="22">
        <f t="shared" si="0"/>
        <v>46</v>
      </c>
      <c r="L15" s="22">
        <f t="shared" si="0"/>
        <v>686</v>
      </c>
      <c r="N15" s="2">
        <f t="shared" si="3"/>
        <v>2944</v>
      </c>
      <c r="O15" s="2">
        <f t="shared" si="1"/>
        <v>108616</v>
      </c>
      <c r="P15" s="2">
        <f t="shared" si="1"/>
        <v>80846</v>
      </c>
      <c r="Q15" s="2">
        <f t="shared" si="1"/>
        <v>190686</v>
      </c>
    </row>
    <row r="16" spans="1:17" ht="37.5" customHeight="1" thickBot="1">
      <c r="A16" s="244" t="s">
        <v>14</v>
      </c>
      <c r="B16" s="245"/>
      <c r="C16" s="15"/>
      <c r="D16" s="28">
        <v>97</v>
      </c>
      <c r="E16" s="27">
        <v>3038</v>
      </c>
      <c r="F16" s="27">
        <v>1725</v>
      </c>
      <c r="G16" s="27">
        <v>3494</v>
      </c>
      <c r="I16" s="22" t="e">
        <f t="shared" si="2"/>
        <v>#VALUE!</v>
      </c>
      <c r="J16" s="22">
        <f t="shared" si="0"/>
        <v>8</v>
      </c>
      <c r="K16" s="22">
        <f t="shared" si="0"/>
        <v>5</v>
      </c>
      <c r="L16" s="22">
        <f t="shared" si="0"/>
        <v>4</v>
      </c>
      <c r="N16" s="2">
        <f t="shared" si="3"/>
        <v>97</v>
      </c>
      <c r="O16" s="2">
        <f t="shared" si="1"/>
        <v>3038</v>
      </c>
      <c r="P16" s="2">
        <f t="shared" si="1"/>
        <v>1725</v>
      </c>
      <c r="Q16" s="2">
        <f t="shared" si="1"/>
        <v>3494</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1381</v>
      </c>
      <c r="F18" s="20" t="s">
        <v>1383</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1658119</v>
      </c>
      <c r="E19" s="26">
        <v>1536575</v>
      </c>
      <c r="F19" s="26">
        <v>1564987</v>
      </c>
      <c r="G19" s="26">
        <v>1564048</v>
      </c>
      <c r="I19" s="22">
        <f t="shared" ref="I19:L38" si="4">REPLACE(D19,1,3,"")/1</f>
        <v>8119</v>
      </c>
      <c r="J19" s="22">
        <f t="shared" si="4"/>
        <v>6575</v>
      </c>
      <c r="K19" s="22">
        <f t="shared" si="4"/>
        <v>4987</v>
      </c>
      <c r="L19" s="22">
        <f t="shared" si="4"/>
        <v>4048</v>
      </c>
      <c r="N19" s="2">
        <f t="shared" si="3"/>
        <v>1658119</v>
      </c>
      <c r="O19" s="2">
        <f t="shared" si="3"/>
        <v>1536575</v>
      </c>
      <c r="P19" s="2">
        <f t="shared" si="3"/>
        <v>1564987</v>
      </c>
      <c r="Q19" s="2">
        <f t="shared" si="3"/>
        <v>1564048</v>
      </c>
    </row>
    <row r="20" spans="1:17" ht="61.5" customHeight="1" thickBot="1">
      <c r="A20" s="244" t="s">
        <v>17</v>
      </c>
      <c r="B20" s="245"/>
      <c r="C20" s="15"/>
      <c r="D20" s="27">
        <v>5792</v>
      </c>
      <c r="E20" s="27">
        <v>208594</v>
      </c>
      <c r="F20" s="27">
        <v>61346</v>
      </c>
      <c r="G20" s="27">
        <v>74720</v>
      </c>
      <c r="I20" s="22">
        <f t="shared" si="4"/>
        <v>2</v>
      </c>
      <c r="J20" s="22">
        <f t="shared" si="4"/>
        <v>594</v>
      </c>
      <c r="K20" s="22">
        <f t="shared" si="4"/>
        <v>46</v>
      </c>
      <c r="L20" s="22">
        <f t="shared" si="4"/>
        <v>20</v>
      </c>
      <c r="N20" s="2">
        <f t="shared" si="3"/>
        <v>5792</v>
      </c>
      <c r="O20" s="2">
        <f t="shared" si="3"/>
        <v>208594</v>
      </c>
      <c r="P20" s="2">
        <f t="shared" si="3"/>
        <v>61346</v>
      </c>
      <c r="Q20" s="2">
        <f t="shared" si="3"/>
        <v>74720</v>
      </c>
    </row>
    <row r="21" spans="1:17" ht="30" customHeight="1" thickBot="1">
      <c r="A21" s="244" t="s">
        <v>18</v>
      </c>
      <c r="B21" s="245"/>
      <c r="C21" s="15"/>
      <c r="D21" s="28">
        <v>624</v>
      </c>
      <c r="E21" s="28">
        <v>132</v>
      </c>
      <c r="F21" s="28">
        <v>132</v>
      </c>
      <c r="G21" s="28">
        <v>132</v>
      </c>
      <c r="I21" s="22" t="e">
        <f t="shared" si="4"/>
        <v>#VALUE!</v>
      </c>
      <c r="J21" s="22" t="e">
        <f t="shared" si="4"/>
        <v>#VALUE!</v>
      </c>
      <c r="K21" s="22" t="e">
        <f t="shared" si="4"/>
        <v>#VALUE!</v>
      </c>
      <c r="L21" s="22" t="e">
        <f t="shared" si="4"/>
        <v>#VALUE!</v>
      </c>
      <c r="N21" s="2">
        <f t="shared" si="3"/>
        <v>624</v>
      </c>
      <c r="O21" s="2">
        <f t="shared" si="3"/>
        <v>132</v>
      </c>
      <c r="P21" s="2">
        <f t="shared" si="3"/>
        <v>132</v>
      </c>
      <c r="Q21" s="2">
        <f t="shared" si="3"/>
        <v>132</v>
      </c>
    </row>
    <row r="22" spans="1:17" ht="30" customHeight="1" thickBot="1">
      <c r="A22" s="244" t="s">
        <v>19</v>
      </c>
      <c r="B22" s="245"/>
      <c r="C22" s="15"/>
      <c r="D22" s="27">
        <v>152885</v>
      </c>
      <c r="E22" s="27">
        <v>264222</v>
      </c>
      <c r="F22" s="27">
        <v>540547</v>
      </c>
      <c r="G22" s="27">
        <v>679827</v>
      </c>
      <c r="I22" s="22">
        <f t="shared" si="4"/>
        <v>885</v>
      </c>
      <c r="J22" s="22">
        <f t="shared" si="4"/>
        <v>222</v>
      </c>
      <c r="K22" s="22">
        <f t="shared" si="4"/>
        <v>547</v>
      </c>
      <c r="L22" s="22">
        <f t="shared" si="4"/>
        <v>827</v>
      </c>
      <c r="N22" s="2">
        <f t="shared" si="3"/>
        <v>152885</v>
      </c>
      <c r="O22" s="2">
        <f t="shared" si="3"/>
        <v>264222</v>
      </c>
      <c r="P22" s="2">
        <f t="shared" si="3"/>
        <v>540547</v>
      </c>
      <c r="Q22" s="2">
        <f t="shared" si="3"/>
        <v>679827</v>
      </c>
    </row>
    <row r="23" spans="1:17" ht="15" customHeight="1" thickBot="1">
      <c r="A23" s="244" t="s">
        <v>20</v>
      </c>
      <c r="B23" s="245"/>
      <c r="C23" s="15"/>
      <c r="D23" s="27">
        <v>1493844</v>
      </c>
      <c r="E23" s="27">
        <v>1061277</v>
      </c>
      <c r="F23" s="27">
        <v>960467</v>
      </c>
      <c r="G23" s="27">
        <v>799157</v>
      </c>
      <c r="I23" s="22">
        <f t="shared" si="4"/>
        <v>3844</v>
      </c>
      <c r="J23" s="22">
        <f t="shared" si="4"/>
        <v>1277</v>
      </c>
      <c r="K23" s="22">
        <f t="shared" si="4"/>
        <v>467</v>
      </c>
      <c r="L23" s="22">
        <f t="shared" si="4"/>
        <v>157</v>
      </c>
      <c r="N23" s="2">
        <f t="shared" si="3"/>
        <v>1493844</v>
      </c>
      <c r="O23" s="2">
        <f t="shared" si="3"/>
        <v>1061277</v>
      </c>
      <c r="P23" s="2">
        <f t="shared" si="3"/>
        <v>960467</v>
      </c>
      <c r="Q23" s="2">
        <f t="shared" si="3"/>
        <v>799157</v>
      </c>
    </row>
    <row r="24" spans="1:17" ht="30" customHeight="1" thickBot="1">
      <c r="A24" s="244" t="s">
        <v>21</v>
      </c>
      <c r="B24" s="245"/>
      <c r="C24" s="15"/>
      <c r="D24" s="27">
        <v>4974</v>
      </c>
      <c r="E24" s="27">
        <v>2351</v>
      </c>
      <c r="F24" s="27">
        <v>2496</v>
      </c>
      <c r="G24" s="27">
        <v>10212</v>
      </c>
      <c r="I24" s="22">
        <f t="shared" si="4"/>
        <v>4</v>
      </c>
      <c r="J24" s="22">
        <f t="shared" si="4"/>
        <v>1</v>
      </c>
      <c r="K24" s="22">
        <f t="shared" si="4"/>
        <v>6</v>
      </c>
      <c r="L24" s="22">
        <f t="shared" si="4"/>
        <v>12</v>
      </c>
      <c r="N24" s="2">
        <f t="shared" si="3"/>
        <v>4974</v>
      </c>
      <c r="O24" s="2">
        <f t="shared" si="3"/>
        <v>2351</v>
      </c>
      <c r="P24" s="2">
        <f t="shared" si="3"/>
        <v>2496</v>
      </c>
      <c r="Q24" s="2">
        <f t="shared" si="3"/>
        <v>10212</v>
      </c>
    </row>
    <row r="25" spans="1:17" ht="15" customHeight="1" thickBot="1">
      <c r="A25" s="254" t="s">
        <v>22</v>
      </c>
      <c r="B25" s="255"/>
      <c r="C25" s="15"/>
      <c r="D25" s="26">
        <v>54702</v>
      </c>
      <c r="E25" s="26">
        <v>136001</v>
      </c>
      <c r="F25" s="26">
        <v>183126</v>
      </c>
      <c r="G25" s="26">
        <v>364475</v>
      </c>
      <c r="I25" s="22">
        <f t="shared" si="4"/>
        <v>2</v>
      </c>
      <c r="J25" s="22">
        <f t="shared" si="4"/>
        <v>1</v>
      </c>
      <c r="K25" s="22">
        <f t="shared" si="4"/>
        <v>126</v>
      </c>
      <c r="L25" s="22">
        <f t="shared" si="4"/>
        <v>475</v>
      </c>
      <c r="N25" s="2">
        <f t="shared" si="3"/>
        <v>54702</v>
      </c>
      <c r="O25" s="2">
        <f t="shared" si="3"/>
        <v>136001</v>
      </c>
      <c r="P25" s="2">
        <f t="shared" si="3"/>
        <v>183126</v>
      </c>
      <c r="Q25" s="2">
        <f t="shared" si="3"/>
        <v>364475</v>
      </c>
    </row>
    <row r="26" spans="1:17" ht="25.5" customHeight="1" thickBot="1">
      <c r="A26" s="244" t="s">
        <v>23</v>
      </c>
      <c r="B26" s="245"/>
      <c r="C26" s="15"/>
      <c r="D26" s="27">
        <v>19231</v>
      </c>
      <c r="E26" s="27">
        <v>18890</v>
      </c>
      <c r="F26" s="27">
        <v>19625</v>
      </c>
      <c r="G26" s="27">
        <v>17658</v>
      </c>
      <c r="I26" s="22">
        <f t="shared" si="4"/>
        <v>31</v>
      </c>
      <c r="J26" s="22">
        <f t="shared" si="4"/>
        <v>90</v>
      </c>
      <c r="K26" s="22">
        <f t="shared" si="4"/>
        <v>25</v>
      </c>
      <c r="L26" s="22">
        <f t="shared" si="4"/>
        <v>58</v>
      </c>
      <c r="N26" s="2">
        <f t="shared" si="3"/>
        <v>19231</v>
      </c>
      <c r="O26" s="2">
        <f t="shared" si="3"/>
        <v>18890</v>
      </c>
      <c r="P26" s="2">
        <f t="shared" si="3"/>
        <v>19625</v>
      </c>
      <c r="Q26" s="2">
        <f t="shared" si="3"/>
        <v>17658</v>
      </c>
    </row>
    <row r="27" spans="1:17" ht="15.75" customHeight="1" thickBot="1">
      <c r="A27" s="244" t="s">
        <v>24</v>
      </c>
      <c r="B27" s="245"/>
      <c r="C27" s="15"/>
      <c r="D27" s="27">
        <v>4584</v>
      </c>
      <c r="E27" s="27">
        <v>4105</v>
      </c>
      <c r="F27" s="27">
        <v>6546</v>
      </c>
      <c r="G27" s="27">
        <v>5852</v>
      </c>
      <c r="I27" s="22">
        <f t="shared" si="4"/>
        <v>4</v>
      </c>
      <c r="J27" s="22">
        <f t="shared" si="4"/>
        <v>5</v>
      </c>
      <c r="K27" s="22">
        <f t="shared" si="4"/>
        <v>6</v>
      </c>
      <c r="L27" s="22">
        <f t="shared" si="4"/>
        <v>2</v>
      </c>
      <c r="N27" s="2">
        <f t="shared" si="3"/>
        <v>4584</v>
      </c>
      <c r="O27" s="2">
        <f t="shared" si="3"/>
        <v>4105</v>
      </c>
      <c r="P27" s="2">
        <f t="shared" si="3"/>
        <v>6546</v>
      </c>
      <c r="Q27" s="2">
        <f t="shared" si="3"/>
        <v>5852</v>
      </c>
    </row>
    <row r="28" spans="1:17" ht="30" customHeight="1" thickBot="1">
      <c r="A28" s="244" t="s">
        <v>25</v>
      </c>
      <c r="B28" s="245"/>
      <c r="C28" s="15"/>
      <c r="D28" s="27">
        <v>14592</v>
      </c>
      <c r="E28" s="27">
        <v>14592</v>
      </c>
      <c r="F28" s="27">
        <v>14592</v>
      </c>
      <c r="G28" s="27">
        <v>26940</v>
      </c>
      <c r="I28" s="22">
        <f t="shared" si="4"/>
        <v>92</v>
      </c>
      <c r="J28" s="22">
        <f t="shared" si="4"/>
        <v>92</v>
      </c>
      <c r="K28" s="22">
        <f t="shared" si="4"/>
        <v>92</v>
      </c>
      <c r="L28" s="22">
        <f t="shared" si="4"/>
        <v>40</v>
      </c>
      <c r="N28" s="2">
        <f t="shared" si="3"/>
        <v>14592</v>
      </c>
      <c r="O28" s="2">
        <f t="shared" si="3"/>
        <v>14592</v>
      </c>
      <c r="P28" s="2">
        <f t="shared" si="3"/>
        <v>14592</v>
      </c>
      <c r="Q28" s="2">
        <f t="shared" si="3"/>
        <v>26940</v>
      </c>
    </row>
    <row r="29" spans="1:17" ht="15" customHeight="1" thickBot="1">
      <c r="A29" s="254" t="s">
        <v>26</v>
      </c>
      <c r="B29" s="255"/>
      <c r="C29" s="15"/>
      <c r="D29" s="26">
        <v>1712821</v>
      </c>
      <c r="E29" s="26">
        <v>1672577</v>
      </c>
      <c r="F29" s="26">
        <v>1748113</v>
      </c>
      <c r="G29" s="26">
        <v>1928523</v>
      </c>
      <c r="I29" s="22">
        <f t="shared" si="4"/>
        <v>2821</v>
      </c>
      <c r="J29" s="22">
        <f t="shared" si="4"/>
        <v>2577</v>
      </c>
      <c r="K29" s="22">
        <f t="shared" si="4"/>
        <v>8113</v>
      </c>
      <c r="L29" s="22">
        <f t="shared" si="4"/>
        <v>8523</v>
      </c>
      <c r="N29" s="2">
        <f t="shared" si="3"/>
        <v>1712821</v>
      </c>
      <c r="O29" s="2">
        <f t="shared" si="3"/>
        <v>1672577</v>
      </c>
      <c r="P29" s="2">
        <f t="shared" si="3"/>
        <v>1748113</v>
      </c>
      <c r="Q29" s="2">
        <f t="shared" si="3"/>
        <v>1928523</v>
      </c>
    </row>
    <row r="30" spans="1:17" ht="15" customHeight="1" thickBot="1">
      <c r="A30" s="254" t="s">
        <v>27</v>
      </c>
      <c r="B30" s="255"/>
      <c r="C30" s="15"/>
      <c r="D30" s="26">
        <v>1225262</v>
      </c>
      <c r="E30" s="26">
        <v>1076537</v>
      </c>
      <c r="F30" s="26">
        <v>1095881</v>
      </c>
      <c r="G30" s="26">
        <v>971066</v>
      </c>
      <c r="I30" s="22">
        <f t="shared" si="4"/>
        <v>5262</v>
      </c>
      <c r="J30" s="22">
        <f t="shared" si="4"/>
        <v>6537</v>
      </c>
      <c r="K30" s="22">
        <f t="shared" si="4"/>
        <v>5881</v>
      </c>
      <c r="L30" s="22">
        <f t="shared" si="4"/>
        <v>66</v>
      </c>
      <c r="N30" s="2">
        <f t="shared" si="3"/>
        <v>1225262</v>
      </c>
      <c r="O30" s="2">
        <f t="shared" si="3"/>
        <v>1076537</v>
      </c>
      <c r="P30" s="2">
        <f t="shared" si="3"/>
        <v>1095881</v>
      </c>
      <c r="Q30" s="2">
        <f t="shared" si="3"/>
        <v>971066</v>
      </c>
    </row>
    <row r="31" spans="1:17" ht="15" customHeight="1" thickBot="1">
      <c r="A31" s="244" t="s">
        <v>28</v>
      </c>
      <c r="B31" s="245"/>
      <c r="C31" s="15"/>
      <c r="D31" s="27">
        <v>866497</v>
      </c>
      <c r="E31" s="27">
        <v>812477</v>
      </c>
      <c r="F31" s="27">
        <v>840763</v>
      </c>
      <c r="G31" s="27">
        <v>788099</v>
      </c>
      <c r="I31" s="22">
        <f t="shared" si="4"/>
        <v>497</v>
      </c>
      <c r="J31" s="22">
        <f t="shared" si="4"/>
        <v>477</v>
      </c>
      <c r="K31" s="22">
        <f t="shared" si="4"/>
        <v>763</v>
      </c>
      <c r="L31" s="22">
        <f t="shared" si="4"/>
        <v>99</v>
      </c>
      <c r="N31" s="2">
        <f t="shared" si="3"/>
        <v>866497</v>
      </c>
      <c r="O31" s="2">
        <f t="shared" si="3"/>
        <v>812477</v>
      </c>
      <c r="P31" s="2">
        <f t="shared" si="3"/>
        <v>840763</v>
      </c>
      <c r="Q31" s="2">
        <f t="shared" si="3"/>
        <v>788099</v>
      </c>
    </row>
    <row r="32" spans="1:17" ht="15.75" customHeight="1" thickBot="1">
      <c r="A32" s="244" t="s">
        <v>29</v>
      </c>
      <c r="B32" s="245"/>
      <c r="C32" s="15"/>
      <c r="D32" s="27">
        <v>358765</v>
      </c>
      <c r="E32" s="27">
        <v>264060</v>
      </c>
      <c r="F32" s="27">
        <v>255117</v>
      </c>
      <c r="G32" s="27">
        <v>182967</v>
      </c>
      <c r="I32" s="22">
        <f t="shared" si="4"/>
        <v>765</v>
      </c>
      <c r="J32" s="22">
        <f t="shared" si="4"/>
        <v>60</v>
      </c>
      <c r="K32" s="22">
        <f t="shared" si="4"/>
        <v>117</v>
      </c>
      <c r="L32" s="22">
        <f t="shared" si="4"/>
        <v>967</v>
      </c>
      <c r="N32" s="2">
        <f t="shared" si="3"/>
        <v>358765</v>
      </c>
      <c r="O32" s="2">
        <f t="shared" si="3"/>
        <v>264060</v>
      </c>
      <c r="P32" s="2">
        <f t="shared" si="3"/>
        <v>255117</v>
      </c>
      <c r="Q32" s="2">
        <f t="shared" si="3"/>
        <v>182967</v>
      </c>
    </row>
    <row r="33" spans="1:18" ht="15" customHeight="1" thickBot="1">
      <c r="A33" s="254" t="s">
        <v>30</v>
      </c>
      <c r="B33" s="255"/>
      <c r="C33" s="15"/>
      <c r="D33" s="26">
        <v>487559</v>
      </c>
      <c r="E33" s="26">
        <v>596040</v>
      </c>
      <c r="F33" s="26">
        <v>652232</v>
      </c>
      <c r="G33" s="26">
        <v>957457</v>
      </c>
      <c r="I33" s="22">
        <f t="shared" si="4"/>
        <v>559</v>
      </c>
      <c r="J33" s="22">
        <f t="shared" si="4"/>
        <v>40</v>
      </c>
      <c r="K33" s="22">
        <f t="shared" si="4"/>
        <v>232</v>
      </c>
      <c r="L33" s="22">
        <f t="shared" si="4"/>
        <v>457</v>
      </c>
      <c r="N33" s="2">
        <f t="shared" si="3"/>
        <v>487559</v>
      </c>
      <c r="O33" s="2">
        <f t="shared" si="3"/>
        <v>596040</v>
      </c>
      <c r="P33" s="2">
        <f t="shared" si="3"/>
        <v>652232</v>
      </c>
      <c r="Q33" s="2">
        <f t="shared" si="3"/>
        <v>957457</v>
      </c>
      <c r="R33" s="22"/>
    </row>
    <row r="34" spans="1:18" ht="30" customHeight="1" thickBot="1">
      <c r="A34" s="244" t="s">
        <v>31</v>
      </c>
      <c r="B34" s="245"/>
      <c r="C34" s="15"/>
      <c r="D34" s="27">
        <v>302087</v>
      </c>
      <c r="E34" s="27">
        <v>453127</v>
      </c>
      <c r="F34" s="27">
        <v>529831</v>
      </c>
      <c r="G34" s="27">
        <v>635797</v>
      </c>
      <c r="I34" s="22">
        <f t="shared" si="4"/>
        <v>87</v>
      </c>
      <c r="J34" s="22">
        <f t="shared" si="4"/>
        <v>127</v>
      </c>
      <c r="K34" s="22">
        <f t="shared" si="4"/>
        <v>831</v>
      </c>
      <c r="L34" s="22">
        <f t="shared" si="4"/>
        <v>797</v>
      </c>
      <c r="N34" s="2">
        <f t="shared" si="3"/>
        <v>302087</v>
      </c>
      <c r="O34" s="2">
        <f t="shared" si="3"/>
        <v>453127</v>
      </c>
      <c r="P34" s="2">
        <f t="shared" si="3"/>
        <v>529831</v>
      </c>
      <c r="Q34" s="2">
        <f t="shared" si="3"/>
        <v>635797</v>
      </c>
    </row>
    <row r="35" spans="1:18" ht="30" customHeight="1" thickBot="1">
      <c r="A35" s="244" t="s">
        <v>32</v>
      </c>
      <c r="B35" s="245"/>
      <c r="C35" s="15"/>
      <c r="D35" s="27">
        <v>166088</v>
      </c>
      <c r="E35" s="27">
        <v>14914</v>
      </c>
      <c r="F35" s="27">
        <v>14914</v>
      </c>
      <c r="G35" s="27">
        <v>14708</v>
      </c>
      <c r="I35" s="22">
        <f t="shared" si="4"/>
        <v>88</v>
      </c>
      <c r="J35" s="22">
        <f t="shared" si="4"/>
        <v>14</v>
      </c>
      <c r="K35" s="22">
        <f t="shared" si="4"/>
        <v>14</v>
      </c>
      <c r="L35" s="22">
        <f t="shared" si="4"/>
        <v>8</v>
      </c>
      <c r="N35" s="2">
        <f t="shared" si="3"/>
        <v>166088</v>
      </c>
      <c r="O35" s="2">
        <f t="shared" si="3"/>
        <v>14914</v>
      </c>
      <c r="P35" s="2">
        <f t="shared" si="3"/>
        <v>14914</v>
      </c>
      <c r="Q35" s="2">
        <f t="shared" si="3"/>
        <v>14708</v>
      </c>
    </row>
    <row r="36" spans="1:18" ht="37.5" customHeight="1" thickBot="1">
      <c r="A36" s="244" t="s">
        <v>33</v>
      </c>
      <c r="B36" s="245"/>
      <c r="C36" s="15"/>
      <c r="D36" s="27">
        <v>8668</v>
      </c>
      <c r="E36" s="27">
        <v>117285</v>
      </c>
      <c r="F36" s="27">
        <v>96773</v>
      </c>
      <c r="G36" s="27">
        <v>295994</v>
      </c>
      <c r="I36" s="22">
        <f t="shared" si="4"/>
        <v>8</v>
      </c>
      <c r="J36" s="22">
        <f t="shared" si="4"/>
        <v>285</v>
      </c>
      <c r="K36" s="22">
        <f t="shared" si="4"/>
        <v>73</v>
      </c>
      <c r="L36" s="22">
        <f t="shared" si="4"/>
        <v>994</v>
      </c>
      <c r="N36" s="2">
        <f t="shared" si="3"/>
        <v>8668</v>
      </c>
      <c r="O36" s="2">
        <f t="shared" si="3"/>
        <v>117285</v>
      </c>
      <c r="P36" s="2">
        <f t="shared" si="3"/>
        <v>96773</v>
      </c>
      <c r="Q36" s="2">
        <f t="shared" si="3"/>
        <v>295994</v>
      </c>
    </row>
    <row r="37" spans="1:18" ht="30" customHeight="1" thickBot="1">
      <c r="A37" s="254" t="s">
        <v>34</v>
      </c>
      <c r="B37" s="255"/>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26">
        <v>1712821</v>
      </c>
      <c r="E38" s="26">
        <v>1672577</v>
      </c>
      <c r="F38" s="26">
        <v>1748113</v>
      </c>
      <c r="G38" s="26">
        <v>1928523</v>
      </c>
      <c r="I38" s="22">
        <f t="shared" si="4"/>
        <v>2821</v>
      </c>
      <c r="J38" s="22">
        <f t="shared" si="4"/>
        <v>2577</v>
      </c>
      <c r="K38" s="22">
        <f t="shared" si="4"/>
        <v>8113</v>
      </c>
      <c r="L38" s="22">
        <f t="shared" si="4"/>
        <v>8523</v>
      </c>
      <c r="N38" s="2">
        <f t="shared" si="3"/>
        <v>1712821</v>
      </c>
      <c r="O38" s="2">
        <f t="shared" si="3"/>
        <v>1672577</v>
      </c>
      <c r="P38" s="2">
        <f t="shared" si="3"/>
        <v>1748113</v>
      </c>
      <c r="Q38" s="2">
        <f t="shared" si="3"/>
        <v>1928523</v>
      </c>
    </row>
    <row r="39" spans="1:18">
      <c r="A39" s="21" t="s">
        <v>1837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dimension ref="A1:AF53"/>
  <sheetViews>
    <sheetView workbookViewId="0">
      <pane xSplit="3" ySplit="1" topLeftCell="K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1451</v>
      </c>
      <c r="E2" s="24" t="s">
        <v>1452</v>
      </c>
      <c r="F2" s="24" t="s">
        <v>1438</v>
      </c>
      <c r="G2" s="24" t="s">
        <v>1440</v>
      </c>
      <c r="H2" s="261"/>
      <c r="I2" s="250"/>
      <c r="J2" s="251"/>
      <c r="K2" s="24" t="s">
        <v>1451</v>
      </c>
      <c r="L2" s="24" t="s">
        <v>1452</v>
      </c>
      <c r="M2" s="24" t="s">
        <v>1449</v>
      </c>
      <c r="N2" s="24" t="s">
        <v>1450</v>
      </c>
      <c r="Y2" s="3"/>
      <c r="Z2" s="3"/>
      <c r="AA2" s="3"/>
      <c r="AB2" s="3"/>
      <c r="AC2" s="3"/>
      <c r="AD2" s="3"/>
      <c r="AE2" s="3"/>
      <c r="AF2" s="3"/>
    </row>
    <row r="3" spans="1:32" ht="61.5" customHeight="1" thickBot="1">
      <c r="A3" s="252" t="s">
        <v>1</v>
      </c>
      <c r="B3" s="253"/>
      <c r="C3" s="15"/>
      <c r="D3" s="16">
        <v>546590</v>
      </c>
      <c r="E3" s="16">
        <v>693827</v>
      </c>
      <c r="F3" s="16">
        <v>122515</v>
      </c>
      <c r="G3" s="16">
        <v>119720</v>
      </c>
      <c r="H3" s="252" t="s">
        <v>1</v>
      </c>
      <c r="I3" s="253"/>
      <c r="J3" s="15"/>
      <c r="K3" s="16">
        <v>79169</v>
      </c>
      <c r="L3" s="16">
        <v>47437</v>
      </c>
      <c r="M3" s="16">
        <v>250475</v>
      </c>
      <c r="N3" s="16">
        <v>20941</v>
      </c>
      <c r="P3" s="2">
        <f>REPLACE(D3,1,3,"")/1</f>
        <v>590</v>
      </c>
      <c r="Q3" s="2">
        <f t="shared" ref="Q3:S16" si="0">REPLACE(E3,1,3,"")/1</f>
        <v>827</v>
      </c>
      <c r="R3" s="2">
        <f t="shared" si="0"/>
        <v>515</v>
      </c>
      <c r="S3" s="2">
        <f t="shared" si="0"/>
        <v>720</v>
      </c>
      <c r="T3" s="2">
        <f>REPLACE(K3,1,3,"")/1</f>
        <v>69</v>
      </c>
      <c r="U3" s="2">
        <f t="shared" ref="U3:W16" si="1">REPLACE(L3,1,3,"")/1</f>
        <v>37</v>
      </c>
      <c r="V3" s="2">
        <f t="shared" si="1"/>
        <v>475</v>
      </c>
      <c r="W3" s="2">
        <f t="shared" si="1"/>
        <v>41</v>
      </c>
      <c r="Y3" s="3">
        <f>K3</f>
        <v>79169</v>
      </c>
      <c r="Z3" s="3">
        <f t="shared" ref="Z3:AB17" si="2">L3</f>
        <v>47437</v>
      </c>
      <c r="AA3" s="3">
        <f t="shared" si="2"/>
        <v>250475</v>
      </c>
      <c r="AB3" s="3">
        <f t="shared" si="2"/>
        <v>20941</v>
      </c>
      <c r="AC3" s="3">
        <f>D3</f>
        <v>546590</v>
      </c>
      <c r="AD3" s="3">
        <f t="shared" ref="AD3:AF17" si="3">E3</f>
        <v>693827</v>
      </c>
      <c r="AE3" s="3">
        <f t="shared" si="3"/>
        <v>122515</v>
      </c>
      <c r="AF3" s="3">
        <f t="shared" si="3"/>
        <v>119720</v>
      </c>
    </row>
    <row r="4" spans="1:32" ht="15" customHeight="1" thickBot="1">
      <c r="A4" s="244" t="s">
        <v>2</v>
      </c>
      <c r="B4" s="245"/>
      <c r="C4" s="15"/>
      <c r="D4" s="17">
        <v>530693</v>
      </c>
      <c r="E4" s="17">
        <v>453434</v>
      </c>
      <c r="F4" s="17">
        <v>117540</v>
      </c>
      <c r="G4" s="17">
        <v>71354</v>
      </c>
      <c r="H4" s="244" t="s">
        <v>2</v>
      </c>
      <c r="I4" s="245"/>
      <c r="J4" s="15"/>
      <c r="K4" s="17">
        <v>69749</v>
      </c>
      <c r="L4" s="17">
        <v>38643</v>
      </c>
      <c r="M4" s="17">
        <v>221066</v>
      </c>
      <c r="N4" s="17">
        <v>3190</v>
      </c>
      <c r="P4" s="2">
        <f t="shared" ref="P4:P16" si="4">REPLACE(D4,1,3,"")/1</f>
        <v>693</v>
      </c>
      <c r="Q4" s="2">
        <f t="shared" si="0"/>
        <v>434</v>
      </c>
      <c r="R4" s="2">
        <f t="shared" si="0"/>
        <v>540</v>
      </c>
      <c r="S4" s="2">
        <f t="shared" si="0"/>
        <v>54</v>
      </c>
      <c r="T4" s="2">
        <f t="shared" ref="T4:U16" si="5">REPLACE(K4,1,3,"")/1</f>
        <v>49</v>
      </c>
      <c r="U4" s="2">
        <f t="shared" si="5"/>
        <v>43</v>
      </c>
      <c r="V4" s="2">
        <f t="shared" si="1"/>
        <v>66</v>
      </c>
      <c r="W4" s="2">
        <f t="shared" si="1"/>
        <v>0</v>
      </c>
      <c r="Y4" s="3">
        <f t="shared" ref="Y4:AB38" si="6">K4</f>
        <v>69749</v>
      </c>
      <c r="Z4" s="3">
        <f t="shared" si="2"/>
        <v>38643</v>
      </c>
      <c r="AA4" s="3">
        <f t="shared" si="2"/>
        <v>221066</v>
      </c>
      <c r="AB4" s="3">
        <f t="shared" si="2"/>
        <v>3190</v>
      </c>
      <c r="AC4" s="3">
        <f t="shared" ref="AC4:AF38" si="7">D4</f>
        <v>530693</v>
      </c>
      <c r="AD4" s="3">
        <f t="shared" si="3"/>
        <v>453434</v>
      </c>
      <c r="AE4" s="3">
        <f t="shared" si="3"/>
        <v>117540</v>
      </c>
      <c r="AF4" s="3">
        <f t="shared" si="3"/>
        <v>71354</v>
      </c>
    </row>
    <row r="5" spans="1:32" ht="61.5" customHeight="1" thickBot="1">
      <c r="A5" s="254" t="s">
        <v>3</v>
      </c>
      <c r="B5" s="255"/>
      <c r="C5" s="15"/>
      <c r="D5" s="16">
        <v>15897</v>
      </c>
      <c r="E5" s="16">
        <v>240393</v>
      </c>
      <c r="F5" s="16">
        <v>4975</v>
      </c>
      <c r="G5" s="16">
        <v>48366</v>
      </c>
      <c r="H5" s="254" t="s">
        <v>3</v>
      </c>
      <c r="I5" s="255"/>
      <c r="J5" s="15"/>
      <c r="K5" s="16">
        <v>9420</v>
      </c>
      <c r="L5" s="16">
        <v>8795</v>
      </c>
      <c r="M5" s="16">
        <v>29409</v>
      </c>
      <c r="N5" s="16">
        <v>17752</v>
      </c>
      <c r="P5" s="2">
        <f t="shared" si="4"/>
        <v>97</v>
      </c>
      <c r="Q5" s="2">
        <f t="shared" si="0"/>
        <v>393</v>
      </c>
      <c r="R5" s="2">
        <f t="shared" si="0"/>
        <v>5</v>
      </c>
      <c r="S5" s="2">
        <f t="shared" si="0"/>
        <v>66</v>
      </c>
      <c r="T5" s="2">
        <f t="shared" si="5"/>
        <v>0</v>
      </c>
      <c r="U5" s="2">
        <f t="shared" si="1"/>
        <v>5</v>
      </c>
      <c r="V5" s="2">
        <f t="shared" si="1"/>
        <v>9</v>
      </c>
      <c r="W5" s="2">
        <f t="shared" si="1"/>
        <v>52</v>
      </c>
      <c r="Y5" s="3">
        <f t="shared" si="6"/>
        <v>9420</v>
      </c>
      <c r="Z5" s="3">
        <f t="shared" si="2"/>
        <v>8795</v>
      </c>
      <c r="AA5" s="3">
        <f t="shared" si="2"/>
        <v>29409</v>
      </c>
      <c r="AB5" s="3">
        <f t="shared" si="2"/>
        <v>17752</v>
      </c>
      <c r="AC5" s="3">
        <f t="shared" si="7"/>
        <v>15897</v>
      </c>
      <c r="AD5" s="3">
        <f t="shared" si="3"/>
        <v>240393</v>
      </c>
      <c r="AE5" s="3">
        <f t="shared" si="3"/>
        <v>4975</v>
      </c>
      <c r="AF5" s="3">
        <f t="shared" si="3"/>
        <v>48366</v>
      </c>
    </row>
    <row r="6" spans="1:32" ht="37.5" customHeight="1" thickBot="1">
      <c r="A6" s="244" t="s">
        <v>4</v>
      </c>
      <c r="B6" s="245"/>
      <c r="C6" s="15"/>
      <c r="D6" s="18">
        <v>19</v>
      </c>
      <c r="E6" s="18">
        <v>190</v>
      </c>
      <c r="F6" s="17">
        <v>4886</v>
      </c>
      <c r="G6" s="18">
        <v>54</v>
      </c>
      <c r="H6" s="244" t="s">
        <v>4</v>
      </c>
      <c r="I6" s="245"/>
      <c r="J6" s="15"/>
      <c r="K6" s="18">
        <v>106</v>
      </c>
      <c r="L6" s="18">
        <v>2</v>
      </c>
      <c r="M6" s="18">
        <v>5</v>
      </c>
      <c r="N6" s="18">
        <v>17</v>
      </c>
      <c r="P6" s="2" t="e">
        <f t="shared" si="4"/>
        <v>#VALUE!</v>
      </c>
      <c r="Q6" s="2" t="e">
        <f t="shared" si="0"/>
        <v>#VALUE!</v>
      </c>
      <c r="R6" s="2">
        <f t="shared" si="0"/>
        <v>6</v>
      </c>
      <c r="S6" s="2" t="e">
        <f t="shared" si="0"/>
        <v>#VALUE!</v>
      </c>
      <c r="T6" s="2" t="e">
        <f t="shared" si="5"/>
        <v>#VALUE!</v>
      </c>
      <c r="U6" s="2" t="e">
        <f t="shared" si="1"/>
        <v>#VALUE!</v>
      </c>
      <c r="V6" s="2" t="e">
        <f t="shared" si="1"/>
        <v>#VALUE!</v>
      </c>
      <c r="W6" s="2" t="e">
        <f t="shared" si="1"/>
        <v>#VALUE!</v>
      </c>
      <c r="Y6" s="3">
        <f t="shared" si="6"/>
        <v>106</v>
      </c>
      <c r="Z6" s="3">
        <f t="shared" si="2"/>
        <v>2</v>
      </c>
      <c r="AA6" s="3">
        <f t="shared" si="2"/>
        <v>5</v>
      </c>
      <c r="AB6" s="3">
        <f t="shared" si="2"/>
        <v>17</v>
      </c>
      <c r="AC6" s="3">
        <f t="shared" si="7"/>
        <v>19</v>
      </c>
      <c r="AD6" s="3">
        <f t="shared" si="3"/>
        <v>190</v>
      </c>
      <c r="AE6" s="3">
        <f t="shared" si="3"/>
        <v>4886</v>
      </c>
      <c r="AF6" s="3">
        <f t="shared" si="3"/>
        <v>54</v>
      </c>
    </row>
    <row r="7" spans="1:32" ht="15" customHeight="1" thickBot="1">
      <c r="A7" s="244" t="s">
        <v>5</v>
      </c>
      <c r="B7" s="245"/>
      <c r="C7" s="15"/>
      <c r="D7" s="17">
        <v>5145</v>
      </c>
      <c r="E7" s="17">
        <v>6259</v>
      </c>
      <c r="F7" s="17">
        <v>4793</v>
      </c>
      <c r="G7" s="17">
        <v>3292</v>
      </c>
      <c r="H7" s="244" t="s">
        <v>5</v>
      </c>
      <c r="I7" s="245"/>
      <c r="J7" s="15"/>
      <c r="K7" s="17">
        <v>1782</v>
      </c>
      <c r="L7" s="17">
        <v>2027</v>
      </c>
      <c r="M7" s="17">
        <v>6398</v>
      </c>
      <c r="N7" s="17">
        <v>2912</v>
      </c>
      <c r="P7" s="2">
        <f t="shared" si="4"/>
        <v>5</v>
      </c>
      <c r="Q7" s="2">
        <f t="shared" si="0"/>
        <v>9</v>
      </c>
      <c r="R7" s="2">
        <f t="shared" si="0"/>
        <v>3</v>
      </c>
      <c r="S7" s="2">
        <f t="shared" si="0"/>
        <v>2</v>
      </c>
      <c r="T7" s="2">
        <f t="shared" si="5"/>
        <v>2</v>
      </c>
      <c r="U7" s="2">
        <f t="shared" si="1"/>
        <v>7</v>
      </c>
      <c r="V7" s="2">
        <f t="shared" si="1"/>
        <v>8</v>
      </c>
      <c r="W7" s="2">
        <f t="shared" si="1"/>
        <v>2</v>
      </c>
      <c r="Y7" s="3">
        <f t="shared" si="6"/>
        <v>1782</v>
      </c>
      <c r="Z7" s="3">
        <f t="shared" si="2"/>
        <v>2027</v>
      </c>
      <c r="AA7" s="3">
        <f t="shared" si="2"/>
        <v>6398</v>
      </c>
      <c r="AB7" s="3">
        <f t="shared" si="2"/>
        <v>2912</v>
      </c>
      <c r="AC7" s="3">
        <f t="shared" si="7"/>
        <v>5145</v>
      </c>
      <c r="AD7" s="3">
        <f t="shared" si="3"/>
        <v>6259</v>
      </c>
      <c r="AE7" s="3">
        <f t="shared" si="3"/>
        <v>4793</v>
      </c>
      <c r="AF7" s="3">
        <f t="shared" si="3"/>
        <v>3292</v>
      </c>
    </row>
    <row r="8" spans="1:32" ht="15.75" customHeight="1" thickBot="1">
      <c r="A8" s="244" t="s">
        <v>6</v>
      </c>
      <c r="B8" s="245"/>
      <c r="C8" s="15"/>
      <c r="D8" s="18">
        <v>251</v>
      </c>
      <c r="E8" s="17">
        <v>3779</v>
      </c>
      <c r="F8" s="17">
        <v>3943</v>
      </c>
      <c r="G8" s="17">
        <v>7993</v>
      </c>
      <c r="H8" s="244" t="s">
        <v>6</v>
      </c>
      <c r="I8" s="245"/>
      <c r="J8" s="15"/>
      <c r="K8" s="18">
        <v>273</v>
      </c>
      <c r="L8" s="18">
        <v>235</v>
      </c>
      <c r="M8" s="18">
        <v>283</v>
      </c>
      <c r="N8" s="18">
        <v>128</v>
      </c>
      <c r="P8" s="2" t="e">
        <f t="shared" si="4"/>
        <v>#VALUE!</v>
      </c>
      <c r="Q8" s="2">
        <f t="shared" si="0"/>
        <v>9</v>
      </c>
      <c r="R8" s="2">
        <f t="shared" si="0"/>
        <v>3</v>
      </c>
      <c r="S8" s="2">
        <f t="shared" si="0"/>
        <v>3</v>
      </c>
      <c r="T8" s="2" t="e">
        <f t="shared" si="5"/>
        <v>#VALUE!</v>
      </c>
      <c r="U8" s="2" t="e">
        <f t="shared" si="1"/>
        <v>#VALUE!</v>
      </c>
      <c r="V8" s="2" t="e">
        <f t="shared" si="1"/>
        <v>#VALUE!</v>
      </c>
      <c r="W8" s="2" t="e">
        <f t="shared" si="1"/>
        <v>#VALUE!</v>
      </c>
      <c r="Y8" s="3">
        <f t="shared" si="6"/>
        <v>273</v>
      </c>
      <c r="Z8" s="3">
        <f t="shared" si="2"/>
        <v>235</v>
      </c>
      <c r="AA8" s="3">
        <f t="shared" si="2"/>
        <v>283</v>
      </c>
      <c r="AB8" s="3">
        <f t="shared" si="2"/>
        <v>128</v>
      </c>
      <c r="AC8" s="3">
        <f t="shared" si="7"/>
        <v>251</v>
      </c>
      <c r="AD8" s="3">
        <f t="shared" si="3"/>
        <v>3779</v>
      </c>
      <c r="AE8" s="3">
        <f t="shared" si="3"/>
        <v>3943</v>
      </c>
      <c r="AF8" s="3">
        <f t="shared" si="3"/>
        <v>7993</v>
      </c>
    </row>
    <row r="9" spans="1:32" ht="37.5" customHeight="1" thickBot="1">
      <c r="A9" s="244" t="s">
        <v>7</v>
      </c>
      <c r="B9" s="245"/>
      <c r="C9" s="15"/>
      <c r="D9" s="17">
        <v>8345</v>
      </c>
      <c r="E9" s="17">
        <v>7509</v>
      </c>
      <c r="F9" s="17">
        <v>8976</v>
      </c>
      <c r="G9" s="17">
        <v>8923</v>
      </c>
      <c r="H9" s="244" t="s">
        <v>7</v>
      </c>
      <c r="I9" s="245"/>
      <c r="J9" s="15"/>
      <c r="K9" s="17">
        <v>7265</v>
      </c>
      <c r="L9" s="17">
        <v>7288</v>
      </c>
      <c r="M9" s="17">
        <v>12041</v>
      </c>
      <c r="N9" s="17">
        <v>7331</v>
      </c>
      <c r="P9" s="2">
        <f t="shared" si="4"/>
        <v>5</v>
      </c>
      <c r="Q9" s="2">
        <f t="shared" si="0"/>
        <v>9</v>
      </c>
      <c r="R9" s="2">
        <f t="shared" si="0"/>
        <v>6</v>
      </c>
      <c r="S9" s="2">
        <f t="shared" si="0"/>
        <v>3</v>
      </c>
      <c r="T9" s="2">
        <f t="shared" si="5"/>
        <v>5</v>
      </c>
      <c r="U9" s="2">
        <f t="shared" si="1"/>
        <v>8</v>
      </c>
      <c r="V9" s="2">
        <f t="shared" si="1"/>
        <v>41</v>
      </c>
      <c r="W9" s="2">
        <f t="shared" si="1"/>
        <v>1</v>
      </c>
      <c r="Y9" s="3">
        <f t="shared" si="6"/>
        <v>7265</v>
      </c>
      <c r="Z9" s="3">
        <f t="shared" si="2"/>
        <v>7288</v>
      </c>
      <c r="AA9" s="3">
        <f t="shared" si="2"/>
        <v>12041</v>
      </c>
      <c r="AB9" s="3">
        <f t="shared" si="2"/>
        <v>7331</v>
      </c>
      <c r="AC9" s="3">
        <f t="shared" si="7"/>
        <v>8345</v>
      </c>
      <c r="AD9" s="3">
        <f t="shared" si="3"/>
        <v>7509</v>
      </c>
      <c r="AE9" s="3">
        <f t="shared" si="3"/>
        <v>8976</v>
      </c>
      <c r="AF9" s="3">
        <f t="shared" si="3"/>
        <v>8923</v>
      </c>
    </row>
    <row r="10" spans="1:32" ht="61.5" customHeight="1" thickBot="1">
      <c r="A10" s="254" t="s">
        <v>8</v>
      </c>
      <c r="B10" s="255"/>
      <c r="C10" s="15"/>
      <c r="D10" s="16">
        <v>2175</v>
      </c>
      <c r="E10" s="16">
        <v>223035</v>
      </c>
      <c r="F10" s="16">
        <v>-7852</v>
      </c>
      <c r="G10" s="16">
        <v>28213</v>
      </c>
      <c r="H10" s="254" t="s">
        <v>8</v>
      </c>
      <c r="I10" s="255"/>
      <c r="J10" s="15"/>
      <c r="K10" s="19">
        <v>206</v>
      </c>
      <c r="L10" s="19">
        <v>-753</v>
      </c>
      <c r="M10" s="16">
        <v>10691</v>
      </c>
      <c r="N10" s="16">
        <v>7399</v>
      </c>
      <c r="P10" s="2">
        <f t="shared" si="4"/>
        <v>5</v>
      </c>
      <c r="Q10" s="2">
        <f t="shared" si="0"/>
        <v>35</v>
      </c>
      <c r="R10" s="2">
        <f t="shared" si="0"/>
        <v>52</v>
      </c>
      <c r="S10" s="2">
        <f t="shared" si="0"/>
        <v>13</v>
      </c>
      <c r="T10" s="2" t="e">
        <f t="shared" si="5"/>
        <v>#VALUE!</v>
      </c>
      <c r="U10" s="2">
        <f t="shared" si="1"/>
        <v>3</v>
      </c>
      <c r="V10" s="2">
        <f t="shared" si="1"/>
        <v>91</v>
      </c>
      <c r="W10" s="2">
        <f t="shared" si="1"/>
        <v>9</v>
      </c>
      <c r="Y10" s="3">
        <f t="shared" si="6"/>
        <v>206</v>
      </c>
      <c r="Z10" s="3">
        <f t="shared" si="2"/>
        <v>-753</v>
      </c>
      <c r="AA10" s="3">
        <f t="shared" si="2"/>
        <v>10691</v>
      </c>
      <c r="AB10" s="3">
        <f t="shared" si="2"/>
        <v>7399</v>
      </c>
      <c r="AC10" s="3">
        <f t="shared" si="7"/>
        <v>2175</v>
      </c>
      <c r="AD10" s="3">
        <f t="shared" si="3"/>
        <v>223035</v>
      </c>
      <c r="AE10" s="3">
        <f t="shared" si="3"/>
        <v>-7852</v>
      </c>
      <c r="AF10" s="3">
        <f t="shared" si="3"/>
        <v>28213</v>
      </c>
    </row>
    <row r="11" spans="1:32" ht="15" customHeight="1" thickBot="1">
      <c r="A11" s="244" t="s">
        <v>9</v>
      </c>
      <c r="B11" s="245"/>
      <c r="C11" s="15"/>
      <c r="D11" s="17">
        <v>1462</v>
      </c>
      <c r="E11" s="18">
        <v>-441</v>
      </c>
      <c r="F11" s="17">
        <v>17157</v>
      </c>
      <c r="G11" s="17">
        <v>1394</v>
      </c>
      <c r="H11" s="244" t="s">
        <v>9</v>
      </c>
      <c r="I11" s="245"/>
      <c r="J11" s="15"/>
      <c r="K11" s="17">
        <v>1769</v>
      </c>
      <c r="L11" s="17">
        <v>1234</v>
      </c>
      <c r="M11" s="17">
        <v>61472</v>
      </c>
      <c r="N11" s="17">
        <v>1032</v>
      </c>
      <c r="P11" s="2">
        <f t="shared" si="4"/>
        <v>2</v>
      </c>
      <c r="Q11" s="2">
        <f t="shared" si="0"/>
        <v>1</v>
      </c>
      <c r="R11" s="2">
        <f t="shared" si="0"/>
        <v>57</v>
      </c>
      <c r="S11" s="2">
        <f t="shared" si="0"/>
        <v>4</v>
      </c>
      <c r="T11" s="2">
        <f t="shared" si="5"/>
        <v>9</v>
      </c>
      <c r="U11" s="2">
        <f t="shared" si="1"/>
        <v>4</v>
      </c>
      <c r="V11" s="2">
        <f t="shared" si="1"/>
        <v>72</v>
      </c>
      <c r="W11" s="2">
        <f t="shared" si="1"/>
        <v>2</v>
      </c>
      <c r="Y11" s="3">
        <f t="shared" si="6"/>
        <v>1769</v>
      </c>
      <c r="Z11" s="3">
        <f t="shared" si="2"/>
        <v>1234</v>
      </c>
      <c r="AA11" s="3">
        <f t="shared" si="2"/>
        <v>61472</v>
      </c>
      <c r="AB11" s="3">
        <f t="shared" si="2"/>
        <v>1032</v>
      </c>
      <c r="AC11" s="3">
        <f t="shared" si="7"/>
        <v>1462</v>
      </c>
      <c r="AD11" s="3">
        <f t="shared" si="3"/>
        <v>-441</v>
      </c>
      <c r="AE11" s="3">
        <f t="shared" si="3"/>
        <v>17157</v>
      </c>
      <c r="AF11" s="3">
        <f t="shared" si="3"/>
        <v>1394</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3637</v>
      </c>
      <c r="E13" s="16">
        <v>222594</v>
      </c>
      <c r="F13" s="16">
        <v>9305</v>
      </c>
      <c r="G13" s="16">
        <v>29606</v>
      </c>
      <c r="H13" s="254" t="s">
        <v>11</v>
      </c>
      <c r="I13" s="255"/>
      <c r="J13" s="15"/>
      <c r="K13" s="16">
        <v>1975</v>
      </c>
      <c r="L13" s="19">
        <v>481</v>
      </c>
      <c r="M13" s="16">
        <v>72163</v>
      </c>
      <c r="N13" s="16">
        <v>8431</v>
      </c>
      <c r="P13" s="2">
        <f t="shared" si="4"/>
        <v>7</v>
      </c>
      <c r="Q13" s="2">
        <f t="shared" si="0"/>
        <v>594</v>
      </c>
      <c r="R13" s="2">
        <f t="shared" si="0"/>
        <v>5</v>
      </c>
      <c r="S13" s="2">
        <f t="shared" si="0"/>
        <v>6</v>
      </c>
      <c r="T13" s="2">
        <f t="shared" si="5"/>
        <v>5</v>
      </c>
      <c r="U13" s="2" t="e">
        <f t="shared" si="1"/>
        <v>#VALUE!</v>
      </c>
      <c r="V13" s="2">
        <f t="shared" si="1"/>
        <v>63</v>
      </c>
      <c r="W13" s="2">
        <f t="shared" si="1"/>
        <v>1</v>
      </c>
      <c r="Y13" s="3">
        <f t="shared" si="6"/>
        <v>1975</v>
      </c>
      <c r="Z13" s="3">
        <f t="shared" si="2"/>
        <v>481</v>
      </c>
      <c r="AA13" s="3">
        <f t="shared" si="2"/>
        <v>72163</v>
      </c>
      <c r="AB13" s="3">
        <f t="shared" si="2"/>
        <v>8431</v>
      </c>
      <c r="AC13" s="3">
        <f t="shared" si="7"/>
        <v>3637</v>
      </c>
      <c r="AD13" s="3">
        <f t="shared" si="3"/>
        <v>222594</v>
      </c>
      <c r="AE13" s="3">
        <f t="shared" si="3"/>
        <v>9305</v>
      </c>
      <c r="AF13" s="3">
        <f t="shared" si="3"/>
        <v>29606</v>
      </c>
    </row>
    <row r="14" spans="1:32" ht="49.5" customHeight="1" thickBot="1">
      <c r="A14" s="254" t="s">
        <v>12</v>
      </c>
      <c r="B14" s="255"/>
      <c r="C14" s="15"/>
      <c r="D14" s="19">
        <v>967</v>
      </c>
      <c r="E14" s="16">
        <v>174655</v>
      </c>
      <c r="F14" s="16">
        <v>9447</v>
      </c>
      <c r="G14" s="16">
        <v>23600</v>
      </c>
      <c r="H14" s="254" t="s">
        <v>12</v>
      </c>
      <c r="I14" s="255"/>
      <c r="J14" s="15"/>
      <c r="K14" s="16">
        <v>1527</v>
      </c>
      <c r="L14" s="19">
        <v>324</v>
      </c>
      <c r="M14" s="16">
        <v>54357</v>
      </c>
      <c r="N14" s="16">
        <v>6594</v>
      </c>
      <c r="P14" s="2" t="e">
        <f t="shared" si="4"/>
        <v>#VALUE!</v>
      </c>
      <c r="Q14" s="2">
        <f t="shared" si="0"/>
        <v>655</v>
      </c>
      <c r="R14" s="2">
        <f t="shared" si="0"/>
        <v>7</v>
      </c>
      <c r="S14" s="2">
        <f t="shared" si="0"/>
        <v>0</v>
      </c>
      <c r="T14" s="2">
        <f t="shared" si="5"/>
        <v>7</v>
      </c>
      <c r="U14" s="2" t="e">
        <f t="shared" si="1"/>
        <v>#VALUE!</v>
      </c>
      <c r="V14" s="2">
        <f t="shared" si="1"/>
        <v>57</v>
      </c>
      <c r="W14" s="2">
        <f t="shared" si="1"/>
        <v>4</v>
      </c>
      <c r="Y14" s="3">
        <f t="shared" si="6"/>
        <v>1527</v>
      </c>
      <c r="Z14" s="3">
        <f t="shared" si="2"/>
        <v>324</v>
      </c>
      <c r="AA14" s="3">
        <f t="shared" si="2"/>
        <v>54357</v>
      </c>
      <c r="AB14" s="3">
        <f t="shared" si="2"/>
        <v>6594</v>
      </c>
      <c r="AC14" s="3">
        <f t="shared" si="7"/>
        <v>967</v>
      </c>
      <c r="AD14" s="3">
        <f t="shared" si="3"/>
        <v>174655</v>
      </c>
      <c r="AE14" s="3">
        <f t="shared" si="3"/>
        <v>9447</v>
      </c>
      <c r="AF14" s="3">
        <f t="shared" si="3"/>
        <v>23600</v>
      </c>
    </row>
    <row r="15" spans="1:32" ht="61.5" customHeight="1" thickBot="1">
      <c r="A15" s="254" t="s">
        <v>13</v>
      </c>
      <c r="B15" s="255"/>
      <c r="C15" s="15"/>
      <c r="D15" s="19">
        <v>967</v>
      </c>
      <c r="E15" s="16">
        <v>174655</v>
      </c>
      <c r="F15" s="16">
        <v>9447</v>
      </c>
      <c r="G15" s="16">
        <v>23602</v>
      </c>
      <c r="H15" s="254" t="s">
        <v>13</v>
      </c>
      <c r="I15" s="255"/>
      <c r="J15" s="15"/>
      <c r="K15" s="16">
        <v>1527</v>
      </c>
      <c r="L15" s="19">
        <v>324</v>
      </c>
      <c r="M15" s="16">
        <v>54357</v>
      </c>
      <c r="N15" s="16">
        <v>6594</v>
      </c>
      <c r="P15" s="2" t="e">
        <f t="shared" si="4"/>
        <v>#VALUE!</v>
      </c>
      <c r="Q15" s="2">
        <f t="shared" si="0"/>
        <v>655</v>
      </c>
      <c r="R15" s="2">
        <f t="shared" si="0"/>
        <v>7</v>
      </c>
      <c r="S15" s="2">
        <f t="shared" si="0"/>
        <v>2</v>
      </c>
      <c r="T15" s="2">
        <f t="shared" si="5"/>
        <v>7</v>
      </c>
      <c r="U15" s="2" t="e">
        <f t="shared" si="1"/>
        <v>#VALUE!</v>
      </c>
      <c r="V15" s="2">
        <f t="shared" si="1"/>
        <v>57</v>
      </c>
      <c r="W15" s="2">
        <f t="shared" si="1"/>
        <v>4</v>
      </c>
      <c r="Y15" s="3">
        <f t="shared" si="6"/>
        <v>1527</v>
      </c>
      <c r="Z15" s="3">
        <f t="shared" si="2"/>
        <v>324</v>
      </c>
      <c r="AA15" s="3">
        <f t="shared" si="2"/>
        <v>54357</v>
      </c>
      <c r="AB15" s="3">
        <f t="shared" si="2"/>
        <v>6594</v>
      </c>
      <c r="AC15" s="3">
        <f t="shared" si="7"/>
        <v>967</v>
      </c>
      <c r="AD15" s="3">
        <f t="shared" si="3"/>
        <v>174655</v>
      </c>
      <c r="AE15" s="3">
        <f t="shared" si="3"/>
        <v>9447</v>
      </c>
      <c r="AF15" s="3">
        <f t="shared" si="3"/>
        <v>23602</v>
      </c>
    </row>
    <row r="16" spans="1:32" ht="30" customHeight="1" thickBot="1">
      <c r="A16" s="244" t="s">
        <v>14</v>
      </c>
      <c r="B16" s="245"/>
      <c r="C16" s="15"/>
      <c r="D16" s="18">
        <v>18</v>
      </c>
      <c r="E16" s="17">
        <v>3296</v>
      </c>
      <c r="F16" s="18"/>
      <c r="G16" s="18">
        <v>371</v>
      </c>
      <c r="H16" s="244" t="s">
        <v>14</v>
      </c>
      <c r="I16" s="245"/>
      <c r="J16" s="15"/>
      <c r="K16" s="18">
        <v>34</v>
      </c>
      <c r="L16" s="18">
        <v>7</v>
      </c>
      <c r="M16" s="17">
        <v>1178</v>
      </c>
      <c r="N16" s="18">
        <v>124</v>
      </c>
      <c r="P16" s="2" t="e">
        <f t="shared" si="4"/>
        <v>#VALUE!</v>
      </c>
      <c r="Q16" s="2">
        <f t="shared" si="0"/>
        <v>6</v>
      </c>
      <c r="R16" s="2" t="e">
        <f t="shared" si="0"/>
        <v>#VALUE!</v>
      </c>
      <c r="S16" s="2" t="e">
        <f t="shared" si="0"/>
        <v>#VALUE!</v>
      </c>
      <c r="T16" s="2" t="e">
        <f t="shared" si="5"/>
        <v>#VALUE!</v>
      </c>
      <c r="U16" s="2" t="e">
        <f t="shared" si="1"/>
        <v>#VALUE!</v>
      </c>
      <c r="V16" s="2">
        <f t="shared" si="1"/>
        <v>8</v>
      </c>
      <c r="W16" s="2" t="e">
        <f t="shared" si="1"/>
        <v>#VALUE!</v>
      </c>
      <c r="Y16" s="3">
        <f t="shared" si="6"/>
        <v>34</v>
      </c>
      <c r="Z16" s="3">
        <f t="shared" si="2"/>
        <v>7</v>
      </c>
      <c r="AA16" s="3">
        <f t="shared" si="2"/>
        <v>1178</v>
      </c>
      <c r="AB16" s="3">
        <f t="shared" si="2"/>
        <v>124</v>
      </c>
      <c r="AC16" s="3">
        <f t="shared" si="7"/>
        <v>18</v>
      </c>
      <c r="AD16" s="3">
        <f t="shared" si="3"/>
        <v>3296</v>
      </c>
      <c r="AE16" s="3">
        <f t="shared" si="3"/>
        <v>0</v>
      </c>
      <c r="AF16" s="3">
        <f t="shared" si="3"/>
        <v>371</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1453</v>
      </c>
      <c r="E18" s="20" t="s">
        <v>1454</v>
      </c>
      <c r="F18" s="20" t="s">
        <v>1608</v>
      </c>
      <c r="G18" s="20" t="s">
        <v>1648</v>
      </c>
      <c r="H18" s="262" t="s">
        <v>15</v>
      </c>
      <c r="I18" s="258"/>
      <c r="J18" s="259"/>
      <c r="K18" s="20" t="s">
        <v>1377</v>
      </c>
      <c r="L18" s="20" t="s">
        <v>1378</v>
      </c>
      <c r="M18" s="20" t="s">
        <v>1379</v>
      </c>
      <c r="N18" s="20"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1811297</v>
      </c>
      <c r="E19" s="16">
        <v>1663744</v>
      </c>
      <c r="F19" s="16">
        <v>1830853</v>
      </c>
      <c r="G19" s="16">
        <v>1540648</v>
      </c>
      <c r="H19" s="252" t="s">
        <v>16</v>
      </c>
      <c r="I19" s="253"/>
      <c r="J19" s="15"/>
      <c r="K19" s="16">
        <v>1473568</v>
      </c>
      <c r="L19" s="16">
        <v>1621623</v>
      </c>
      <c r="M19" s="16">
        <v>1595177</v>
      </c>
      <c r="N19" s="16">
        <v>1662292</v>
      </c>
      <c r="P19" s="2">
        <f t="shared" ref="P19:S38" si="9">REPLACE(D19,1,3,"")/1</f>
        <v>1297</v>
      </c>
      <c r="Q19" s="2">
        <f t="shared" si="9"/>
        <v>3744</v>
      </c>
      <c r="R19" s="2">
        <f t="shared" si="9"/>
        <v>853</v>
      </c>
      <c r="S19" s="2">
        <f t="shared" si="9"/>
        <v>648</v>
      </c>
      <c r="T19" s="2">
        <f t="shared" ref="T19:W38" si="10">REPLACE(K19,1,3,"")/1</f>
        <v>3568</v>
      </c>
      <c r="U19" s="2">
        <f t="shared" si="10"/>
        <v>1623</v>
      </c>
      <c r="V19" s="2">
        <f t="shared" si="10"/>
        <v>5177</v>
      </c>
      <c r="W19" s="2">
        <f t="shared" si="10"/>
        <v>2292</v>
      </c>
      <c r="Y19" s="3">
        <f t="shared" si="6"/>
        <v>1473568</v>
      </c>
      <c r="Z19" s="3">
        <f t="shared" si="6"/>
        <v>1621623</v>
      </c>
      <c r="AA19" s="3">
        <f t="shared" si="6"/>
        <v>1595177</v>
      </c>
      <c r="AB19" s="3">
        <f t="shared" si="6"/>
        <v>1662292</v>
      </c>
      <c r="AC19" s="3">
        <f t="shared" si="7"/>
        <v>1811297</v>
      </c>
      <c r="AD19" s="3">
        <f t="shared" si="7"/>
        <v>1663744</v>
      </c>
      <c r="AE19" s="3">
        <f t="shared" si="7"/>
        <v>1830853</v>
      </c>
      <c r="AF19" s="3">
        <f t="shared" si="7"/>
        <v>1540648</v>
      </c>
    </row>
    <row r="20" spans="1:32" ht="61.5" customHeight="1" thickBot="1">
      <c r="A20" s="244" t="s">
        <v>17</v>
      </c>
      <c r="B20" s="245"/>
      <c r="C20" s="15"/>
      <c r="D20" s="17">
        <v>70630</v>
      </c>
      <c r="E20" s="17">
        <v>136330</v>
      </c>
      <c r="F20" s="17">
        <v>74720</v>
      </c>
      <c r="G20" s="17">
        <v>39001</v>
      </c>
      <c r="H20" s="244" t="s">
        <v>17</v>
      </c>
      <c r="I20" s="245"/>
      <c r="J20" s="15"/>
      <c r="K20" s="17">
        <v>2374</v>
      </c>
      <c r="L20" s="17">
        <v>5491</v>
      </c>
      <c r="M20" s="17">
        <v>61346</v>
      </c>
      <c r="N20" s="17">
        <v>14583</v>
      </c>
      <c r="P20" s="2">
        <f t="shared" si="9"/>
        <v>30</v>
      </c>
      <c r="Q20" s="2">
        <f t="shared" si="9"/>
        <v>330</v>
      </c>
      <c r="R20" s="2">
        <f t="shared" si="9"/>
        <v>20</v>
      </c>
      <c r="S20" s="2">
        <f t="shared" si="9"/>
        <v>1</v>
      </c>
      <c r="T20" s="2">
        <f t="shared" si="10"/>
        <v>4</v>
      </c>
      <c r="U20" s="2">
        <f t="shared" si="10"/>
        <v>1</v>
      </c>
      <c r="V20" s="2">
        <f t="shared" si="10"/>
        <v>46</v>
      </c>
      <c r="W20" s="2">
        <f t="shared" si="10"/>
        <v>83</v>
      </c>
      <c r="Y20" s="3">
        <f t="shared" si="6"/>
        <v>2374</v>
      </c>
      <c r="Z20" s="3">
        <f t="shared" si="6"/>
        <v>5491</v>
      </c>
      <c r="AA20" s="3">
        <f t="shared" si="6"/>
        <v>61346</v>
      </c>
      <c r="AB20" s="3">
        <f t="shared" si="6"/>
        <v>14583</v>
      </c>
      <c r="AC20" s="3">
        <f t="shared" si="7"/>
        <v>70630</v>
      </c>
      <c r="AD20" s="3">
        <f t="shared" si="7"/>
        <v>136330</v>
      </c>
      <c r="AE20" s="3">
        <f t="shared" si="7"/>
        <v>74720</v>
      </c>
      <c r="AF20" s="3">
        <f t="shared" si="7"/>
        <v>39001</v>
      </c>
    </row>
    <row r="21" spans="1:32" ht="30" customHeight="1" thickBot="1">
      <c r="A21" s="244" t="s">
        <v>18</v>
      </c>
      <c r="B21" s="245"/>
      <c r="C21" s="15"/>
      <c r="D21" s="18">
        <v>132</v>
      </c>
      <c r="E21" s="18">
        <v>132</v>
      </c>
      <c r="F21" s="18">
        <v>132</v>
      </c>
      <c r="G21" s="18">
        <v>132</v>
      </c>
      <c r="H21" s="244" t="s">
        <v>18</v>
      </c>
      <c r="I21" s="245"/>
      <c r="J21" s="15"/>
      <c r="K21" s="18">
        <v>132</v>
      </c>
      <c r="L21" s="18">
        <v>132</v>
      </c>
      <c r="M21" s="18">
        <v>132</v>
      </c>
      <c r="N21" s="18">
        <v>132</v>
      </c>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132</v>
      </c>
      <c r="Z21" s="3">
        <f t="shared" si="6"/>
        <v>132</v>
      </c>
      <c r="AA21" s="3">
        <f t="shared" si="6"/>
        <v>132</v>
      </c>
      <c r="AB21" s="3">
        <f t="shared" si="6"/>
        <v>132</v>
      </c>
      <c r="AC21" s="3">
        <f t="shared" si="7"/>
        <v>132</v>
      </c>
      <c r="AD21" s="3">
        <f t="shared" si="7"/>
        <v>132</v>
      </c>
      <c r="AE21" s="3">
        <f t="shared" si="7"/>
        <v>132</v>
      </c>
      <c r="AF21" s="3">
        <f t="shared" si="7"/>
        <v>132</v>
      </c>
    </row>
    <row r="22" spans="1:32" ht="30" customHeight="1" thickBot="1">
      <c r="A22" s="244" t="s">
        <v>19</v>
      </c>
      <c r="B22" s="245"/>
      <c r="C22" s="15"/>
      <c r="D22" s="17">
        <v>680002</v>
      </c>
      <c r="E22" s="17">
        <v>857026</v>
      </c>
      <c r="F22" s="17">
        <v>679749</v>
      </c>
      <c r="G22" s="17">
        <v>764448</v>
      </c>
      <c r="H22" s="244" t="s">
        <v>19</v>
      </c>
      <c r="I22" s="245"/>
      <c r="J22" s="15"/>
      <c r="K22" s="17">
        <v>422789</v>
      </c>
      <c r="L22" s="17">
        <v>472419</v>
      </c>
      <c r="M22" s="17">
        <v>590547</v>
      </c>
      <c r="N22" s="17">
        <v>649034</v>
      </c>
      <c r="P22" s="2">
        <f t="shared" si="9"/>
        <v>2</v>
      </c>
      <c r="Q22" s="2">
        <f t="shared" si="9"/>
        <v>26</v>
      </c>
      <c r="R22" s="2">
        <f t="shared" si="9"/>
        <v>749</v>
      </c>
      <c r="S22" s="2">
        <f t="shared" si="9"/>
        <v>448</v>
      </c>
      <c r="T22" s="2">
        <f t="shared" si="10"/>
        <v>789</v>
      </c>
      <c r="U22" s="2">
        <f t="shared" si="10"/>
        <v>419</v>
      </c>
      <c r="V22" s="2">
        <f t="shared" si="10"/>
        <v>547</v>
      </c>
      <c r="W22" s="2">
        <f t="shared" si="10"/>
        <v>34</v>
      </c>
      <c r="Y22" s="3">
        <f t="shared" si="6"/>
        <v>422789</v>
      </c>
      <c r="Z22" s="3">
        <f t="shared" si="6"/>
        <v>472419</v>
      </c>
      <c r="AA22" s="3">
        <f t="shared" si="6"/>
        <v>590547</v>
      </c>
      <c r="AB22" s="3">
        <f t="shared" si="6"/>
        <v>649034</v>
      </c>
      <c r="AC22" s="3">
        <f t="shared" si="7"/>
        <v>680002</v>
      </c>
      <c r="AD22" s="3">
        <f t="shared" si="7"/>
        <v>857026</v>
      </c>
      <c r="AE22" s="3">
        <f t="shared" si="7"/>
        <v>679749</v>
      </c>
      <c r="AF22" s="3">
        <f t="shared" si="7"/>
        <v>764448</v>
      </c>
    </row>
    <row r="23" spans="1:32" ht="15" customHeight="1" thickBot="1">
      <c r="A23" s="244" t="s">
        <v>20</v>
      </c>
      <c r="B23" s="245"/>
      <c r="C23" s="15"/>
      <c r="D23" s="17">
        <v>1057892</v>
      </c>
      <c r="E23" s="17">
        <v>665152</v>
      </c>
      <c r="F23" s="17">
        <v>1070176</v>
      </c>
      <c r="G23" s="17">
        <v>730039</v>
      </c>
      <c r="H23" s="244" t="s">
        <v>20</v>
      </c>
      <c r="I23" s="245"/>
      <c r="J23" s="15"/>
      <c r="K23" s="17">
        <v>1045255</v>
      </c>
      <c r="L23" s="17">
        <v>1141404</v>
      </c>
      <c r="M23" s="17">
        <v>940656</v>
      </c>
      <c r="N23" s="17">
        <v>993582</v>
      </c>
      <c r="P23" s="2">
        <f t="shared" si="9"/>
        <v>7892</v>
      </c>
      <c r="Q23" s="2">
        <f t="shared" si="9"/>
        <v>152</v>
      </c>
      <c r="R23" s="2">
        <f t="shared" si="9"/>
        <v>176</v>
      </c>
      <c r="S23" s="2">
        <f t="shared" si="9"/>
        <v>39</v>
      </c>
      <c r="T23" s="2">
        <f t="shared" si="10"/>
        <v>5255</v>
      </c>
      <c r="U23" s="2">
        <f t="shared" si="10"/>
        <v>1404</v>
      </c>
      <c r="V23" s="2">
        <f t="shared" si="10"/>
        <v>656</v>
      </c>
      <c r="W23" s="2">
        <f t="shared" si="10"/>
        <v>582</v>
      </c>
      <c r="Y23" s="3">
        <f t="shared" si="6"/>
        <v>1045255</v>
      </c>
      <c r="Z23" s="3">
        <f t="shared" si="6"/>
        <v>1141404</v>
      </c>
      <c r="AA23" s="3">
        <f t="shared" si="6"/>
        <v>940656</v>
      </c>
      <c r="AB23" s="3">
        <f t="shared" si="6"/>
        <v>993582</v>
      </c>
      <c r="AC23" s="3">
        <f t="shared" si="7"/>
        <v>1057892</v>
      </c>
      <c r="AD23" s="3">
        <f t="shared" si="7"/>
        <v>665152</v>
      </c>
      <c r="AE23" s="3">
        <f t="shared" si="7"/>
        <v>1070176</v>
      </c>
      <c r="AF23" s="3">
        <f t="shared" si="7"/>
        <v>730039</v>
      </c>
    </row>
    <row r="24" spans="1:32" ht="30" customHeight="1" thickBot="1">
      <c r="A24" s="244" t="s">
        <v>21</v>
      </c>
      <c r="B24" s="245"/>
      <c r="C24" s="15"/>
      <c r="D24" s="17">
        <v>2640</v>
      </c>
      <c r="E24" s="17">
        <v>5104</v>
      </c>
      <c r="F24" s="17">
        <v>6076</v>
      </c>
      <c r="G24" s="17">
        <v>7029</v>
      </c>
      <c r="H24" s="244" t="s">
        <v>21</v>
      </c>
      <c r="I24" s="245"/>
      <c r="J24" s="15"/>
      <c r="K24" s="17">
        <v>3019</v>
      </c>
      <c r="L24" s="17">
        <v>2177</v>
      </c>
      <c r="M24" s="17">
        <v>2496</v>
      </c>
      <c r="N24" s="17">
        <v>4961</v>
      </c>
      <c r="P24" s="2">
        <f t="shared" si="9"/>
        <v>0</v>
      </c>
      <c r="Q24" s="2">
        <f t="shared" si="9"/>
        <v>4</v>
      </c>
      <c r="R24" s="2">
        <f t="shared" si="9"/>
        <v>6</v>
      </c>
      <c r="S24" s="2">
        <f t="shared" si="9"/>
        <v>9</v>
      </c>
      <c r="T24" s="2">
        <f t="shared" si="10"/>
        <v>9</v>
      </c>
      <c r="U24" s="2">
        <f t="shared" si="10"/>
        <v>7</v>
      </c>
      <c r="V24" s="2">
        <f t="shared" si="10"/>
        <v>6</v>
      </c>
      <c r="W24" s="2">
        <f t="shared" si="10"/>
        <v>1</v>
      </c>
      <c r="Y24" s="3">
        <f t="shared" si="6"/>
        <v>3019</v>
      </c>
      <c r="Z24" s="3">
        <f t="shared" si="6"/>
        <v>2177</v>
      </c>
      <c r="AA24" s="3">
        <f t="shared" si="6"/>
        <v>2496</v>
      </c>
      <c r="AB24" s="3">
        <f t="shared" si="6"/>
        <v>4961</v>
      </c>
      <c r="AC24" s="3">
        <f t="shared" si="7"/>
        <v>2640</v>
      </c>
      <c r="AD24" s="3">
        <f t="shared" si="7"/>
        <v>5104</v>
      </c>
      <c r="AE24" s="3">
        <f t="shared" si="7"/>
        <v>6076</v>
      </c>
      <c r="AF24" s="3">
        <f t="shared" si="7"/>
        <v>7029</v>
      </c>
    </row>
    <row r="25" spans="1:32" ht="15" customHeight="1" thickBot="1">
      <c r="A25" s="254" t="s">
        <v>22</v>
      </c>
      <c r="B25" s="255"/>
      <c r="C25" s="15"/>
      <c r="D25" s="16">
        <v>175959</v>
      </c>
      <c r="E25" s="16">
        <v>236526</v>
      </c>
      <c r="F25" s="16">
        <v>137248</v>
      </c>
      <c r="G25" s="16">
        <v>366947</v>
      </c>
      <c r="H25" s="254" t="s">
        <v>22</v>
      </c>
      <c r="I25" s="255"/>
      <c r="J25" s="15"/>
      <c r="K25" s="16">
        <v>139434</v>
      </c>
      <c r="L25" s="16">
        <v>138968</v>
      </c>
      <c r="M25" s="16">
        <v>138915</v>
      </c>
      <c r="N25" s="16">
        <v>181817</v>
      </c>
      <c r="P25" s="2">
        <f t="shared" si="9"/>
        <v>959</v>
      </c>
      <c r="Q25" s="2">
        <f t="shared" si="9"/>
        <v>526</v>
      </c>
      <c r="R25" s="2">
        <f t="shared" si="9"/>
        <v>248</v>
      </c>
      <c r="S25" s="2">
        <f t="shared" si="9"/>
        <v>947</v>
      </c>
      <c r="T25" s="2">
        <f t="shared" si="10"/>
        <v>434</v>
      </c>
      <c r="U25" s="2">
        <f t="shared" si="10"/>
        <v>968</v>
      </c>
      <c r="V25" s="2">
        <f t="shared" si="10"/>
        <v>915</v>
      </c>
      <c r="W25" s="2">
        <f t="shared" si="10"/>
        <v>817</v>
      </c>
      <c r="Y25" s="3">
        <f t="shared" si="6"/>
        <v>139434</v>
      </c>
      <c r="Z25" s="3">
        <f t="shared" si="6"/>
        <v>138968</v>
      </c>
      <c r="AA25" s="3">
        <f t="shared" si="6"/>
        <v>138915</v>
      </c>
      <c r="AB25" s="3">
        <f t="shared" si="6"/>
        <v>181817</v>
      </c>
      <c r="AC25" s="3">
        <f t="shared" si="7"/>
        <v>175959</v>
      </c>
      <c r="AD25" s="3">
        <f t="shared" si="7"/>
        <v>236526</v>
      </c>
      <c r="AE25" s="3">
        <f t="shared" si="7"/>
        <v>137248</v>
      </c>
      <c r="AF25" s="3">
        <f t="shared" si="7"/>
        <v>366947</v>
      </c>
    </row>
    <row r="26" spans="1:32" ht="15" customHeight="1" thickBot="1">
      <c r="A26" s="244" t="s">
        <v>23</v>
      </c>
      <c r="B26" s="245"/>
      <c r="C26" s="15"/>
      <c r="D26" s="17">
        <v>17822</v>
      </c>
      <c r="E26" s="17">
        <v>16902</v>
      </c>
      <c r="F26" s="17">
        <v>17662</v>
      </c>
      <c r="G26" s="17">
        <v>19368</v>
      </c>
      <c r="H26" s="244" t="s">
        <v>23</v>
      </c>
      <c r="I26" s="245"/>
      <c r="J26" s="15"/>
      <c r="K26" s="17">
        <v>20139</v>
      </c>
      <c r="L26" s="17">
        <v>19235</v>
      </c>
      <c r="M26" s="17">
        <v>19625</v>
      </c>
      <c r="N26" s="17">
        <v>18742</v>
      </c>
      <c r="P26" s="2">
        <f t="shared" si="9"/>
        <v>22</v>
      </c>
      <c r="Q26" s="2">
        <f t="shared" si="9"/>
        <v>2</v>
      </c>
      <c r="R26" s="2">
        <f t="shared" si="9"/>
        <v>62</v>
      </c>
      <c r="S26" s="2">
        <f t="shared" si="9"/>
        <v>68</v>
      </c>
      <c r="T26" s="2">
        <f t="shared" si="10"/>
        <v>39</v>
      </c>
      <c r="U26" s="2">
        <f t="shared" si="10"/>
        <v>35</v>
      </c>
      <c r="V26" s="2">
        <f t="shared" si="10"/>
        <v>25</v>
      </c>
      <c r="W26" s="2">
        <f t="shared" si="10"/>
        <v>42</v>
      </c>
      <c r="Y26" s="3">
        <f t="shared" si="6"/>
        <v>20139</v>
      </c>
      <c r="Z26" s="3">
        <f t="shared" si="6"/>
        <v>19235</v>
      </c>
      <c r="AA26" s="3">
        <f t="shared" si="6"/>
        <v>19625</v>
      </c>
      <c r="AB26" s="3">
        <f t="shared" si="6"/>
        <v>18742</v>
      </c>
      <c r="AC26" s="3">
        <f t="shared" si="7"/>
        <v>17822</v>
      </c>
      <c r="AD26" s="3">
        <f t="shared" si="7"/>
        <v>16902</v>
      </c>
      <c r="AE26" s="3">
        <f t="shared" si="7"/>
        <v>17662</v>
      </c>
      <c r="AF26" s="3">
        <f t="shared" si="7"/>
        <v>19368</v>
      </c>
    </row>
    <row r="27" spans="1:32" ht="15.75" customHeight="1" thickBot="1">
      <c r="A27" s="244" t="s">
        <v>24</v>
      </c>
      <c r="B27" s="245"/>
      <c r="C27" s="15"/>
      <c r="D27" s="17">
        <v>6199</v>
      </c>
      <c r="E27" s="17">
        <v>6026</v>
      </c>
      <c r="F27" s="17">
        <v>5852</v>
      </c>
      <c r="G27" s="17">
        <v>5678</v>
      </c>
      <c r="H27" s="244" t="s">
        <v>24</v>
      </c>
      <c r="I27" s="245"/>
      <c r="J27" s="15"/>
      <c r="K27" s="17">
        <v>6894</v>
      </c>
      <c r="L27" s="17">
        <v>6720</v>
      </c>
      <c r="M27" s="17">
        <v>6546</v>
      </c>
      <c r="N27" s="17">
        <v>6373</v>
      </c>
      <c r="P27" s="2">
        <f t="shared" si="9"/>
        <v>9</v>
      </c>
      <c r="Q27" s="2">
        <f t="shared" si="9"/>
        <v>6</v>
      </c>
      <c r="R27" s="2">
        <f t="shared" si="9"/>
        <v>2</v>
      </c>
      <c r="S27" s="2">
        <f t="shared" si="9"/>
        <v>8</v>
      </c>
      <c r="T27" s="2">
        <f t="shared" si="10"/>
        <v>4</v>
      </c>
      <c r="U27" s="2">
        <f t="shared" si="10"/>
        <v>0</v>
      </c>
      <c r="V27" s="2">
        <f t="shared" si="10"/>
        <v>6</v>
      </c>
      <c r="W27" s="2">
        <f t="shared" si="10"/>
        <v>3</v>
      </c>
      <c r="Y27" s="3">
        <f t="shared" si="6"/>
        <v>6894</v>
      </c>
      <c r="Z27" s="3">
        <f t="shared" si="6"/>
        <v>6720</v>
      </c>
      <c r="AA27" s="3">
        <f t="shared" si="6"/>
        <v>6546</v>
      </c>
      <c r="AB27" s="3">
        <f t="shared" si="6"/>
        <v>6373</v>
      </c>
      <c r="AC27" s="3">
        <f t="shared" si="7"/>
        <v>6199</v>
      </c>
      <c r="AD27" s="3">
        <f t="shared" si="7"/>
        <v>6026</v>
      </c>
      <c r="AE27" s="3">
        <f t="shared" si="7"/>
        <v>5852</v>
      </c>
      <c r="AF27" s="3">
        <f t="shared" si="7"/>
        <v>5678</v>
      </c>
    </row>
    <row r="28" spans="1:32" ht="30" customHeight="1" thickBot="1">
      <c r="A28" s="244" t="s">
        <v>25</v>
      </c>
      <c r="B28" s="245"/>
      <c r="C28" s="15"/>
      <c r="D28" s="17">
        <v>14592</v>
      </c>
      <c r="E28" s="17">
        <v>77232</v>
      </c>
      <c r="F28" s="17">
        <v>14592</v>
      </c>
      <c r="G28" s="17">
        <v>30940</v>
      </c>
      <c r="H28" s="244" t="s">
        <v>25</v>
      </c>
      <c r="I28" s="245"/>
      <c r="J28" s="15"/>
      <c r="K28" s="17">
        <v>14592</v>
      </c>
      <c r="L28" s="17">
        <v>14592</v>
      </c>
      <c r="M28" s="17">
        <v>14592</v>
      </c>
      <c r="N28" s="17">
        <v>14592</v>
      </c>
      <c r="P28" s="2">
        <f t="shared" si="9"/>
        <v>92</v>
      </c>
      <c r="Q28" s="2">
        <f t="shared" si="9"/>
        <v>32</v>
      </c>
      <c r="R28" s="2">
        <f t="shared" si="9"/>
        <v>92</v>
      </c>
      <c r="S28" s="2">
        <f t="shared" si="9"/>
        <v>40</v>
      </c>
      <c r="T28" s="2">
        <f t="shared" si="10"/>
        <v>92</v>
      </c>
      <c r="U28" s="2">
        <f t="shared" si="10"/>
        <v>92</v>
      </c>
      <c r="V28" s="2">
        <f t="shared" si="10"/>
        <v>92</v>
      </c>
      <c r="W28" s="2">
        <f t="shared" si="10"/>
        <v>92</v>
      </c>
      <c r="Y28" s="3">
        <f t="shared" si="6"/>
        <v>14592</v>
      </c>
      <c r="Z28" s="3">
        <f t="shared" si="6"/>
        <v>14592</v>
      </c>
      <c r="AA28" s="3">
        <f t="shared" si="6"/>
        <v>14592</v>
      </c>
      <c r="AB28" s="3">
        <f t="shared" si="6"/>
        <v>14592</v>
      </c>
      <c r="AC28" s="3">
        <f t="shared" si="7"/>
        <v>14592</v>
      </c>
      <c r="AD28" s="3">
        <f t="shared" si="7"/>
        <v>77232</v>
      </c>
      <c r="AE28" s="3">
        <f t="shared" si="7"/>
        <v>14592</v>
      </c>
      <c r="AF28" s="3">
        <f t="shared" si="7"/>
        <v>30940</v>
      </c>
    </row>
    <row r="29" spans="1:32" ht="15" customHeight="1" thickBot="1">
      <c r="A29" s="254" t="s">
        <v>26</v>
      </c>
      <c r="B29" s="255"/>
      <c r="C29" s="15"/>
      <c r="D29" s="16">
        <v>1987256</v>
      </c>
      <c r="E29" s="16">
        <v>1900269</v>
      </c>
      <c r="F29" s="16">
        <v>1968101</v>
      </c>
      <c r="G29" s="16">
        <v>1907595</v>
      </c>
      <c r="H29" s="254" t="s">
        <v>26</v>
      </c>
      <c r="I29" s="255"/>
      <c r="J29" s="15"/>
      <c r="K29" s="16">
        <v>1613003</v>
      </c>
      <c r="L29" s="16">
        <v>1760591</v>
      </c>
      <c r="M29" s="16">
        <v>1734091</v>
      </c>
      <c r="N29" s="16">
        <v>1844109</v>
      </c>
      <c r="P29" s="2">
        <f t="shared" si="9"/>
        <v>7256</v>
      </c>
      <c r="Q29" s="2">
        <f t="shared" si="9"/>
        <v>269</v>
      </c>
      <c r="R29" s="2">
        <f t="shared" si="9"/>
        <v>8101</v>
      </c>
      <c r="S29" s="2">
        <f t="shared" si="9"/>
        <v>7595</v>
      </c>
      <c r="T29" s="2">
        <f t="shared" si="10"/>
        <v>3003</v>
      </c>
      <c r="U29" s="2">
        <f t="shared" si="10"/>
        <v>591</v>
      </c>
      <c r="V29" s="2">
        <f t="shared" si="10"/>
        <v>4091</v>
      </c>
      <c r="W29" s="2">
        <f t="shared" si="10"/>
        <v>4109</v>
      </c>
      <c r="Y29" s="3">
        <f t="shared" si="6"/>
        <v>1613003</v>
      </c>
      <c r="Z29" s="3">
        <f t="shared" si="6"/>
        <v>1760591</v>
      </c>
      <c r="AA29" s="3">
        <f t="shared" si="6"/>
        <v>1734091</v>
      </c>
      <c r="AB29" s="3">
        <f t="shared" si="6"/>
        <v>1844109</v>
      </c>
      <c r="AC29" s="3">
        <f t="shared" si="7"/>
        <v>1987256</v>
      </c>
      <c r="AD29" s="3">
        <f t="shared" si="7"/>
        <v>1900269</v>
      </c>
      <c r="AE29" s="3">
        <f t="shared" si="7"/>
        <v>1968101</v>
      </c>
      <c r="AF29" s="3">
        <f t="shared" si="7"/>
        <v>1907595</v>
      </c>
    </row>
    <row r="30" spans="1:32" ht="15" customHeight="1" thickBot="1">
      <c r="A30" s="254" t="s">
        <v>27</v>
      </c>
      <c r="B30" s="255"/>
      <c r="C30" s="15"/>
      <c r="D30" s="16">
        <v>1327463</v>
      </c>
      <c r="E30" s="16">
        <v>1066392</v>
      </c>
      <c r="F30" s="16">
        <v>1021657</v>
      </c>
      <c r="G30" s="16">
        <v>977403</v>
      </c>
      <c r="H30" s="254" t="s">
        <v>27</v>
      </c>
      <c r="I30" s="255"/>
      <c r="J30" s="15"/>
      <c r="K30" s="16">
        <v>998282</v>
      </c>
      <c r="L30" s="16">
        <v>1145548</v>
      </c>
      <c r="M30" s="16">
        <v>1089196</v>
      </c>
      <c r="N30" s="16">
        <v>1185283</v>
      </c>
      <c r="P30" s="2">
        <f t="shared" si="9"/>
        <v>7463</v>
      </c>
      <c r="Q30" s="2">
        <f t="shared" si="9"/>
        <v>6392</v>
      </c>
      <c r="R30" s="2">
        <f t="shared" si="9"/>
        <v>1657</v>
      </c>
      <c r="S30" s="2">
        <f t="shared" si="9"/>
        <v>403</v>
      </c>
      <c r="T30" s="2">
        <f t="shared" si="10"/>
        <v>282</v>
      </c>
      <c r="U30" s="2">
        <f t="shared" si="10"/>
        <v>5548</v>
      </c>
      <c r="V30" s="2">
        <f t="shared" si="10"/>
        <v>9196</v>
      </c>
      <c r="W30" s="2">
        <f t="shared" si="10"/>
        <v>5283</v>
      </c>
      <c r="Y30" s="3">
        <f t="shared" si="6"/>
        <v>998282</v>
      </c>
      <c r="Z30" s="3">
        <f t="shared" si="6"/>
        <v>1145548</v>
      </c>
      <c r="AA30" s="3">
        <f t="shared" si="6"/>
        <v>1089196</v>
      </c>
      <c r="AB30" s="3">
        <f t="shared" si="6"/>
        <v>1185283</v>
      </c>
      <c r="AC30" s="3">
        <f t="shared" si="7"/>
        <v>1327463</v>
      </c>
      <c r="AD30" s="3">
        <f t="shared" si="7"/>
        <v>1066392</v>
      </c>
      <c r="AE30" s="3">
        <f t="shared" si="7"/>
        <v>1021657</v>
      </c>
      <c r="AF30" s="3">
        <f t="shared" si="7"/>
        <v>977403</v>
      </c>
    </row>
    <row r="31" spans="1:32" ht="15" customHeight="1" thickBot="1">
      <c r="A31" s="244" t="s">
        <v>28</v>
      </c>
      <c r="B31" s="245"/>
      <c r="C31" s="15"/>
      <c r="D31" s="17">
        <v>1079424</v>
      </c>
      <c r="E31" s="17">
        <v>818367</v>
      </c>
      <c r="F31" s="17">
        <v>838690</v>
      </c>
      <c r="G31" s="17">
        <v>794836</v>
      </c>
      <c r="H31" s="244" t="s">
        <v>28</v>
      </c>
      <c r="I31" s="245"/>
      <c r="J31" s="15"/>
      <c r="K31" s="17">
        <v>840387</v>
      </c>
      <c r="L31" s="17">
        <v>987653</v>
      </c>
      <c r="M31" s="17">
        <v>833551</v>
      </c>
      <c r="N31" s="17">
        <v>873305</v>
      </c>
      <c r="P31" s="2">
        <f t="shared" si="9"/>
        <v>9424</v>
      </c>
      <c r="Q31" s="2">
        <f t="shared" si="9"/>
        <v>367</v>
      </c>
      <c r="R31" s="2">
        <f t="shared" si="9"/>
        <v>690</v>
      </c>
      <c r="S31" s="2">
        <f t="shared" si="9"/>
        <v>836</v>
      </c>
      <c r="T31" s="2">
        <f t="shared" si="10"/>
        <v>387</v>
      </c>
      <c r="U31" s="2">
        <f t="shared" si="10"/>
        <v>653</v>
      </c>
      <c r="V31" s="2">
        <f t="shared" si="10"/>
        <v>551</v>
      </c>
      <c r="W31" s="2">
        <f t="shared" si="10"/>
        <v>305</v>
      </c>
      <c r="Y31" s="3">
        <f t="shared" si="6"/>
        <v>840387</v>
      </c>
      <c r="Z31" s="3">
        <f t="shared" si="6"/>
        <v>987653</v>
      </c>
      <c r="AA31" s="3">
        <f t="shared" si="6"/>
        <v>833551</v>
      </c>
      <c r="AB31" s="3">
        <f t="shared" si="6"/>
        <v>873305</v>
      </c>
      <c r="AC31" s="3">
        <f t="shared" si="7"/>
        <v>1079424</v>
      </c>
      <c r="AD31" s="3">
        <f t="shared" si="7"/>
        <v>818367</v>
      </c>
      <c r="AE31" s="3">
        <f t="shared" si="7"/>
        <v>838690</v>
      </c>
      <c r="AF31" s="3">
        <f t="shared" si="7"/>
        <v>794836</v>
      </c>
    </row>
    <row r="32" spans="1:32" ht="15" customHeight="1" thickBot="1">
      <c r="A32" s="244" t="s">
        <v>29</v>
      </c>
      <c r="B32" s="245"/>
      <c r="C32" s="15"/>
      <c r="D32" s="17">
        <v>248039</v>
      </c>
      <c r="E32" s="17">
        <v>248026</v>
      </c>
      <c r="F32" s="17">
        <v>182967</v>
      </c>
      <c r="G32" s="17">
        <v>182567</v>
      </c>
      <c r="H32" s="244" t="s">
        <v>29</v>
      </c>
      <c r="I32" s="245"/>
      <c r="J32" s="15"/>
      <c r="K32" s="17">
        <v>157895</v>
      </c>
      <c r="L32" s="17">
        <v>157895</v>
      </c>
      <c r="M32" s="17">
        <v>255645</v>
      </c>
      <c r="N32" s="17">
        <v>311979</v>
      </c>
      <c r="P32" s="2">
        <f t="shared" si="9"/>
        <v>39</v>
      </c>
      <c r="Q32" s="2">
        <f t="shared" si="9"/>
        <v>26</v>
      </c>
      <c r="R32" s="2">
        <f t="shared" si="9"/>
        <v>967</v>
      </c>
      <c r="S32" s="2">
        <f t="shared" si="9"/>
        <v>567</v>
      </c>
      <c r="T32" s="2">
        <f t="shared" si="10"/>
        <v>895</v>
      </c>
      <c r="U32" s="2">
        <f t="shared" si="10"/>
        <v>895</v>
      </c>
      <c r="V32" s="2">
        <f t="shared" si="10"/>
        <v>645</v>
      </c>
      <c r="W32" s="2">
        <f t="shared" si="10"/>
        <v>979</v>
      </c>
      <c r="Y32" s="3">
        <f t="shared" si="6"/>
        <v>157895</v>
      </c>
      <c r="Z32" s="3">
        <f t="shared" si="6"/>
        <v>157895</v>
      </c>
      <c r="AA32" s="3">
        <f t="shared" si="6"/>
        <v>255645</v>
      </c>
      <c r="AB32" s="3">
        <f t="shared" si="6"/>
        <v>311979</v>
      </c>
      <c r="AC32" s="3">
        <f t="shared" si="7"/>
        <v>248039</v>
      </c>
      <c r="AD32" s="3">
        <f t="shared" si="7"/>
        <v>248026</v>
      </c>
      <c r="AE32" s="3">
        <f t="shared" si="7"/>
        <v>182967</v>
      </c>
      <c r="AF32" s="3">
        <f t="shared" si="7"/>
        <v>182567</v>
      </c>
    </row>
    <row r="33" spans="1:32" ht="15" customHeight="1" thickBot="1">
      <c r="A33" s="254" t="s">
        <v>30</v>
      </c>
      <c r="B33" s="255"/>
      <c r="C33" s="15"/>
      <c r="D33" s="16">
        <v>659793</v>
      </c>
      <c r="E33" s="16">
        <v>833877</v>
      </c>
      <c r="F33" s="16">
        <v>946444</v>
      </c>
      <c r="G33" s="16">
        <v>930193</v>
      </c>
      <c r="H33" s="254" t="s">
        <v>30</v>
      </c>
      <c r="I33" s="255"/>
      <c r="J33" s="15"/>
      <c r="K33" s="16">
        <v>614720</v>
      </c>
      <c r="L33" s="16">
        <v>615042</v>
      </c>
      <c r="M33" s="16">
        <v>644895</v>
      </c>
      <c r="N33" s="16">
        <v>658826</v>
      </c>
      <c r="P33" s="2">
        <f t="shared" si="9"/>
        <v>793</v>
      </c>
      <c r="Q33" s="2">
        <f t="shared" si="9"/>
        <v>877</v>
      </c>
      <c r="R33" s="2">
        <f t="shared" si="9"/>
        <v>444</v>
      </c>
      <c r="S33" s="2">
        <f t="shared" si="9"/>
        <v>193</v>
      </c>
      <c r="T33" s="2">
        <f t="shared" si="10"/>
        <v>720</v>
      </c>
      <c r="U33" s="2">
        <f t="shared" si="10"/>
        <v>42</v>
      </c>
      <c r="V33" s="2">
        <f t="shared" si="10"/>
        <v>895</v>
      </c>
      <c r="W33" s="2">
        <f t="shared" si="10"/>
        <v>826</v>
      </c>
      <c r="Y33" s="3">
        <f t="shared" si="6"/>
        <v>614720</v>
      </c>
      <c r="Z33" s="3">
        <f t="shared" si="6"/>
        <v>615042</v>
      </c>
      <c r="AA33" s="3">
        <f t="shared" si="6"/>
        <v>644895</v>
      </c>
      <c r="AB33" s="3">
        <f t="shared" si="6"/>
        <v>658826</v>
      </c>
      <c r="AC33" s="3">
        <f t="shared" si="7"/>
        <v>659793</v>
      </c>
      <c r="AD33" s="3">
        <f t="shared" si="7"/>
        <v>833877</v>
      </c>
      <c r="AE33" s="3">
        <f t="shared" si="7"/>
        <v>946444</v>
      </c>
      <c r="AF33" s="3">
        <f t="shared" si="7"/>
        <v>930193</v>
      </c>
    </row>
    <row r="34" spans="1:32" ht="30" customHeight="1" thickBot="1">
      <c r="A34" s="244" t="s">
        <v>31</v>
      </c>
      <c r="B34" s="245"/>
      <c r="C34" s="15"/>
      <c r="D34" s="17">
        <v>529831</v>
      </c>
      <c r="E34" s="17">
        <v>529831</v>
      </c>
      <c r="F34" s="17">
        <v>635597</v>
      </c>
      <c r="G34" s="17">
        <v>635797</v>
      </c>
      <c r="H34" s="244" t="s">
        <v>31</v>
      </c>
      <c r="I34" s="245"/>
      <c r="J34" s="15"/>
      <c r="K34" s="17">
        <v>453127</v>
      </c>
      <c r="L34" s="17">
        <v>460727</v>
      </c>
      <c r="M34" s="17">
        <v>529831</v>
      </c>
      <c r="N34" s="17">
        <v>529831</v>
      </c>
      <c r="P34" s="2">
        <f t="shared" si="9"/>
        <v>831</v>
      </c>
      <c r="Q34" s="2">
        <f t="shared" si="9"/>
        <v>831</v>
      </c>
      <c r="R34" s="2">
        <f t="shared" si="9"/>
        <v>597</v>
      </c>
      <c r="S34" s="2">
        <f t="shared" si="9"/>
        <v>797</v>
      </c>
      <c r="T34" s="2">
        <f t="shared" si="10"/>
        <v>127</v>
      </c>
      <c r="U34" s="2">
        <f t="shared" si="10"/>
        <v>727</v>
      </c>
      <c r="V34" s="2">
        <f t="shared" si="10"/>
        <v>831</v>
      </c>
      <c r="W34" s="2">
        <f t="shared" si="10"/>
        <v>831</v>
      </c>
      <c r="Y34" s="3">
        <f t="shared" si="6"/>
        <v>453127</v>
      </c>
      <c r="Z34" s="3">
        <f t="shared" si="6"/>
        <v>460727</v>
      </c>
      <c r="AA34" s="3">
        <f t="shared" si="6"/>
        <v>529831</v>
      </c>
      <c r="AB34" s="3">
        <f t="shared" si="6"/>
        <v>529831</v>
      </c>
      <c r="AC34" s="3">
        <f t="shared" si="7"/>
        <v>529831</v>
      </c>
      <c r="AD34" s="3">
        <f t="shared" si="7"/>
        <v>529831</v>
      </c>
      <c r="AE34" s="3">
        <f t="shared" si="7"/>
        <v>635597</v>
      </c>
      <c r="AF34" s="3">
        <f t="shared" si="7"/>
        <v>635797</v>
      </c>
    </row>
    <row r="35" spans="1:32" ht="30" customHeight="1" thickBot="1">
      <c r="A35" s="244" t="s">
        <v>32</v>
      </c>
      <c r="B35" s="245"/>
      <c r="C35" s="15"/>
      <c r="D35" s="17">
        <v>14914</v>
      </c>
      <c r="E35" s="17">
        <v>14914</v>
      </c>
      <c r="F35" s="17">
        <v>14708</v>
      </c>
      <c r="G35" s="17">
        <v>14708</v>
      </c>
      <c r="H35" s="244" t="s">
        <v>32</v>
      </c>
      <c r="I35" s="245"/>
      <c r="J35" s="15"/>
      <c r="K35" s="17">
        <v>14914</v>
      </c>
      <c r="L35" s="17">
        <v>14914</v>
      </c>
      <c r="M35" s="17">
        <v>14914</v>
      </c>
      <c r="N35" s="17">
        <v>14914</v>
      </c>
      <c r="P35" s="2">
        <f t="shared" si="9"/>
        <v>14</v>
      </c>
      <c r="Q35" s="2">
        <f t="shared" si="9"/>
        <v>14</v>
      </c>
      <c r="R35" s="2">
        <f t="shared" si="9"/>
        <v>8</v>
      </c>
      <c r="S35" s="2">
        <f t="shared" si="9"/>
        <v>8</v>
      </c>
      <c r="T35" s="2">
        <f t="shared" si="10"/>
        <v>14</v>
      </c>
      <c r="U35" s="2">
        <f t="shared" si="10"/>
        <v>14</v>
      </c>
      <c r="V35" s="2">
        <f t="shared" si="10"/>
        <v>14</v>
      </c>
      <c r="W35" s="2">
        <f t="shared" si="10"/>
        <v>14</v>
      </c>
      <c r="Y35" s="3">
        <f t="shared" si="6"/>
        <v>14914</v>
      </c>
      <c r="Z35" s="3">
        <f t="shared" si="6"/>
        <v>14914</v>
      </c>
      <c r="AA35" s="3">
        <f t="shared" si="6"/>
        <v>14914</v>
      </c>
      <c r="AB35" s="3">
        <f t="shared" si="6"/>
        <v>14914</v>
      </c>
      <c r="AC35" s="3">
        <f t="shared" si="7"/>
        <v>14914</v>
      </c>
      <c r="AD35" s="3">
        <f t="shared" si="7"/>
        <v>14914</v>
      </c>
      <c r="AE35" s="3">
        <f t="shared" si="7"/>
        <v>14708</v>
      </c>
      <c r="AF35" s="3">
        <f t="shared" si="7"/>
        <v>14708</v>
      </c>
    </row>
    <row r="36" spans="1:32" ht="30" customHeight="1" thickBot="1">
      <c r="A36" s="244" t="s">
        <v>33</v>
      </c>
      <c r="B36" s="245"/>
      <c r="C36" s="15"/>
      <c r="D36" s="17">
        <v>104334</v>
      </c>
      <c r="E36" s="17">
        <v>278418</v>
      </c>
      <c r="F36" s="17">
        <v>283578</v>
      </c>
      <c r="G36" s="17">
        <v>268732</v>
      </c>
      <c r="H36" s="244" t="s">
        <v>33</v>
      </c>
      <c r="I36" s="245"/>
      <c r="J36" s="15"/>
      <c r="K36" s="17">
        <v>135965</v>
      </c>
      <c r="L36" s="17">
        <v>128687</v>
      </c>
      <c r="M36" s="17">
        <v>89436</v>
      </c>
      <c r="N36" s="17">
        <v>103367</v>
      </c>
      <c r="P36" s="2">
        <f t="shared" si="9"/>
        <v>334</v>
      </c>
      <c r="Q36" s="2">
        <f t="shared" si="9"/>
        <v>418</v>
      </c>
      <c r="R36" s="2">
        <f t="shared" si="9"/>
        <v>578</v>
      </c>
      <c r="S36" s="2">
        <f t="shared" si="9"/>
        <v>732</v>
      </c>
      <c r="T36" s="2">
        <f t="shared" si="10"/>
        <v>965</v>
      </c>
      <c r="U36" s="2">
        <f t="shared" si="10"/>
        <v>687</v>
      </c>
      <c r="V36" s="2">
        <f t="shared" si="10"/>
        <v>36</v>
      </c>
      <c r="W36" s="2">
        <f t="shared" si="10"/>
        <v>367</v>
      </c>
      <c r="Y36" s="3">
        <f t="shared" si="6"/>
        <v>135965</v>
      </c>
      <c r="Z36" s="3">
        <f t="shared" si="6"/>
        <v>128687</v>
      </c>
      <c r="AA36" s="3">
        <f t="shared" si="6"/>
        <v>89436</v>
      </c>
      <c r="AB36" s="3">
        <f t="shared" si="6"/>
        <v>103367</v>
      </c>
      <c r="AC36" s="3">
        <f t="shared" si="7"/>
        <v>104334</v>
      </c>
      <c r="AD36" s="3">
        <f t="shared" si="7"/>
        <v>278418</v>
      </c>
      <c r="AE36" s="3">
        <f t="shared" si="7"/>
        <v>283578</v>
      </c>
      <c r="AF36" s="3">
        <f t="shared" si="7"/>
        <v>268732</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1987256</v>
      </c>
      <c r="E38" s="16">
        <v>1900269</v>
      </c>
      <c r="F38" s="16">
        <v>1968101</v>
      </c>
      <c r="G38" s="16">
        <v>1907595</v>
      </c>
      <c r="H38" s="254" t="s">
        <v>35</v>
      </c>
      <c r="I38" s="255"/>
      <c r="J38" s="15"/>
      <c r="K38" s="16">
        <v>1613003</v>
      </c>
      <c r="L38" s="16">
        <v>1760591</v>
      </c>
      <c r="M38" s="16">
        <v>1734091</v>
      </c>
      <c r="N38" s="16">
        <v>1844109</v>
      </c>
      <c r="P38" s="2">
        <f t="shared" si="9"/>
        <v>7256</v>
      </c>
      <c r="Q38" s="2">
        <f t="shared" si="9"/>
        <v>269</v>
      </c>
      <c r="R38" s="2">
        <f t="shared" si="9"/>
        <v>8101</v>
      </c>
      <c r="S38" s="2">
        <f t="shared" si="9"/>
        <v>7595</v>
      </c>
      <c r="T38" s="2">
        <f t="shared" si="10"/>
        <v>3003</v>
      </c>
      <c r="U38" s="2">
        <f t="shared" si="10"/>
        <v>591</v>
      </c>
      <c r="V38" s="2">
        <f t="shared" si="10"/>
        <v>4091</v>
      </c>
      <c r="W38" s="2">
        <f t="shared" si="10"/>
        <v>4109</v>
      </c>
      <c r="Y38" s="3">
        <f t="shared" si="6"/>
        <v>1613003</v>
      </c>
      <c r="Z38" s="3">
        <f t="shared" si="6"/>
        <v>1760591</v>
      </c>
      <c r="AA38" s="3">
        <f t="shared" si="6"/>
        <v>1734091</v>
      </c>
      <c r="AB38" s="3">
        <f t="shared" si="6"/>
        <v>1844109</v>
      </c>
      <c r="AC38" s="3">
        <f t="shared" si="7"/>
        <v>1987256</v>
      </c>
      <c r="AD38" s="3">
        <f t="shared" si="7"/>
        <v>1900269</v>
      </c>
      <c r="AE38" s="3">
        <f t="shared" si="7"/>
        <v>1968101</v>
      </c>
      <c r="AF38" s="3">
        <f t="shared" si="7"/>
        <v>1907595</v>
      </c>
    </row>
    <row r="39" spans="1:32">
      <c r="A39" s="21" t="s">
        <v>1838</v>
      </c>
      <c r="H39" s="21" t="s">
        <v>1839</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241</v>
      </c>
      <c r="D1" s="155" t="s">
        <v>1896</v>
      </c>
    </row>
    <row r="2" spans="1:11">
      <c r="A2" s="7"/>
      <c r="B2" s="166" t="s">
        <v>540</v>
      </c>
      <c r="C2" s="169" t="s">
        <v>37</v>
      </c>
      <c r="D2" s="169" t="str">
        <f>'Input yearly VRC'!N18</f>
        <v>Năm 2014</v>
      </c>
      <c r="E2" s="169" t="str">
        <f>'Input yearly VRC'!O18</f>
        <v>Năm 2015</v>
      </c>
      <c r="F2" s="169" t="str">
        <f>'Input yearly VRC'!P18</f>
        <v>Năm 2016</v>
      </c>
      <c r="G2" s="169" t="str">
        <f>'Input yearly VRC'!Q18</f>
        <v>Năm 2017</v>
      </c>
      <c r="H2" s="168"/>
      <c r="I2" s="263" t="s">
        <v>1186</v>
      </c>
      <c r="J2" s="263"/>
      <c r="K2" s="263"/>
    </row>
    <row r="3" spans="1:11">
      <c r="A3" s="7"/>
      <c r="B3" s="170"/>
      <c r="C3" s="171"/>
      <c r="D3" s="171"/>
      <c r="E3" s="171"/>
      <c r="F3" s="171"/>
      <c r="G3" s="171"/>
      <c r="H3" s="171"/>
      <c r="I3" s="265"/>
      <c r="J3" s="266"/>
      <c r="K3" s="267"/>
    </row>
    <row r="4" spans="1:11">
      <c r="A4" s="7"/>
      <c r="B4" s="170" t="s">
        <v>541</v>
      </c>
      <c r="C4" s="171" t="s">
        <v>38</v>
      </c>
      <c r="D4" s="172">
        <f>'Input yearly VRC'!N3</f>
        <v>44487</v>
      </c>
      <c r="E4" s="172">
        <f>'Input yearly VRC'!O3</f>
        <v>133274</v>
      </c>
      <c r="F4" s="172">
        <f>'Input yearly VRC'!P3</f>
        <v>47626</v>
      </c>
      <c r="G4" s="172">
        <f>'Input yearly VRC'!Q3</f>
        <v>81007</v>
      </c>
      <c r="H4" s="171"/>
      <c r="I4" s="268"/>
      <c r="J4" s="239"/>
      <c r="K4" s="269"/>
    </row>
    <row r="5" spans="1:11">
      <c r="A5" s="7"/>
      <c r="B5" s="170" t="s">
        <v>542</v>
      </c>
      <c r="C5" s="170" t="s">
        <v>38</v>
      </c>
      <c r="D5" s="173">
        <f>'Input yearly VRC'!N5</f>
        <v>16588</v>
      </c>
      <c r="E5" s="173">
        <f>'Input yearly VRC'!O5</f>
        <v>4740</v>
      </c>
      <c r="F5" s="173">
        <f>'Input yearly VRC'!P5</f>
        <v>3451</v>
      </c>
      <c r="G5" s="173">
        <f>'Input yearly VRC'!Q5</f>
        <v>59558</v>
      </c>
      <c r="H5" s="171"/>
      <c r="I5" s="268"/>
      <c r="J5" s="239"/>
      <c r="K5" s="269"/>
    </row>
    <row r="6" spans="1:11">
      <c r="A6" s="7"/>
      <c r="B6" s="170" t="s">
        <v>543</v>
      </c>
      <c r="C6" s="170" t="s">
        <v>38</v>
      </c>
      <c r="D6" s="173">
        <f>'Input yearly VRC'!N15</f>
        <v>771</v>
      </c>
      <c r="E6" s="173">
        <f>'Input yearly VRC'!O15</f>
        <v>-5435</v>
      </c>
      <c r="F6" s="173">
        <f>'Input yearly VRC'!P15</f>
        <v>2349</v>
      </c>
      <c r="G6" s="173">
        <f>'Input yearly VRC'!Q15</f>
        <v>78708</v>
      </c>
      <c r="H6" s="171"/>
      <c r="I6" s="268"/>
      <c r="J6" s="239"/>
      <c r="K6" s="269"/>
    </row>
    <row r="7" spans="1:11">
      <c r="A7" s="7"/>
      <c r="B7" s="170" t="s">
        <v>544</v>
      </c>
      <c r="C7" s="170" t="s">
        <v>38</v>
      </c>
      <c r="D7" s="173">
        <f>'Input yearly VRC'!N33</f>
        <v>177962</v>
      </c>
      <c r="E7" s="173">
        <f>'Input yearly VRC'!O33</f>
        <v>172392</v>
      </c>
      <c r="F7" s="173">
        <f>'Input yearly VRC'!P33</f>
        <v>177393</v>
      </c>
      <c r="G7" s="173">
        <f>'Input yearly VRC'!Q33</f>
        <v>735684</v>
      </c>
      <c r="H7" s="171"/>
      <c r="I7" s="268"/>
      <c r="J7" s="239"/>
      <c r="K7" s="269"/>
    </row>
    <row r="8" spans="1:11">
      <c r="A8" s="7"/>
      <c r="B8" s="170" t="s">
        <v>545</v>
      </c>
      <c r="C8" s="171" t="s">
        <v>38</v>
      </c>
      <c r="D8" s="172">
        <f>'Input yearly VRC'!N29</f>
        <v>342998</v>
      </c>
      <c r="E8" s="172">
        <f>'Input yearly VRC'!O29</f>
        <v>230036</v>
      </c>
      <c r="F8" s="172">
        <f>'Input yearly VRC'!P29</f>
        <v>255703</v>
      </c>
      <c r="G8" s="172">
        <f>'Input yearly VRC'!Q29</f>
        <v>1017457</v>
      </c>
      <c r="H8" s="171"/>
      <c r="I8" s="268"/>
      <c r="J8" s="239"/>
      <c r="K8" s="269"/>
    </row>
    <row r="9" spans="1:11">
      <c r="A9" s="7"/>
      <c r="B9" s="170" t="s">
        <v>546</v>
      </c>
      <c r="C9" s="171" t="s">
        <v>39</v>
      </c>
      <c r="D9" s="172">
        <f>'Input yearly VRC'!N34*1000000/10000</f>
        <v>14504800</v>
      </c>
      <c r="E9" s="172">
        <f>'Input yearly VRC'!O34*1000000/10000</f>
        <v>14504800</v>
      </c>
      <c r="F9" s="172">
        <f>'Input yearly VRC'!P34*1000000/10000</f>
        <v>14504800</v>
      </c>
      <c r="G9" s="172">
        <f>'Input yearly VRC'!Q34*1000000/10000</f>
        <v>50000000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0.37287297412727316</v>
      </c>
      <c r="E11" s="174">
        <f>E5/E4</f>
        <v>3.5565826792922847E-2</v>
      </c>
      <c r="F11" s="174">
        <f>F5/F4</f>
        <v>7.2460420778566334E-2</v>
      </c>
      <c r="G11" s="174">
        <f>G5/G4</f>
        <v>0.73522041305072405</v>
      </c>
      <c r="H11" s="171"/>
      <c r="I11" s="268"/>
      <c r="J11" s="239"/>
      <c r="K11" s="269"/>
    </row>
    <row r="12" spans="1:11">
      <c r="A12" s="7"/>
      <c r="B12" s="170" t="s">
        <v>570</v>
      </c>
      <c r="C12" s="171" t="s">
        <v>36</v>
      </c>
      <c r="D12" s="175">
        <f>D6/D4</f>
        <v>1.7330905657832626E-2</v>
      </c>
      <c r="E12" s="174">
        <f>E6/E4</f>
        <v>-4.0780647388087697E-2</v>
      </c>
      <c r="F12" s="174">
        <f>F6/F4</f>
        <v>4.9321799017343466E-2</v>
      </c>
      <c r="G12" s="174">
        <f>G6/G4</f>
        <v>0.97161973656597578</v>
      </c>
      <c r="H12" s="171"/>
      <c r="I12" s="268"/>
      <c r="J12" s="239"/>
      <c r="K12" s="269"/>
    </row>
    <row r="13" spans="1:11">
      <c r="A13" s="7"/>
      <c r="B13" s="170" t="s">
        <v>41</v>
      </c>
      <c r="C13" s="171" t="s">
        <v>40</v>
      </c>
      <c r="D13" s="172">
        <f>D6*1000000/D9</f>
        <v>53.154817715514866</v>
      </c>
      <c r="E13" s="173">
        <f>E6*1000000/E9</f>
        <v>-374.70354641222218</v>
      </c>
      <c r="F13" s="173">
        <f>F6*1000000/F9</f>
        <v>161.94639016049859</v>
      </c>
      <c r="G13" s="173">
        <f>G6*1000000/G9</f>
        <v>1574.16</v>
      </c>
      <c r="H13" s="171"/>
      <c r="I13" s="268"/>
      <c r="J13" s="239"/>
      <c r="K13" s="269"/>
    </row>
    <row r="14" spans="1:11">
      <c r="A14" s="7"/>
      <c r="B14" s="170" t="s">
        <v>548</v>
      </c>
      <c r="C14" s="171"/>
      <c r="D14" s="172">
        <f>D7*1000000/D9</f>
        <v>12269.179857702278</v>
      </c>
      <c r="E14" s="173">
        <f>E7*1000000/E9</f>
        <v>11885.169047487729</v>
      </c>
      <c r="F14" s="173">
        <f>F7*1000000/F9</f>
        <v>12229.951464342837</v>
      </c>
      <c r="G14" s="173">
        <f>G7*1000000/G9</f>
        <v>14713.68</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1.9957965248274776</v>
      </c>
      <c r="F16" s="179">
        <f>(F4-E4)/ABS(E4)</f>
        <v>-0.64264597745996965</v>
      </c>
      <c r="G16" s="179">
        <f>(G4-F4)/ABS(F4)</f>
        <v>0.70089866879435603</v>
      </c>
      <c r="H16" s="171"/>
      <c r="I16" s="268"/>
      <c r="J16" s="239"/>
      <c r="K16" s="269"/>
    </row>
    <row r="17" spans="1:12">
      <c r="A17" s="7"/>
      <c r="B17" s="170" t="s">
        <v>543</v>
      </c>
      <c r="C17" s="180" t="s">
        <v>36</v>
      </c>
      <c r="D17" s="170"/>
      <c r="E17" s="179">
        <f>(E6-D6)/ABS(D6)</f>
        <v>-8.0492866407263293</v>
      </c>
      <c r="F17" s="179">
        <f>(F6-E6)/ABS(E6)</f>
        <v>1.4321987120515178</v>
      </c>
      <c r="G17" s="179">
        <f>(G6-F6)/ABS(F6)</f>
        <v>32.507024265644958</v>
      </c>
      <c r="H17" s="171"/>
      <c r="I17" s="268"/>
      <c r="J17" s="239"/>
      <c r="K17" s="269"/>
    </row>
    <row r="18" spans="1:12">
      <c r="A18" s="7"/>
      <c r="B18" s="170" t="s">
        <v>41</v>
      </c>
      <c r="C18" s="177" t="s">
        <v>36</v>
      </c>
      <c r="D18" s="178"/>
      <c r="E18" s="179">
        <f>(E13-D13)/ABS(D13)</f>
        <v>-8.0492866407263293</v>
      </c>
      <c r="F18" s="179">
        <f>(F13-E13)/ABS(E13)</f>
        <v>1.4321987120515178</v>
      </c>
      <c r="G18" s="179">
        <f>(G13-F13)/ABS(F13)</f>
        <v>8.7202537113665386</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-3.1025762514485349E-2</v>
      </c>
      <c r="F20" s="175">
        <f>F6/AVERAGE(E7:F7)</f>
        <v>1.3431107680432266E-2</v>
      </c>
      <c r="G20" s="175">
        <f>G6/AVERAGE(F7:G7)</f>
        <v>0.17240167039581547</v>
      </c>
      <c r="H20" s="171"/>
      <c r="I20" s="264" t="s">
        <v>1187</v>
      </c>
      <c r="J20" s="264"/>
      <c r="K20" s="264"/>
    </row>
    <row r="21" spans="1:12">
      <c r="A21" s="7"/>
      <c r="B21" s="170" t="s">
        <v>43</v>
      </c>
      <c r="C21" s="182" t="s">
        <v>36</v>
      </c>
      <c r="D21" s="171"/>
      <c r="E21" s="175">
        <f>E6/AVERAGE(D8:E8)</f>
        <v>-1.8969206015698892E-2</v>
      </c>
      <c r="F21" s="175">
        <f>F6/AVERAGE(E8:F8)</f>
        <v>9.6718608141409274E-3</v>
      </c>
      <c r="G21" s="175">
        <f>G6/AVERAGE(F8:G8)</f>
        <v>0.12364196173301077</v>
      </c>
      <c r="H21" s="171"/>
      <c r="I21" s="183" t="s">
        <v>1188</v>
      </c>
      <c r="J21" s="183">
        <v>2018</v>
      </c>
      <c r="K21" s="183" t="s">
        <v>1190</v>
      </c>
    </row>
    <row r="22" spans="1:12">
      <c r="A22" s="7"/>
      <c r="B22" s="176" t="s">
        <v>551</v>
      </c>
      <c r="C22" s="182"/>
      <c r="D22" s="171"/>
      <c r="E22" s="175"/>
      <c r="F22" s="175"/>
      <c r="G22" s="175"/>
      <c r="H22" s="171"/>
      <c r="I22" s="171" t="s">
        <v>1189</v>
      </c>
      <c r="J22" s="172">
        <v>820000</v>
      </c>
      <c r="K22" s="185">
        <f>SUM(K30)/J22</f>
        <v>3.8385365853658537E-2</v>
      </c>
    </row>
    <row r="23" spans="1:12">
      <c r="A23" s="7"/>
      <c r="B23" s="170" t="s">
        <v>552</v>
      </c>
      <c r="C23" s="182" t="s">
        <v>36</v>
      </c>
      <c r="D23" s="175">
        <f>1-D7/D8</f>
        <v>0.48115732453250459</v>
      </c>
      <c r="E23" s="175">
        <f>1-E7/E8</f>
        <v>0.25058686466466118</v>
      </c>
      <c r="F23" s="175">
        <f>1-F7/F8</f>
        <v>0.30625373969018743</v>
      </c>
      <c r="G23" s="175">
        <f>1-G7/G8</f>
        <v>0.27693848486963091</v>
      </c>
      <c r="H23" s="171"/>
      <c r="I23" s="171" t="s">
        <v>1191</v>
      </c>
      <c r="J23" s="172">
        <v>304000</v>
      </c>
      <c r="K23" s="185">
        <f>SUM(K32)/J23</f>
        <v>2.5865131578947369E-2</v>
      </c>
    </row>
    <row r="24" spans="1:12">
      <c r="A24" s="7"/>
      <c r="B24" s="170" t="s">
        <v>553</v>
      </c>
      <c r="C24" s="182" t="s">
        <v>36</v>
      </c>
      <c r="D24" s="175">
        <f>D8/D7-1</f>
        <v>0.92736651644733148</v>
      </c>
      <c r="E24" s="175">
        <f>E8/E7-1</f>
        <v>0.33437746531161538</v>
      </c>
      <c r="F24" s="175">
        <f>F8/F7-1</f>
        <v>0.44144921163743778</v>
      </c>
      <c r="G24" s="175">
        <f>G8/G7-1</f>
        <v>0.38300819373535377</v>
      </c>
      <c r="H24" s="171"/>
      <c r="I24" s="171" t="s">
        <v>1376</v>
      </c>
      <c r="J24" s="172">
        <v>380000</v>
      </c>
      <c r="K24" s="171"/>
    </row>
    <row r="25" spans="1:12">
      <c r="A25" s="7"/>
      <c r="B25" s="170" t="s">
        <v>554</v>
      </c>
      <c r="C25" s="182" t="s">
        <v>40</v>
      </c>
      <c r="D25" s="186">
        <f>'Input yearly VRC'!N19/'Input yearly VRC'!N31</f>
        <v>2.1771073220281156</v>
      </c>
      <c r="E25" s="186">
        <f>'Input yearly VRC'!O19/'Input yearly VRC'!O31</f>
        <v>1.598233865914787</v>
      </c>
      <c r="F25" s="186">
        <f>'Input yearly VRC'!P19/'Input yearly VRC'!P31</f>
        <v>1.42497235713186</v>
      </c>
      <c r="G25" s="186">
        <f>'Input yearly VRC'!Q19/'Input yearly VRC'!Q31</f>
        <v>5.7524699386223102</v>
      </c>
      <c r="H25" s="171"/>
      <c r="I25" s="171" t="s">
        <v>576</v>
      </c>
      <c r="J25" s="187"/>
      <c r="K25" s="171" t="s">
        <v>1649</v>
      </c>
    </row>
    <row r="26" spans="1:12">
      <c r="A26" s="7"/>
      <c r="B26" s="170" t="s">
        <v>555</v>
      </c>
      <c r="C26" s="182" t="s">
        <v>40</v>
      </c>
      <c r="D26" s="186">
        <f>('Input yearly VRC'!N19-'Input yearly VRC'!N23)/'Input yearly VRC'!N31</f>
        <v>0.30940473144292724</v>
      </c>
      <c r="E26" s="186">
        <f>('Input yearly VRC'!O19-'Input yearly VRC'!O23)/'Input yearly VRC'!O31</f>
        <v>0.85953164160401008</v>
      </c>
      <c r="F26" s="186">
        <f>('Input yearly VRC'!P19-'Input yearly VRC'!P23)/'Input yearly VRC'!P31</f>
        <v>1.339412431592649</v>
      </c>
      <c r="G26" s="186">
        <f>('Input yearly VRC'!Q19-'Input yearly VRC'!Q23)/'Input yearly VRC'!Q31</f>
        <v>2.2559894585529467</v>
      </c>
      <c r="H26" s="171"/>
      <c r="I26" s="171"/>
      <c r="J26" s="171"/>
      <c r="K26" s="171"/>
    </row>
    <row r="27" spans="1:12">
      <c r="A27" s="7"/>
      <c r="B27" s="170"/>
      <c r="C27" s="182"/>
      <c r="D27" s="171"/>
      <c r="E27" s="171"/>
      <c r="F27" s="171"/>
      <c r="G27" s="171"/>
      <c r="H27" s="171"/>
      <c r="I27" s="171"/>
      <c r="J27" s="171"/>
      <c r="K27" s="171"/>
    </row>
    <row r="28" spans="1:12">
      <c r="A28" s="7"/>
      <c r="B28" s="166" t="s">
        <v>568</v>
      </c>
      <c r="C28" s="169" t="s">
        <v>37</v>
      </c>
      <c r="D28" s="169" t="str">
        <f>'Input quaterly VRC'!Y1</f>
        <v>Quý 2/2016</v>
      </c>
      <c r="E28" s="169" t="str">
        <f>'Input quaterly VRC'!Z1</f>
        <v>Quý 3/2016</v>
      </c>
      <c r="F28" s="169" t="str">
        <f>'Input quaterly VRC'!AA1</f>
        <v>Quý 4/2016</v>
      </c>
      <c r="G28" s="169" t="str">
        <f>'Input quaterly VRC'!AB1</f>
        <v>Quý 1/2017</v>
      </c>
      <c r="H28" s="169" t="str">
        <f>'Input quaterly VRC'!AC1</f>
        <v>Quý 2/2017</v>
      </c>
      <c r="I28" s="169" t="str">
        <f>'Input quaterly VRC'!AD1</f>
        <v>Quý 3/2017</v>
      </c>
      <c r="J28" s="169" t="str">
        <f>'Input quaterly VRC'!AE1</f>
        <v>Quý 4/2017</v>
      </c>
      <c r="K28" s="169" t="str">
        <f>'Input quaterly VRC'!AF1</f>
        <v>Quý 1/2018</v>
      </c>
    </row>
    <row r="29" spans="1:12">
      <c r="A29" s="7"/>
      <c r="B29" s="170"/>
      <c r="C29" s="171"/>
      <c r="D29" s="171"/>
      <c r="E29" s="171"/>
      <c r="F29" s="171"/>
      <c r="G29" s="171"/>
      <c r="H29" s="171"/>
      <c r="I29" s="171"/>
      <c r="J29" s="171"/>
      <c r="K29" s="171"/>
    </row>
    <row r="30" spans="1:12">
      <c r="A30" s="7"/>
      <c r="B30" s="170" t="s">
        <v>541</v>
      </c>
      <c r="C30" s="171" t="s">
        <v>38</v>
      </c>
      <c r="D30" s="188">
        <f>'Input quaterly VRC'!Y3</f>
        <v>2415</v>
      </c>
      <c r="E30" s="188">
        <f>'Input quaterly VRC'!Z3</f>
        <v>446</v>
      </c>
      <c r="F30" s="188">
        <f>'Input quaterly VRC'!AA3</f>
        <v>44001</v>
      </c>
      <c r="G30" s="188">
        <f>'Input quaterly VRC'!AB3</f>
        <v>1185</v>
      </c>
      <c r="H30" s="188">
        <f>'Input quaterly VRC'!AC3</f>
        <v>528</v>
      </c>
      <c r="I30" s="188">
        <f>'Input quaterly VRC'!AD3</f>
        <v>652</v>
      </c>
      <c r="J30" s="188">
        <f>'Input quaterly VRC'!AE3</f>
        <v>9982</v>
      </c>
      <c r="K30" s="188">
        <f>'Input quaterly VRC'!AF3</f>
        <v>31476</v>
      </c>
    </row>
    <row r="31" spans="1:12">
      <c r="A31" s="7"/>
      <c r="B31" s="170" t="s">
        <v>542</v>
      </c>
      <c r="C31" s="171" t="s">
        <v>38</v>
      </c>
      <c r="D31" s="188">
        <f>'Input quaterly VRC'!Y5</f>
        <v>1072</v>
      </c>
      <c r="E31" s="188">
        <f>'Input quaterly VRC'!Z5</f>
        <v>243</v>
      </c>
      <c r="F31" s="188">
        <f>'Input quaterly VRC'!AA5</f>
        <v>1966</v>
      </c>
      <c r="G31" s="188">
        <f>'Input quaterly VRC'!AB5</f>
        <v>182</v>
      </c>
      <c r="H31" s="188">
        <f>'Input quaterly VRC'!AC5</f>
        <v>73</v>
      </c>
      <c r="I31" s="188">
        <f>'Input quaterly VRC'!AD5</f>
        <v>363</v>
      </c>
      <c r="J31" s="188">
        <f>'Input quaterly VRC'!AE5</f>
        <v>4133</v>
      </c>
      <c r="K31" s="188">
        <f>'Input quaterly VRC'!AF5</f>
        <v>12424</v>
      </c>
    </row>
    <row r="32" spans="1:12">
      <c r="A32" s="7"/>
      <c r="B32" s="170" t="s">
        <v>543</v>
      </c>
      <c r="C32" s="170" t="s">
        <v>38</v>
      </c>
      <c r="D32" s="189">
        <f>'Input quaterly VRC'!Y15</f>
        <v>-157</v>
      </c>
      <c r="E32" s="189">
        <f>'Input quaterly VRC'!Z15</f>
        <v>-13</v>
      </c>
      <c r="F32" s="189">
        <f>'Input quaterly VRC'!AA15</f>
        <v>1906</v>
      </c>
      <c r="G32" s="189">
        <f>'Input quaterly VRC'!AB15</f>
        <v>27</v>
      </c>
      <c r="H32" s="189">
        <f>'Input quaterly VRC'!AC15</f>
        <v>28036</v>
      </c>
      <c r="I32" s="189">
        <f>'Input quaterly VRC'!AD15</f>
        <v>6652</v>
      </c>
      <c r="J32" s="189">
        <f>'Input quaterly VRC'!AE15</f>
        <v>44996</v>
      </c>
      <c r="K32" s="189">
        <f>'Input quaterly VRC'!AF15</f>
        <v>7863</v>
      </c>
      <c r="L32" s="10"/>
    </row>
    <row r="33" spans="1:12">
      <c r="A33" s="7"/>
      <c r="B33" s="170" t="s">
        <v>544</v>
      </c>
      <c r="C33" s="171" t="s">
        <v>38</v>
      </c>
      <c r="D33" s="188">
        <f>'Input quaterly VRC'!Y33</f>
        <v>171907</v>
      </c>
      <c r="E33" s="188">
        <f>'Input quaterly VRC'!Z33</f>
        <v>171564</v>
      </c>
      <c r="F33" s="188">
        <f>'Input quaterly VRC'!AA33</f>
        <v>176638</v>
      </c>
      <c r="G33" s="188">
        <f>'Input quaterly VRC'!AB33</f>
        <v>177420</v>
      </c>
      <c r="H33" s="188">
        <f>'Input quaterly VRC'!AC33</f>
        <v>204570</v>
      </c>
      <c r="I33" s="188">
        <f>'Input quaterly VRC'!AD33</f>
        <v>210307</v>
      </c>
      <c r="J33" s="188">
        <f>'Input quaterly VRC'!AE33</f>
        <v>765780</v>
      </c>
      <c r="K33" s="188">
        <f>'Input quaterly VRC'!AF33</f>
        <v>747824</v>
      </c>
    </row>
    <row r="34" spans="1:12">
      <c r="A34" s="7"/>
      <c r="B34" s="170" t="s">
        <v>545</v>
      </c>
      <c r="C34" s="171" t="s">
        <v>38</v>
      </c>
      <c r="D34" s="188">
        <f>'Input quaterly VRC'!Y38</f>
        <v>200050</v>
      </c>
      <c r="E34" s="188">
        <f>'Input quaterly VRC'!Z38</f>
        <v>202266</v>
      </c>
      <c r="F34" s="188">
        <f>'Input quaterly VRC'!AA38</f>
        <v>235638</v>
      </c>
      <c r="G34" s="188">
        <f>'Input quaterly VRC'!AB38</f>
        <v>258723</v>
      </c>
      <c r="H34" s="188">
        <f>'Input quaterly VRC'!AC38</f>
        <v>259501</v>
      </c>
      <c r="I34" s="188">
        <f>'Input quaterly VRC'!AD38</f>
        <v>239195</v>
      </c>
      <c r="J34" s="188">
        <f>'Input quaterly VRC'!AE38</f>
        <v>952125</v>
      </c>
      <c r="K34" s="188">
        <f>'Input quaterly VRC'!AF38</f>
        <v>1118743</v>
      </c>
    </row>
    <row r="35" spans="1:12">
      <c r="A35" s="7"/>
      <c r="B35" s="170" t="s">
        <v>546</v>
      </c>
      <c r="C35" s="171" t="s">
        <v>39</v>
      </c>
      <c r="D35" s="188">
        <f>'Input quaterly VRC'!Y34*1000000/10000</f>
        <v>14504800</v>
      </c>
      <c r="E35" s="188">
        <f>'Input quaterly VRC'!Z34*1000000/10000</f>
        <v>14504800</v>
      </c>
      <c r="F35" s="188">
        <f>'Input quaterly VRC'!AA34*1000000/10000</f>
        <v>14504800</v>
      </c>
      <c r="G35" s="188">
        <f>'Input quaterly VRC'!AB34*1000000/10000</f>
        <v>14504800</v>
      </c>
      <c r="H35" s="188">
        <f>'Input quaterly VRC'!AC34*1000000/10000</f>
        <v>14504800</v>
      </c>
      <c r="I35" s="188">
        <f>'Input quaterly VRC'!AD34*1000000/10000</f>
        <v>14504800</v>
      </c>
      <c r="J35" s="188">
        <f>'Input quaterly VRC'!AE34*1000000/10000</f>
        <v>50000000</v>
      </c>
      <c r="K35" s="188">
        <f>'Input quaterly VRC'!AF34*1000000/10000</f>
        <v>50000000</v>
      </c>
    </row>
    <row r="36" spans="1:12">
      <c r="A36" s="7"/>
      <c r="B36" s="170"/>
      <c r="C36" s="171"/>
      <c r="D36" s="188"/>
      <c r="E36" s="188"/>
      <c r="F36" s="188"/>
      <c r="G36" s="188"/>
      <c r="H36" s="188"/>
      <c r="I36" s="188"/>
      <c r="J36" s="188"/>
      <c r="K36" s="188"/>
    </row>
    <row r="37" spans="1:12">
      <c r="A37" s="7"/>
      <c r="B37" s="170" t="s">
        <v>547</v>
      </c>
      <c r="C37" s="171" t="s">
        <v>36</v>
      </c>
      <c r="D37" s="190">
        <f>D31/D30</f>
        <v>0.44389233954451346</v>
      </c>
      <c r="E37" s="190">
        <f t="shared" ref="E37:K37" si="0">E31/E30</f>
        <v>0.54484304932735428</v>
      </c>
      <c r="F37" s="190">
        <f t="shared" si="0"/>
        <v>4.4680802709029341E-2</v>
      </c>
      <c r="G37" s="190">
        <f t="shared" si="0"/>
        <v>0.15358649789029535</v>
      </c>
      <c r="H37" s="190">
        <f t="shared" si="0"/>
        <v>0.13825757575757575</v>
      </c>
      <c r="I37" s="190">
        <f t="shared" si="0"/>
        <v>0.55674846625766872</v>
      </c>
      <c r="J37" s="190">
        <f t="shared" si="0"/>
        <v>0.4140452815067121</v>
      </c>
      <c r="K37" s="190">
        <f t="shared" si="0"/>
        <v>0.39471343245647478</v>
      </c>
      <c r="L37" s="11"/>
    </row>
    <row r="38" spans="1:12">
      <c r="A38" s="7"/>
      <c r="B38" s="170" t="s">
        <v>571</v>
      </c>
      <c r="C38" s="171" t="s">
        <v>36</v>
      </c>
      <c r="D38" s="190">
        <f>D32/D30</f>
        <v>-6.50103519668737E-2</v>
      </c>
      <c r="E38" s="190">
        <f t="shared" ref="E38:K38" si="1">E32/E30</f>
        <v>-2.914798206278027E-2</v>
      </c>
      <c r="F38" s="190">
        <f t="shared" si="1"/>
        <v>4.3317197336424175E-2</v>
      </c>
      <c r="G38" s="190">
        <f t="shared" si="1"/>
        <v>2.2784810126582278E-2</v>
      </c>
      <c r="H38" s="190">
        <f t="shared" si="1"/>
        <v>53.098484848484851</v>
      </c>
      <c r="I38" s="190">
        <f t="shared" si="1"/>
        <v>10.202453987730062</v>
      </c>
      <c r="J38" s="190">
        <f t="shared" si="1"/>
        <v>4.5077138849929872</v>
      </c>
      <c r="K38" s="190">
        <f t="shared" si="1"/>
        <v>0.24980937857415172</v>
      </c>
      <c r="L38" s="11"/>
    </row>
    <row r="39" spans="1:12">
      <c r="A39" s="7"/>
      <c r="B39" s="170" t="s">
        <v>41</v>
      </c>
      <c r="C39" s="171" t="s">
        <v>40</v>
      </c>
      <c r="D39" s="172">
        <f>D32*1000000/D35</f>
        <v>-10.824003088632729</v>
      </c>
      <c r="E39" s="172">
        <f t="shared" ref="E39:K39" si="2">E32*1000000/E35</f>
        <v>-0.8962550328167227</v>
      </c>
      <c r="F39" s="172">
        <f t="shared" si="2"/>
        <v>131.40477634989796</v>
      </c>
      <c r="G39" s="172">
        <f t="shared" si="2"/>
        <v>1.8614527604655011</v>
      </c>
      <c r="H39" s="172">
        <f t="shared" si="2"/>
        <v>1932.8773923115107</v>
      </c>
      <c r="I39" s="172">
        <f t="shared" si="2"/>
        <v>458.60680602283384</v>
      </c>
      <c r="J39" s="172">
        <f t="shared" si="2"/>
        <v>899.92</v>
      </c>
      <c r="K39" s="172">
        <f t="shared" si="2"/>
        <v>157.26</v>
      </c>
    </row>
    <row r="40" spans="1:12">
      <c r="A40" s="7"/>
      <c r="B40" s="170" t="s">
        <v>548</v>
      </c>
      <c r="C40" s="171"/>
      <c r="D40" s="172">
        <f>D33*1000000/D35</f>
        <v>11851.731840494182</v>
      </c>
      <c r="E40" s="172">
        <f t="shared" ref="E40:K40" si="3">E33*1000000/E35</f>
        <v>11828.084496166786</v>
      </c>
      <c r="F40" s="172">
        <f t="shared" si="3"/>
        <v>12177.899729744637</v>
      </c>
      <c r="G40" s="172">
        <f t="shared" si="3"/>
        <v>12231.812917103303</v>
      </c>
      <c r="H40" s="172">
        <f t="shared" si="3"/>
        <v>14103.607081793612</v>
      </c>
      <c r="I40" s="172">
        <f t="shared" si="3"/>
        <v>14499.131322045116</v>
      </c>
      <c r="J40" s="172">
        <f t="shared" si="3"/>
        <v>15315.6</v>
      </c>
      <c r="K40" s="172">
        <f t="shared" si="3"/>
        <v>14956.48</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-0.7813664596273292</v>
      </c>
      <c r="I42" s="179">
        <f>(I30-E30)/ABS(E30)</f>
        <v>0.46188340807174888</v>
      </c>
      <c r="J42" s="179">
        <f>(J30-F30)/ABS(F30)</f>
        <v>-0.77314151951092025</v>
      </c>
      <c r="K42" s="179">
        <f>(K30-G30)/ABS(G30)</f>
        <v>25.562025316455696</v>
      </c>
      <c r="L42" s="12"/>
    </row>
    <row r="43" spans="1:12">
      <c r="A43" s="7"/>
      <c r="B43" s="170" t="s">
        <v>564</v>
      </c>
      <c r="C43" s="180" t="s">
        <v>36</v>
      </c>
      <c r="D43" s="170"/>
      <c r="E43" s="174">
        <f>E30/D30-1</f>
        <v>-0.8153209109730849</v>
      </c>
      <c r="F43" s="174">
        <f t="shared" ref="F43:K43" si="4">F30/E30-1</f>
        <v>97.656950672645735</v>
      </c>
      <c r="G43" s="174">
        <f t="shared" si="4"/>
        <v>-0.97306879389104795</v>
      </c>
      <c r="H43" s="174">
        <f t="shared" si="4"/>
        <v>-0.55443037974683551</v>
      </c>
      <c r="I43" s="174">
        <f>I30/H30-1</f>
        <v>0.23484848484848486</v>
      </c>
      <c r="J43" s="174">
        <f t="shared" si="4"/>
        <v>14.309815950920246</v>
      </c>
      <c r="K43" s="174">
        <f t="shared" si="4"/>
        <v>2.1532758966139052</v>
      </c>
      <c r="L43" s="12"/>
    </row>
    <row r="44" spans="1:12" s="8" customFormat="1">
      <c r="A44" s="13"/>
      <c r="B44" s="170" t="s">
        <v>562</v>
      </c>
      <c r="C44" s="177" t="s">
        <v>36</v>
      </c>
      <c r="D44" s="178"/>
      <c r="E44" s="191"/>
      <c r="F44" s="191"/>
      <c r="G44" s="191"/>
      <c r="H44" s="179">
        <f>(H32-D32)/ABS(D32)</f>
        <v>179.57324840764332</v>
      </c>
      <c r="I44" s="179">
        <f>(I32-E32)/ABS(E32)</f>
        <v>512.69230769230774</v>
      </c>
      <c r="J44" s="179">
        <f>(J32-F32)/ABS(F32)</f>
        <v>22.607555089192026</v>
      </c>
      <c r="K44" s="179">
        <f>(K32-G32)/ABS(G32)</f>
        <v>290.22222222222223</v>
      </c>
      <c r="L44" s="14"/>
    </row>
    <row r="45" spans="1:12">
      <c r="A45" s="7"/>
      <c r="B45" s="170" t="s">
        <v>567</v>
      </c>
      <c r="C45" s="180" t="s">
        <v>36</v>
      </c>
      <c r="D45" s="170"/>
      <c r="E45" s="174">
        <f>E32/D32-1</f>
        <v>-0.91719745222929938</v>
      </c>
      <c r="F45" s="174">
        <f t="shared" ref="F45:K45" si="5">F32/E32-1</f>
        <v>-147.61538461538461</v>
      </c>
      <c r="G45" s="174">
        <f t="shared" si="5"/>
        <v>-0.98583420776495279</v>
      </c>
      <c r="H45" s="174">
        <f>(H32-G32)/ABS(G32)</f>
        <v>1037.3703703703704</v>
      </c>
      <c r="I45" s="174">
        <f>I32/H32-1</f>
        <v>-0.76273362819232415</v>
      </c>
      <c r="J45" s="174">
        <f t="shared" si="5"/>
        <v>5.7642814191220682</v>
      </c>
      <c r="K45" s="174">
        <f t="shared" si="5"/>
        <v>-0.82525113343408307</v>
      </c>
      <c r="L45" s="12"/>
    </row>
    <row r="46" spans="1:12" s="8" customFormat="1">
      <c r="A46" s="13"/>
      <c r="B46" s="170" t="s">
        <v>565</v>
      </c>
      <c r="C46" s="177" t="s">
        <v>36</v>
      </c>
      <c r="D46" s="178"/>
      <c r="E46" s="191"/>
      <c r="F46" s="191"/>
      <c r="G46" s="191"/>
      <c r="H46" s="179">
        <f>(H39-D39)/ABS(D39)</f>
        <v>179.57324840764329</v>
      </c>
      <c r="I46" s="179">
        <f>(I39-E39)/ABS(E39)</f>
        <v>512.69230769230774</v>
      </c>
      <c r="J46" s="179">
        <f>(J39-F39)/ABS(F39)</f>
        <v>5.8484573011542498</v>
      </c>
      <c r="K46" s="179">
        <f>(K39-G39)/ABS(G39)</f>
        <v>83.482401777777767</v>
      </c>
      <c r="L46" s="14"/>
    </row>
    <row r="47" spans="1:12">
      <c r="A47" s="7"/>
      <c r="B47" s="170" t="s">
        <v>566</v>
      </c>
      <c r="C47" s="180" t="s">
        <v>36</v>
      </c>
      <c r="D47" s="170"/>
      <c r="E47" s="174">
        <f>E39/D39-1</f>
        <v>-0.91719745222929938</v>
      </c>
      <c r="F47" s="174">
        <f t="shared" ref="F47:K47" si="6">F39/E39-1</f>
        <v>-147.61538461538461</v>
      </c>
      <c r="G47" s="174">
        <f t="shared" si="6"/>
        <v>-0.98583420776495279</v>
      </c>
      <c r="H47" s="174">
        <f t="shared" si="6"/>
        <v>1037.3703703703704</v>
      </c>
      <c r="I47" s="174">
        <f>I39/H39-1</f>
        <v>-0.76273362819232415</v>
      </c>
      <c r="J47" s="174">
        <f t="shared" si="6"/>
        <v>0.96229098256163548</v>
      </c>
      <c r="K47" s="174">
        <f t="shared" si="6"/>
        <v>-0.82525113343408307</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-7.5697802725703187E-5</v>
      </c>
      <c r="F49" s="174">
        <f t="shared" ref="F49:K49" si="7">F32/AVERAGE(E33:F33)</f>
        <v>1.0947668307476694E-2</v>
      </c>
      <c r="G49" s="174">
        <f t="shared" si="7"/>
        <v>1.5251738415739794E-4</v>
      </c>
      <c r="H49" s="174">
        <f t="shared" si="7"/>
        <v>0.1467891829629048</v>
      </c>
      <c r="I49" s="174">
        <f>I32/AVERAGE(H33:I33)</f>
        <v>3.2067335619954833E-2</v>
      </c>
      <c r="J49" s="174">
        <f t="shared" si="7"/>
        <v>9.2196699679434307E-2</v>
      </c>
      <c r="K49" s="174">
        <f t="shared" si="7"/>
        <v>1.0389771697220673E-2</v>
      </c>
      <c r="L49" s="12"/>
    </row>
    <row r="50" spans="1:12">
      <c r="A50" s="7"/>
      <c r="B50" s="170" t="s">
        <v>43</v>
      </c>
      <c r="C50" s="182" t="s">
        <v>36</v>
      </c>
      <c r="D50" s="171"/>
      <c r="E50" s="175">
        <f>E32/AVERAGE(D34:E34)</f>
        <v>-6.4625816522335678E-5</v>
      </c>
      <c r="F50" s="175">
        <f t="shared" ref="F50:K50" si="8">F32/AVERAGE(E34:F34)</f>
        <v>8.7051043151010268E-3</v>
      </c>
      <c r="G50" s="175">
        <f t="shared" si="8"/>
        <v>1.0923191756631287E-4</v>
      </c>
      <c r="H50" s="175">
        <f t="shared" si="8"/>
        <v>0.10820031492173268</v>
      </c>
      <c r="I50" s="174">
        <f>I32/AVERAGE(H34:I34)</f>
        <v>2.6677575115902272E-2</v>
      </c>
      <c r="J50" s="174">
        <f t="shared" si="8"/>
        <v>7.5539737434106705E-2</v>
      </c>
      <c r="K50" s="174">
        <f t="shared" si="8"/>
        <v>7.5939171400591443E-3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0.14067983004248941</v>
      </c>
      <c r="E52" s="175">
        <f t="shared" si="9"/>
        <v>0.15179021684316696</v>
      </c>
      <c r="F52" s="175">
        <f t="shared" si="9"/>
        <v>0.2503840636909157</v>
      </c>
      <c r="G52" s="175">
        <f t="shared" si="9"/>
        <v>0.31424728377453881</v>
      </c>
      <c r="H52" s="175">
        <f t="shared" si="9"/>
        <v>0.21167933842258801</v>
      </c>
      <c r="I52" s="175">
        <f t="shared" si="9"/>
        <v>0.12077175526244277</v>
      </c>
      <c r="J52" s="175">
        <f t="shared" si="9"/>
        <v>0.19571484836549824</v>
      </c>
      <c r="K52" s="175">
        <f t="shared" si="9"/>
        <v>0.33154978399864843</v>
      </c>
    </row>
    <row r="53" spans="1:12">
      <c r="A53" s="7"/>
      <c r="B53" s="170" t="s">
        <v>553</v>
      </c>
      <c r="C53" s="182" t="s">
        <v>36</v>
      </c>
      <c r="D53" s="175">
        <f t="shared" ref="D53:K53" si="10">D34/D33-1</f>
        <v>0.16371061096988493</v>
      </c>
      <c r="E53" s="175">
        <f t="shared" si="10"/>
        <v>0.17895362663495828</v>
      </c>
      <c r="F53" s="175">
        <f t="shared" si="10"/>
        <v>0.33401646304872101</v>
      </c>
      <c r="G53" s="175">
        <f t="shared" si="10"/>
        <v>0.45825160635779505</v>
      </c>
      <c r="H53" s="175">
        <f t="shared" si="10"/>
        <v>0.26851933323556731</v>
      </c>
      <c r="I53" s="175">
        <f t="shared" si="10"/>
        <v>0.13736109592167645</v>
      </c>
      <c r="J53" s="175">
        <f t="shared" si="10"/>
        <v>0.24334012379534586</v>
      </c>
      <c r="K53" s="175">
        <f t="shared" si="10"/>
        <v>0.4959977213889899</v>
      </c>
    </row>
    <row r="54" spans="1:12">
      <c r="A54" s="7"/>
      <c r="B54" s="170" t="s">
        <v>554</v>
      </c>
      <c r="C54" s="182" t="s">
        <v>40</v>
      </c>
      <c r="D54" s="186">
        <f>'Input quaterly VRC'!Y19/'Input quaterly VRC'!Y31</f>
        <v>2.4192008158724274</v>
      </c>
      <c r="E54" s="186">
        <f>'Input quaterly VRC'!Z19/'Input quaterly VRC'!Z31</f>
        <v>2.2621769383697812</v>
      </c>
      <c r="F54" s="186">
        <f>'Input quaterly VRC'!AA19/'Input quaterly VRC'!AA31</f>
        <v>1.7426965221534063</v>
      </c>
      <c r="G54" s="186">
        <f>'Input quaterly VRC'!AB19/'Input quaterly VRC'!AB31</f>
        <v>1.2094035464803869</v>
      </c>
      <c r="H54" s="186">
        <f>'Input quaterly VRC'!AD19/'Input quaterly VRC'!AC31</f>
        <v>4.6429781432053874</v>
      </c>
      <c r="I54" s="186">
        <f>'Input quaterly VRC'!AD19/'Input quaterly VRC'!AD31</f>
        <v>10.039667649423746</v>
      </c>
      <c r="J54" s="186">
        <f>'Input quaterly VRC'!AE19/'Input quaterly VRC'!AE31</f>
        <v>5.2416288687299897</v>
      </c>
      <c r="K54" s="186">
        <f>'Input quaterly VRC'!AF19/'Input quaterly VRC'!AF31</f>
        <v>4.1843156749102768</v>
      </c>
    </row>
    <row r="55" spans="1:12">
      <c r="A55" s="7"/>
      <c r="B55" s="170" t="s">
        <v>555</v>
      </c>
      <c r="C55" s="182" t="s">
        <v>40</v>
      </c>
      <c r="D55" s="192">
        <f>('Input quaterly VRC'!Y19-'Input quaterly VRC'!Y23)/'Input quaterly VRC'!Y31</f>
        <v>0.57407750788058598</v>
      </c>
      <c r="E55" s="192">
        <f>('Input quaterly VRC'!Z19-'Input quaterly VRC'!Z23)/'Input quaterly VRC'!Z31</f>
        <v>0.58610834990059646</v>
      </c>
      <c r="F55" s="192">
        <f>('Input quaterly VRC'!AA19-'Input quaterly VRC'!AA23)/'Input quaterly VRC'!AA31</f>
        <v>1.6262029537875178</v>
      </c>
      <c r="G55" s="192">
        <f>('Input quaterly VRC'!AB19-'Input quaterly VRC'!AB23)/'Input quaterly VRC'!AB31</f>
        <v>1.1252015045674368</v>
      </c>
      <c r="H55" s="192">
        <f>('Input quaterly VRC'!AD19-'Input quaterly VRC'!AC23)/'Input quaterly VRC'!AC31</f>
        <v>4.5687724662231952</v>
      </c>
      <c r="I55" s="192">
        <f>('Input quaterly VRC'!AD19-'Input quaterly VRC'!AD23)/'Input quaterly VRC'!AD31</f>
        <v>4.1977128562494412</v>
      </c>
      <c r="J55" s="192">
        <f>('Input quaterly VRC'!AE19-'Input quaterly VRC'!AE23)/'Input quaterly VRC'!AE31</f>
        <v>1.786719583778015</v>
      </c>
      <c r="K55" s="192">
        <f>('Input quaterly VRC'!AF19-'Input quaterly VRC'!AF23)/'Input quaterly VRC'!AF31</f>
        <v>1.6968204293907863</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hợp'!D40</f>
        <v>17800</v>
      </c>
    </row>
    <row r="58" spans="1:12">
      <c r="A58" s="7"/>
      <c r="B58" s="170" t="s">
        <v>558</v>
      </c>
      <c r="C58" s="171" t="s">
        <v>38</v>
      </c>
      <c r="D58" s="172"/>
      <c r="E58" s="172"/>
      <c r="F58" s="172"/>
      <c r="G58" s="172"/>
      <c r="H58" s="172"/>
      <c r="I58" s="172"/>
      <c r="J58" s="172"/>
      <c r="K58" s="172">
        <f>K57*K35/1000000</f>
        <v>890000</v>
      </c>
    </row>
    <row r="59" spans="1:12">
      <c r="A59" s="7"/>
      <c r="B59" s="170" t="s">
        <v>559</v>
      </c>
      <c r="C59" s="171" t="s">
        <v>40</v>
      </c>
      <c r="D59" s="172"/>
      <c r="E59" s="172"/>
      <c r="F59" s="172"/>
      <c r="G59" s="172"/>
      <c r="H59" s="172"/>
      <c r="I59" s="172"/>
      <c r="J59" s="172"/>
      <c r="K59" s="194">
        <f>K57/(SUM(H32:K32)*1000000/K35)</f>
        <v>10.165967994334471</v>
      </c>
    </row>
    <row r="60" spans="1:12">
      <c r="A60" s="7"/>
      <c r="B60" s="170" t="s">
        <v>560</v>
      </c>
      <c r="C60" s="171" t="s">
        <v>40</v>
      </c>
      <c r="D60" s="172"/>
      <c r="E60" s="172"/>
      <c r="F60" s="172"/>
      <c r="G60" s="172"/>
      <c r="H60" s="172"/>
      <c r="I60" s="172"/>
      <c r="J60" s="172"/>
      <c r="K60" s="195">
        <f>K57/K40</f>
        <v>1.1901196003337684</v>
      </c>
    </row>
  </sheetData>
  <mergeCells count="3">
    <mergeCell ref="I2:K2"/>
    <mergeCell ref="I20:K20"/>
    <mergeCell ref="I3:K19"/>
  </mergeCells>
  <conditionalFormatting sqref="E16:G18">
    <cfRule type="cellIs" dxfId="125" priority="3" operator="lessThan">
      <formula>0</formula>
    </cfRule>
    <cfRule type="cellIs" dxfId="124" priority="4" operator="greaterThan">
      <formula>0</formula>
    </cfRule>
  </conditionalFormatting>
  <conditionalFormatting sqref="H42:K42 H44:K44 H46:K46">
    <cfRule type="cellIs" dxfId="123" priority="1" operator="lessThan">
      <formula>0</formula>
    </cfRule>
    <cfRule type="cellIs" dxfId="122"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44487</v>
      </c>
      <c r="E3" s="26">
        <v>133274</v>
      </c>
      <c r="F3" s="26">
        <v>47626</v>
      </c>
      <c r="G3" s="26">
        <v>81007</v>
      </c>
      <c r="I3" s="22">
        <f>REPLACE(D3,1,3,"")/1</f>
        <v>87</v>
      </c>
      <c r="J3" s="22">
        <f t="shared" ref="J3:L16" si="0">REPLACE(E3,1,3,"")/1</f>
        <v>274</v>
      </c>
      <c r="K3" s="22">
        <f t="shared" si="0"/>
        <v>26</v>
      </c>
      <c r="L3" s="22">
        <f t="shared" si="0"/>
        <v>7</v>
      </c>
      <c r="N3" s="2">
        <f>D3</f>
        <v>44487</v>
      </c>
      <c r="O3" s="2">
        <f t="shared" ref="O3:Q17" si="1">E3</f>
        <v>133274</v>
      </c>
      <c r="P3" s="2">
        <f t="shared" si="1"/>
        <v>47626</v>
      </c>
      <c r="Q3" s="2">
        <f t="shared" si="1"/>
        <v>81007</v>
      </c>
    </row>
    <row r="4" spans="1:17" ht="61.5" customHeight="1" thickBot="1">
      <c r="A4" s="244" t="s">
        <v>2</v>
      </c>
      <c r="B4" s="245"/>
      <c r="C4" s="15"/>
      <c r="D4" s="27">
        <v>27899</v>
      </c>
      <c r="E4" s="27">
        <v>128534</v>
      </c>
      <c r="F4" s="27">
        <v>44175</v>
      </c>
      <c r="G4" s="27">
        <v>21449</v>
      </c>
      <c r="I4" s="22">
        <f t="shared" ref="I4:I16" si="2">REPLACE(D4,1,3,"")/1</f>
        <v>99</v>
      </c>
      <c r="J4" s="22">
        <f t="shared" si="0"/>
        <v>534</v>
      </c>
      <c r="K4" s="22">
        <f t="shared" si="0"/>
        <v>75</v>
      </c>
      <c r="L4" s="22">
        <f t="shared" si="0"/>
        <v>49</v>
      </c>
      <c r="N4" s="2">
        <f t="shared" ref="N4:Q38" si="3">D4</f>
        <v>27899</v>
      </c>
      <c r="O4" s="2">
        <f t="shared" si="1"/>
        <v>128534</v>
      </c>
      <c r="P4" s="2">
        <f t="shared" si="1"/>
        <v>44175</v>
      </c>
      <c r="Q4" s="2">
        <f t="shared" si="1"/>
        <v>21449</v>
      </c>
    </row>
    <row r="5" spans="1:17" ht="61.5" customHeight="1" thickBot="1">
      <c r="A5" s="254" t="s">
        <v>3</v>
      </c>
      <c r="B5" s="255"/>
      <c r="C5" s="15"/>
      <c r="D5" s="26">
        <v>16588</v>
      </c>
      <c r="E5" s="26">
        <v>4740</v>
      </c>
      <c r="F5" s="26">
        <v>3451</v>
      </c>
      <c r="G5" s="26">
        <v>59558</v>
      </c>
      <c r="I5" s="22">
        <f t="shared" si="2"/>
        <v>88</v>
      </c>
      <c r="J5" s="22">
        <f t="shared" si="0"/>
        <v>0</v>
      </c>
      <c r="K5" s="22">
        <f t="shared" si="0"/>
        <v>1</v>
      </c>
      <c r="L5" s="22">
        <f t="shared" si="0"/>
        <v>58</v>
      </c>
      <c r="N5" s="2">
        <f t="shared" si="3"/>
        <v>16588</v>
      </c>
      <c r="O5" s="2">
        <f t="shared" si="1"/>
        <v>4740</v>
      </c>
      <c r="P5" s="2">
        <f t="shared" si="1"/>
        <v>3451</v>
      </c>
      <c r="Q5" s="2">
        <f t="shared" si="1"/>
        <v>59558</v>
      </c>
    </row>
    <row r="6" spans="1:17" ht="30" customHeight="1" thickBot="1">
      <c r="A6" s="244" t="s">
        <v>4</v>
      </c>
      <c r="B6" s="245"/>
      <c r="C6" s="15"/>
      <c r="D6" s="28">
        <v>178</v>
      </c>
      <c r="E6" s="28">
        <v>103</v>
      </c>
      <c r="F6" s="27">
        <v>2538</v>
      </c>
      <c r="G6" s="27">
        <v>18189</v>
      </c>
      <c r="I6" s="22" t="e">
        <f t="shared" si="2"/>
        <v>#VALUE!</v>
      </c>
      <c r="J6" s="22" t="e">
        <f t="shared" si="0"/>
        <v>#VALUE!</v>
      </c>
      <c r="K6" s="22">
        <f t="shared" si="0"/>
        <v>8</v>
      </c>
      <c r="L6" s="22">
        <f t="shared" si="0"/>
        <v>89</v>
      </c>
      <c r="N6" s="2">
        <f t="shared" si="3"/>
        <v>178</v>
      </c>
      <c r="O6" s="2">
        <f t="shared" si="1"/>
        <v>103</v>
      </c>
      <c r="P6" s="2">
        <f t="shared" si="1"/>
        <v>2538</v>
      </c>
      <c r="Q6" s="2">
        <f t="shared" si="1"/>
        <v>18189</v>
      </c>
    </row>
    <row r="7" spans="1:17" ht="15" customHeight="1" thickBot="1">
      <c r="A7" s="244" t="s">
        <v>5</v>
      </c>
      <c r="B7" s="245"/>
      <c r="C7" s="15"/>
      <c r="D7" s="27">
        <v>11051</v>
      </c>
      <c r="E7" s="27">
        <v>4885</v>
      </c>
      <c r="F7" s="28">
        <v>-272</v>
      </c>
      <c r="G7" s="28">
        <v>877</v>
      </c>
      <c r="I7" s="22">
        <f t="shared" si="2"/>
        <v>51</v>
      </c>
      <c r="J7" s="22">
        <f t="shared" si="0"/>
        <v>5</v>
      </c>
      <c r="K7" s="22">
        <f t="shared" si="0"/>
        <v>2</v>
      </c>
      <c r="L7" s="22" t="e">
        <f t="shared" si="0"/>
        <v>#VALUE!</v>
      </c>
      <c r="N7" s="2">
        <f t="shared" si="3"/>
        <v>11051</v>
      </c>
      <c r="O7" s="2">
        <f t="shared" si="1"/>
        <v>4885</v>
      </c>
      <c r="P7" s="2">
        <f t="shared" si="1"/>
        <v>-272</v>
      </c>
      <c r="Q7" s="2">
        <f t="shared" si="1"/>
        <v>877</v>
      </c>
    </row>
    <row r="8" spans="1:17" ht="15.75" customHeight="1" thickBot="1">
      <c r="A8" s="244" t="s">
        <v>6</v>
      </c>
      <c r="B8" s="245"/>
      <c r="C8" s="15"/>
      <c r="D8" s="28">
        <v>696</v>
      </c>
      <c r="E8" s="27">
        <v>2012</v>
      </c>
      <c r="F8" s="28">
        <v>51</v>
      </c>
      <c r="G8" s="28"/>
      <c r="I8" s="22" t="e">
        <f t="shared" si="2"/>
        <v>#VALUE!</v>
      </c>
      <c r="J8" s="22">
        <f t="shared" si="0"/>
        <v>2</v>
      </c>
      <c r="K8" s="22" t="e">
        <f t="shared" si="0"/>
        <v>#VALUE!</v>
      </c>
      <c r="L8" s="22" t="e">
        <f t="shared" si="0"/>
        <v>#VALUE!</v>
      </c>
      <c r="N8" s="2">
        <f t="shared" si="3"/>
        <v>696</v>
      </c>
      <c r="O8" s="2">
        <f t="shared" si="1"/>
        <v>2012</v>
      </c>
      <c r="P8" s="2">
        <f t="shared" si="1"/>
        <v>51</v>
      </c>
      <c r="Q8" s="2">
        <f t="shared" si="1"/>
        <v>0</v>
      </c>
    </row>
    <row r="9" spans="1:17" ht="37.5" customHeight="1" thickBot="1">
      <c r="A9" s="244" t="s">
        <v>7</v>
      </c>
      <c r="B9" s="245"/>
      <c r="C9" s="15"/>
      <c r="D9" s="27">
        <v>5053</v>
      </c>
      <c r="E9" s="27">
        <v>4120</v>
      </c>
      <c r="F9" s="27">
        <v>4486</v>
      </c>
      <c r="G9" s="27">
        <v>6887</v>
      </c>
      <c r="I9" s="22">
        <f t="shared" si="2"/>
        <v>3</v>
      </c>
      <c r="J9" s="22">
        <f t="shared" si="0"/>
        <v>0</v>
      </c>
      <c r="K9" s="22">
        <f t="shared" si="0"/>
        <v>6</v>
      </c>
      <c r="L9" s="22">
        <f t="shared" si="0"/>
        <v>7</v>
      </c>
      <c r="N9" s="2">
        <f t="shared" si="3"/>
        <v>5053</v>
      </c>
      <c r="O9" s="2">
        <f t="shared" si="1"/>
        <v>4120</v>
      </c>
      <c r="P9" s="2">
        <f t="shared" si="1"/>
        <v>4486</v>
      </c>
      <c r="Q9" s="2">
        <f t="shared" si="1"/>
        <v>6887</v>
      </c>
    </row>
    <row r="10" spans="1:17" ht="61.5" customHeight="1" thickBot="1">
      <c r="A10" s="254" t="s">
        <v>8</v>
      </c>
      <c r="B10" s="255"/>
      <c r="C10" s="15"/>
      <c r="D10" s="29">
        <v>-34</v>
      </c>
      <c r="E10" s="26">
        <v>-6174</v>
      </c>
      <c r="F10" s="26">
        <v>1725</v>
      </c>
      <c r="G10" s="26">
        <v>69983</v>
      </c>
      <c r="I10" s="22" t="e">
        <f t="shared" si="2"/>
        <v>#VALUE!</v>
      </c>
      <c r="J10" s="22">
        <f t="shared" si="0"/>
        <v>74</v>
      </c>
      <c r="K10" s="22">
        <f t="shared" si="0"/>
        <v>5</v>
      </c>
      <c r="L10" s="22">
        <f t="shared" si="0"/>
        <v>83</v>
      </c>
      <c r="N10" s="2">
        <f t="shared" si="3"/>
        <v>-34</v>
      </c>
      <c r="O10" s="2">
        <f t="shared" si="1"/>
        <v>-6174</v>
      </c>
      <c r="P10" s="2">
        <f t="shared" si="1"/>
        <v>1725</v>
      </c>
      <c r="Q10" s="2">
        <f t="shared" si="1"/>
        <v>69983</v>
      </c>
    </row>
    <row r="11" spans="1:17" ht="15" customHeight="1" thickBot="1">
      <c r="A11" s="244" t="s">
        <v>9</v>
      </c>
      <c r="B11" s="245"/>
      <c r="C11" s="15"/>
      <c r="D11" s="27">
        <v>1594</v>
      </c>
      <c r="E11" s="28">
        <v>755</v>
      </c>
      <c r="F11" s="28">
        <v>746</v>
      </c>
      <c r="G11" s="27">
        <v>29458</v>
      </c>
      <c r="I11" s="22">
        <f t="shared" si="2"/>
        <v>4</v>
      </c>
      <c r="J11" s="22" t="e">
        <f t="shared" si="0"/>
        <v>#VALUE!</v>
      </c>
      <c r="K11" s="22" t="e">
        <f t="shared" si="0"/>
        <v>#VALUE!</v>
      </c>
      <c r="L11" s="22">
        <f t="shared" si="0"/>
        <v>58</v>
      </c>
      <c r="N11" s="2">
        <f t="shared" si="3"/>
        <v>1594</v>
      </c>
      <c r="O11" s="2">
        <f t="shared" si="1"/>
        <v>755</v>
      </c>
      <c r="P11" s="2">
        <f t="shared" si="1"/>
        <v>746</v>
      </c>
      <c r="Q11" s="2">
        <f t="shared" si="1"/>
        <v>29458</v>
      </c>
    </row>
    <row r="12" spans="1:17" ht="45" customHeight="1" thickBot="1">
      <c r="A12" s="244" t="s">
        <v>10</v>
      </c>
      <c r="B12" s="245"/>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26">
        <v>1560</v>
      </c>
      <c r="E13" s="26">
        <v>-5420</v>
      </c>
      <c r="F13" s="26">
        <v>2470</v>
      </c>
      <c r="G13" s="26">
        <v>99441</v>
      </c>
      <c r="I13" s="22">
        <f t="shared" si="2"/>
        <v>0</v>
      </c>
      <c r="J13" s="22">
        <f t="shared" si="0"/>
        <v>20</v>
      </c>
      <c r="K13" s="22">
        <f t="shared" si="0"/>
        <v>0</v>
      </c>
      <c r="L13" s="22">
        <f t="shared" si="0"/>
        <v>41</v>
      </c>
      <c r="N13" s="2">
        <f t="shared" si="3"/>
        <v>1560</v>
      </c>
      <c r="O13" s="2">
        <f t="shared" si="1"/>
        <v>-5420</v>
      </c>
      <c r="P13" s="2">
        <f t="shared" si="1"/>
        <v>2470</v>
      </c>
      <c r="Q13" s="2">
        <f t="shared" si="1"/>
        <v>99441</v>
      </c>
    </row>
    <row r="14" spans="1:17" ht="61.5" customHeight="1" thickBot="1">
      <c r="A14" s="254" t="s">
        <v>12</v>
      </c>
      <c r="B14" s="255"/>
      <c r="C14" s="15"/>
      <c r="D14" s="29">
        <v>904</v>
      </c>
      <c r="E14" s="26">
        <v>-5712</v>
      </c>
      <c r="F14" s="26">
        <v>2259</v>
      </c>
      <c r="G14" s="26">
        <v>77118</v>
      </c>
      <c r="I14" s="22" t="e">
        <f t="shared" si="2"/>
        <v>#VALUE!</v>
      </c>
      <c r="J14" s="22">
        <f t="shared" si="0"/>
        <v>12</v>
      </c>
      <c r="K14" s="22">
        <f t="shared" si="0"/>
        <v>9</v>
      </c>
      <c r="L14" s="22">
        <f t="shared" si="0"/>
        <v>18</v>
      </c>
      <c r="N14" s="2">
        <f t="shared" si="3"/>
        <v>904</v>
      </c>
      <c r="O14" s="2">
        <f t="shared" si="1"/>
        <v>-5712</v>
      </c>
      <c r="P14" s="2">
        <f t="shared" si="1"/>
        <v>2259</v>
      </c>
      <c r="Q14" s="2">
        <f t="shared" si="1"/>
        <v>77118</v>
      </c>
    </row>
    <row r="15" spans="1:17" ht="61.5" customHeight="1" thickBot="1">
      <c r="A15" s="254" t="s">
        <v>13</v>
      </c>
      <c r="B15" s="255"/>
      <c r="C15" s="15"/>
      <c r="D15" s="29">
        <v>771</v>
      </c>
      <c r="E15" s="26">
        <v>-5435</v>
      </c>
      <c r="F15" s="26">
        <v>2349</v>
      </c>
      <c r="G15" s="26">
        <v>78708</v>
      </c>
      <c r="I15" s="22" t="e">
        <f t="shared" si="2"/>
        <v>#VALUE!</v>
      </c>
      <c r="J15" s="22">
        <f t="shared" si="0"/>
        <v>35</v>
      </c>
      <c r="K15" s="22">
        <f t="shared" si="0"/>
        <v>9</v>
      </c>
      <c r="L15" s="22">
        <f t="shared" si="0"/>
        <v>8</v>
      </c>
      <c r="N15" s="2">
        <f t="shared" si="3"/>
        <v>771</v>
      </c>
      <c r="O15" s="2">
        <f t="shared" si="1"/>
        <v>-5435</v>
      </c>
      <c r="P15" s="2">
        <f t="shared" si="1"/>
        <v>2349</v>
      </c>
      <c r="Q15" s="2">
        <f t="shared" si="1"/>
        <v>78708</v>
      </c>
    </row>
    <row r="16" spans="1:17" ht="37.5" customHeight="1" thickBot="1">
      <c r="A16" s="244" t="s">
        <v>14</v>
      </c>
      <c r="B16" s="245"/>
      <c r="C16" s="15"/>
      <c r="D16" s="28">
        <v>55</v>
      </c>
      <c r="E16" s="28">
        <v>-381</v>
      </c>
      <c r="F16" s="28">
        <v>164</v>
      </c>
      <c r="G16" s="27">
        <v>3611</v>
      </c>
      <c r="I16" s="22" t="e">
        <f t="shared" si="2"/>
        <v>#VALUE!</v>
      </c>
      <c r="J16" s="22">
        <f t="shared" si="0"/>
        <v>1</v>
      </c>
      <c r="K16" s="22" t="e">
        <f t="shared" si="0"/>
        <v>#VALUE!</v>
      </c>
      <c r="L16" s="22">
        <f t="shared" si="0"/>
        <v>1</v>
      </c>
      <c r="N16" s="2">
        <f t="shared" si="3"/>
        <v>55</v>
      </c>
      <c r="O16" s="2">
        <f t="shared" si="1"/>
        <v>-381</v>
      </c>
      <c r="P16" s="2">
        <f t="shared" si="1"/>
        <v>164</v>
      </c>
      <c r="Q16" s="2">
        <f t="shared" si="1"/>
        <v>3611</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280775</v>
      </c>
      <c r="E19" s="26">
        <v>81625</v>
      </c>
      <c r="F19" s="26">
        <v>101810</v>
      </c>
      <c r="G19" s="26">
        <v>1008454</v>
      </c>
      <c r="I19" s="22">
        <f t="shared" ref="I19:L38" si="4">REPLACE(D19,1,3,"")/1</f>
        <v>775</v>
      </c>
      <c r="J19" s="22">
        <f t="shared" si="4"/>
        <v>25</v>
      </c>
      <c r="K19" s="22">
        <f t="shared" si="4"/>
        <v>810</v>
      </c>
      <c r="L19" s="22">
        <f t="shared" si="4"/>
        <v>8454</v>
      </c>
      <c r="N19" s="2">
        <f t="shared" si="3"/>
        <v>280775</v>
      </c>
      <c r="O19" s="2">
        <f t="shared" si="3"/>
        <v>81625</v>
      </c>
      <c r="P19" s="2">
        <f t="shared" si="3"/>
        <v>101810</v>
      </c>
      <c r="Q19" s="2">
        <f t="shared" si="3"/>
        <v>1008454</v>
      </c>
    </row>
    <row r="20" spans="1:17" ht="61.5" customHeight="1" thickBot="1">
      <c r="A20" s="244" t="s">
        <v>17</v>
      </c>
      <c r="B20" s="245"/>
      <c r="C20" s="15"/>
      <c r="D20" s="27">
        <v>1033</v>
      </c>
      <c r="E20" s="27">
        <v>1932</v>
      </c>
      <c r="F20" s="27">
        <v>55380</v>
      </c>
      <c r="G20" s="27">
        <v>71638</v>
      </c>
      <c r="I20" s="22">
        <f t="shared" si="4"/>
        <v>3</v>
      </c>
      <c r="J20" s="22">
        <f t="shared" si="4"/>
        <v>2</v>
      </c>
      <c r="K20" s="22">
        <f t="shared" si="4"/>
        <v>80</v>
      </c>
      <c r="L20" s="22">
        <f t="shared" si="4"/>
        <v>38</v>
      </c>
      <c r="N20" s="2">
        <f t="shared" si="3"/>
        <v>1033</v>
      </c>
      <c r="O20" s="2">
        <f t="shared" si="3"/>
        <v>1932</v>
      </c>
      <c r="P20" s="2">
        <f t="shared" si="3"/>
        <v>55380</v>
      </c>
      <c r="Q20" s="2">
        <f t="shared" si="3"/>
        <v>71638</v>
      </c>
    </row>
    <row r="21" spans="1:17" ht="30" customHeight="1" thickBot="1">
      <c r="A21" s="244" t="s">
        <v>18</v>
      </c>
      <c r="B21" s="245"/>
      <c r="C21" s="15"/>
      <c r="D21" s="28"/>
      <c r="E21" s="28"/>
      <c r="F21" s="27">
        <v>3000</v>
      </c>
      <c r="G21" s="28"/>
      <c r="I21" s="22" t="e">
        <f t="shared" si="4"/>
        <v>#VALUE!</v>
      </c>
      <c r="J21" s="22" t="e">
        <f t="shared" si="4"/>
        <v>#VALUE!</v>
      </c>
      <c r="K21" s="22">
        <f t="shared" si="4"/>
        <v>0</v>
      </c>
      <c r="L21" s="22" t="e">
        <f t="shared" si="4"/>
        <v>#VALUE!</v>
      </c>
      <c r="N21" s="2">
        <f t="shared" si="3"/>
        <v>0</v>
      </c>
      <c r="O21" s="2">
        <f t="shared" si="3"/>
        <v>0</v>
      </c>
      <c r="P21" s="2">
        <f t="shared" si="3"/>
        <v>3000</v>
      </c>
      <c r="Q21" s="2">
        <f t="shared" si="3"/>
        <v>0</v>
      </c>
    </row>
    <row r="22" spans="1:17" ht="30" customHeight="1" thickBot="1">
      <c r="A22" s="244" t="s">
        <v>19</v>
      </c>
      <c r="B22" s="245"/>
      <c r="C22" s="15"/>
      <c r="D22" s="27">
        <v>37390</v>
      </c>
      <c r="E22" s="27">
        <v>41459</v>
      </c>
      <c r="F22" s="27">
        <v>36821</v>
      </c>
      <c r="G22" s="27">
        <v>322803</v>
      </c>
      <c r="I22" s="22">
        <f t="shared" si="4"/>
        <v>90</v>
      </c>
      <c r="J22" s="22">
        <f t="shared" si="4"/>
        <v>59</v>
      </c>
      <c r="K22" s="22">
        <f t="shared" si="4"/>
        <v>21</v>
      </c>
      <c r="L22" s="22">
        <f t="shared" si="4"/>
        <v>803</v>
      </c>
      <c r="N22" s="2">
        <f t="shared" si="3"/>
        <v>37390</v>
      </c>
      <c r="O22" s="2">
        <f t="shared" si="3"/>
        <v>41459</v>
      </c>
      <c r="P22" s="2">
        <f t="shared" si="3"/>
        <v>36821</v>
      </c>
      <c r="Q22" s="2">
        <f t="shared" si="3"/>
        <v>322803</v>
      </c>
    </row>
    <row r="23" spans="1:17" ht="15" customHeight="1" thickBot="1">
      <c r="A23" s="244" t="s">
        <v>20</v>
      </c>
      <c r="B23" s="245"/>
      <c r="C23" s="15"/>
      <c r="D23" s="27">
        <v>240872</v>
      </c>
      <c r="E23" s="27">
        <v>37727</v>
      </c>
      <c r="F23" s="27">
        <v>6113</v>
      </c>
      <c r="G23" s="27">
        <v>612961</v>
      </c>
      <c r="I23" s="22">
        <f t="shared" si="4"/>
        <v>872</v>
      </c>
      <c r="J23" s="22">
        <f t="shared" si="4"/>
        <v>27</v>
      </c>
      <c r="K23" s="22">
        <f t="shared" si="4"/>
        <v>3</v>
      </c>
      <c r="L23" s="22">
        <f t="shared" si="4"/>
        <v>961</v>
      </c>
      <c r="N23" s="2">
        <f t="shared" si="3"/>
        <v>240872</v>
      </c>
      <c r="O23" s="2">
        <f t="shared" si="3"/>
        <v>37727</v>
      </c>
      <c r="P23" s="2">
        <f t="shared" si="3"/>
        <v>6113</v>
      </c>
      <c r="Q23" s="2">
        <f t="shared" si="3"/>
        <v>612961</v>
      </c>
    </row>
    <row r="24" spans="1:17" ht="30" customHeight="1" thickBot="1">
      <c r="A24" s="244" t="s">
        <v>21</v>
      </c>
      <c r="B24" s="245"/>
      <c r="C24" s="15"/>
      <c r="D24" s="27">
        <v>1480</v>
      </c>
      <c r="E24" s="28">
        <v>507</v>
      </c>
      <c r="F24" s="28">
        <v>496</v>
      </c>
      <c r="G24" s="27">
        <v>1052</v>
      </c>
      <c r="I24" s="22">
        <f t="shared" si="4"/>
        <v>0</v>
      </c>
      <c r="J24" s="22" t="e">
        <f t="shared" si="4"/>
        <v>#VALUE!</v>
      </c>
      <c r="K24" s="22" t="e">
        <f t="shared" si="4"/>
        <v>#VALUE!</v>
      </c>
      <c r="L24" s="22">
        <f t="shared" si="4"/>
        <v>2</v>
      </c>
      <c r="N24" s="2">
        <f t="shared" si="3"/>
        <v>1480</v>
      </c>
      <c r="O24" s="2">
        <f t="shared" si="3"/>
        <v>507</v>
      </c>
      <c r="P24" s="2">
        <f t="shared" si="3"/>
        <v>496</v>
      </c>
      <c r="Q24" s="2">
        <f t="shared" si="3"/>
        <v>1052</v>
      </c>
    </row>
    <row r="25" spans="1:17" ht="15" customHeight="1" thickBot="1">
      <c r="A25" s="254" t="s">
        <v>22</v>
      </c>
      <c r="B25" s="255"/>
      <c r="C25" s="15"/>
      <c r="D25" s="26">
        <v>62223</v>
      </c>
      <c r="E25" s="26">
        <v>148411</v>
      </c>
      <c r="F25" s="26">
        <v>153893</v>
      </c>
      <c r="G25" s="26">
        <v>9003</v>
      </c>
      <c r="I25" s="22">
        <f t="shared" si="4"/>
        <v>23</v>
      </c>
      <c r="J25" s="22">
        <f t="shared" si="4"/>
        <v>411</v>
      </c>
      <c r="K25" s="22">
        <f t="shared" si="4"/>
        <v>893</v>
      </c>
      <c r="L25" s="22">
        <f t="shared" si="4"/>
        <v>3</v>
      </c>
      <c r="N25" s="2">
        <f t="shared" si="3"/>
        <v>62223</v>
      </c>
      <c r="O25" s="2">
        <f t="shared" si="3"/>
        <v>148411</v>
      </c>
      <c r="P25" s="2">
        <f t="shared" si="3"/>
        <v>153893</v>
      </c>
      <c r="Q25" s="2">
        <f t="shared" si="3"/>
        <v>9003</v>
      </c>
    </row>
    <row r="26" spans="1:17" ht="25.5" customHeight="1" thickBot="1">
      <c r="A26" s="244" t="s">
        <v>23</v>
      </c>
      <c r="B26" s="245"/>
      <c r="C26" s="15"/>
      <c r="D26" s="27">
        <v>42906</v>
      </c>
      <c r="E26" s="27">
        <v>5008</v>
      </c>
      <c r="F26" s="27">
        <v>4762</v>
      </c>
      <c r="G26" s="27">
        <v>1039</v>
      </c>
      <c r="I26" s="22">
        <f t="shared" si="4"/>
        <v>6</v>
      </c>
      <c r="J26" s="22">
        <f t="shared" si="4"/>
        <v>8</v>
      </c>
      <c r="K26" s="22">
        <f t="shared" si="4"/>
        <v>2</v>
      </c>
      <c r="L26" s="22">
        <f t="shared" si="4"/>
        <v>9</v>
      </c>
      <c r="N26" s="2">
        <f t="shared" si="3"/>
        <v>42906</v>
      </c>
      <c r="O26" s="2">
        <f t="shared" si="3"/>
        <v>5008</v>
      </c>
      <c r="P26" s="2">
        <f t="shared" si="3"/>
        <v>4762</v>
      </c>
      <c r="Q26" s="2">
        <f t="shared" si="3"/>
        <v>1039</v>
      </c>
    </row>
    <row r="27" spans="1:17" ht="15.75" customHeight="1" thickBot="1">
      <c r="A27" s="244" t="s">
        <v>24</v>
      </c>
      <c r="B27" s="245"/>
      <c r="C27" s="15"/>
      <c r="D27" s="27">
        <v>17860</v>
      </c>
      <c r="E27" s="27">
        <v>17044</v>
      </c>
      <c r="F27" s="27">
        <v>13073</v>
      </c>
      <c r="G27" s="27">
        <v>7286</v>
      </c>
      <c r="I27" s="22">
        <f t="shared" si="4"/>
        <v>60</v>
      </c>
      <c r="J27" s="22">
        <f t="shared" si="4"/>
        <v>44</v>
      </c>
      <c r="K27" s="22">
        <f t="shared" si="4"/>
        <v>73</v>
      </c>
      <c r="L27" s="22">
        <f t="shared" si="4"/>
        <v>6</v>
      </c>
      <c r="N27" s="2">
        <f t="shared" si="3"/>
        <v>17860</v>
      </c>
      <c r="O27" s="2">
        <f t="shared" si="3"/>
        <v>17044</v>
      </c>
      <c r="P27" s="2">
        <f t="shared" si="3"/>
        <v>13073</v>
      </c>
      <c r="Q27" s="2">
        <f t="shared" si="3"/>
        <v>7286</v>
      </c>
    </row>
    <row r="28" spans="1:17" ht="30" customHeight="1" thickBot="1">
      <c r="A28" s="244" t="s">
        <v>25</v>
      </c>
      <c r="B28" s="245"/>
      <c r="C28" s="15"/>
      <c r="D28" s="28"/>
      <c r="E28" s="28"/>
      <c r="F28" s="28"/>
      <c r="G28" s="2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54" t="s">
        <v>26</v>
      </c>
      <c r="B29" s="255"/>
      <c r="C29" s="15"/>
      <c r="D29" s="26">
        <v>342998</v>
      </c>
      <c r="E29" s="26">
        <v>230036</v>
      </c>
      <c r="F29" s="26">
        <v>255703</v>
      </c>
      <c r="G29" s="26">
        <v>1017457</v>
      </c>
      <c r="I29" s="22">
        <f t="shared" si="4"/>
        <v>998</v>
      </c>
      <c r="J29" s="22">
        <f t="shared" si="4"/>
        <v>36</v>
      </c>
      <c r="K29" s="22">
        <f t="shared" si="4"/>
        <v>703</v>
      </c>
      <c r="L29" s="22">
        <f t="shared" si="4"/>
        <v>7457</v>
      </c>
      <c r="N29" s="2">
        <f t="shared" si="3"/>
        <v>342998</v>
      </c>
      <c r="O29" s="2">
        <f t="shared" si="3"/>
        <v>230036</v>
      </c>
      <c r="P29" s="2">
        <f t="shared" si="3"/>
        <v>255703</v>
      </c>
      <c r="Q29" s="2">
        <f t="shared" si="3"/>
        <v>1017457</v>
      </c>
    </row>
    <row r="30" spans="1:17" ht="15" customHeight="1" thickBot="1">
      <c r="A30" s="254" t="s">
        <v>27</v>
      </c>
      <c r="B30" s="255"/>
      <c r="C30" s="15"/>
      <c r="D30" s="26">
        <v>162787</v>
      </c>
      <c r="E30" s="26">
        <v>57644</v>
      </c>
      <c r="F30" s="26">
        <v>78309</v>
      </c>
      <c r="G30" s="26">
        <v>281773</v>
      </c>
      <c r="I30" s="22">
        <f t="shared" si="4"/>
        <v>787</v>
      </c>
      <c r="J30" s="22">
        <f t="shared" si="4"/>
        <v>44</v>
      </c>
      <c r="K30" s="22">
        <f t="shared" si="4"/>
        <v>9</v>
      </c>
      <c r="L30" s="22">
        <f t="shared" si="4"/>
        <v>773</v>
      </c>
      <c r="N30" s="2">
        <f t="shared" si="3"/>
        <v>162787</v>
      </c>
      <c r="O30" s="2">
        <f t="shared" si="3"/>
        <v>57644</v>
      </c>
      <c r="P30" s="2">
        <f t="shared" si="3"/>
        <v>78309</v>
      </c>
      <c r="Q30" s="2">
        <f t="shared" si="3"/>
        <v>281773</v>
      </c>
    </row>
    <row r="31" spans="1:17" ht="15" customHeight="1" thickBot="1">
      <c r="A31" s="244" t="s">
        <v>28</v>
      </c>
      <c r="B31" s="245"/>
      <c r="C31" s="15"/>
      <c r="D31" s="27">
        <v>128967</v>
      </c>
      <c r="E31" s="27">
        <v>51072</v>
      </c>
      <c r="F31" s="27">
        <v>71447</v>
      </c>
      <c r="G31" s="27">
        <v>175308</v>
      </c>
      <c r="I31" s="22">
        <f t="shared" si="4"/>
        <v>967</v>
      </c>
      <c r="J31" s="22">
        <f t="shared" si="4"/>
        <v>72</v>
      </c>
      <c r="K31" s="22">
        <f t="shared" si="4"/>
        <v>47</v>
      </c>
      <c r="L31" s="22">
        <f t="shared" si="4"/>
        <v>308</v>
      </c>
      <c r="N31" s="2">
        <f t="shared" si="3"/>
        <v>128967</v>
      </c>
      <c r="O31" s="2">
        <f t="shared" si="3"/>
        <v>51072</v>
      </c>
      <c r="P31" s="2">
        <f t="shared" si="3"/>
        <v>71447</v>
      </c>
      <c r="Q31" s="2">
        <f t="shared" si="3"/>
        <v>175308</v>
      </c>
    </row>
    <row r="32" spans="1:17" ht="15.75" customHeight="1" thickBot="1">
      <c r="A32" s="244" t="s">
        <v>29</v>
      </c>
      <c r="B32" s="245"/>
      <c r="C32" s="15"/>
      <c r="D32" s="27">
        <v>33820</v>
      </c>
      <c r="E32" s="27">
        <v>6572</v>
      </c>
      <c r="F32" s="27">
        <v>6862</v>
      </c>
      <c r="G32" s="27">
        <v>106466</v>
      </c>
      <c r="I32" s="22">
        <f t="shared" si="4"/>
        <v>20</v>
      </c>
      <c r="J32" s="22">
        <f t="shared" si="4"/>
        <v>2</v>
      </c>
      <c r="K32" s="22">
        <f t="shared" si="4"/>
        <v>2</v>
      </c>
      <c r="L32" s="22">
        <f t="shared" si="4"/>
        <v>466</v>
      </c>
      <c r="N32" s="2">
        <f t="shared" si="3"/>
        <v>33820</v>
      </c>
      <c r="O32" s="2">
        <f t="shared" si="3"/>
        <v>6572</v>
      </c>
      <c r="P32" s="2">
        <f t="shared" si="3"/>
        <v>6862</v>
      </c>
      <c r="Q32" s="2">
        <f t="shared" si="3"/>
        <v>106466</v>
      </c>
    </row>
    <row r="33" spans="1:18" ht="15" customHeight="1" thickBot="1">
      <c r="A33" s="254" t="s">
        <v>30</v>
      </c>
      <c r="B33" s="255"/>
      <c r="C33" s="15"/>
      <c r="D33" s="26">
        <v>177962</v>
      </c>
      <c r="E33" s="26">
        <v>172392</v>
      </c>
      <c r="F33" s="26">
        <v>177393</v>
      </c>
      <c r="G33" s="26">
        <v>735684</v>
      </c>
      <c r="I33" s="22">
        <f t="shared" si="4"/>
        <v>962</v>
      </c>
      <c r="J33" s="22">
        <f t="shared" si="4"/>
        <v>392</v>
      </c>
      <c r="K33" s="22">
        <f t="shared" si="4"/>
        <v>393</v>
      </c>
      <c r="L33" s="22">
        <f t="shared" si="4"/>
        <v>684</v>
      </c>
      <c r="N33" s="2">
        <f t="shared" si="3"/>
        <v>177962</v>
      </c>
      <c r="O33" s="2">
        <f t="shared" si="3"/>
        <v>172392</v>
      </c>
      <c r="P33" s="2">
        <f t="shared" si="3"/>
        <v>177393</v>
      </c>
      <c r="Q33" s="2">
        <f t="shared" si="3"/>
        <v>735684</v>
      </c>
      <c r="R33" s="22"/>
    </row>
    <row r="34" spans="1:18" ht="30" customHeight="1" thickBot="1">
      <c r="A34" s="244" t="s">
        <v>31</v>
      </c>
      <c r="B34" s="245"/>
      <c r="C34" s="15"/>
      <c r="D34" s="27">
        <v>145048</v>
      </c>
      <c r="E34" s="27">
        <v>145048</v>
      </c>
      <c r="F34" s="27">
        <v>145048</v>
      </c>
      <c r="G34" s="27">
        <v>500000</v>
      </c>
      <c r="I34" s="22">
        <f t="shared" si="4"/>
        <v>48</v>
      </c>
      <c r="J34" s="22">
        <f t="shared" si="4"/>
        <v>48</v>
      </c>
      <c r="K34" s="22">
        <f t="shared" si="4"/>
        <v>48</v>
      </c>
      <c r="L34" s="22">
        <f t="shared" si="4"/>
        <v>0</v>
      </c>
      <c r="N34" s="2">
        <f t="shared" si="3"/>
        <v>145048</v>
      </c>
      <c r="O34" s="2">
        <f t="shared" si="3"/>
        <v>145048</v>
      </c>
      <c r="P34" s="2">
        <f t="shared" si="3"/>
        <v>145048</v>
      </c>
      <c r="Q34" s="2">
        <f t="shared" si="3"/>
        <v>500000</v>
      </c>
    </row>
    <row r="35" spans="1:18" ht="30" customHeight="1" thickBot="1">
      <c r="A35" s="244" t="s">
        <v>32</v>
      </c>
      <c r="B35" s="245"/>
      <c r="C35" s="15"/>
      <c r="D35" s="27">
        <v>11713</v>
      </c>
      <c r="E35" s="27">
        <v>11795</v>
      </c>
      <c r="F35" s="27">
        <v>12196</v>
      </c>
      <c r="G35" s="27">
        <v>47504</v>
      </c>
      <c r="I35" s="22">
        <f t="shared" si="4"/>
        <v>13</v>
      </c>
      <c r="J35" s="22">
        <f t="shared" si="4"/>
        <v>95</v>
      </c>
      <c r="K35" s="22">
        <f t="shared" si="4"/>
        <v>96</v>
      </c>
      <c r="L35" s="22">
        <f t="shared" si="4"/>
        <v>4</v>
      </c>
      <c r="N35" s="2">
        <f t="shared" si="3"/>
        <v>11713</v>
      </c>
      <c r="O35" s="2">
        <f t="shared" si="3"/>
        <v>11795</v>
      </c>
      <c r="P35" s="2">
        <f t="shared" si="3"/>
        <v>12196</v>
      </c>
      <c r="Q35" s="2">
        <f t="shared" si="3"/>
        <v>47504</v>
      </c>
    </row>
    <row r="36" spans="1:18" ht="37.5" customHeight="1" thickBot="1">
      <c r="A36" s="244" t="s">
        <v>33</v>
      </c>
      <c r="B36" s="245"/>
      <c r="C36" s="15"/>
      <c r="D36" s="27">
        <v>10364</v>
      </c>
      <c r="E36" s="27">
        <v>2909</v>
      </c>
      <c r="F36" s="27">
        <v>6105</v>
      </c>
      <c r="G36" s="27">
        <v>85692</v>
      </c>
      <c r="I36" s="22">
        <f t="shared" si="4"/>
        <v>64</v>
      </c>
      <c r="J36" s="22">
        <f t="shared" si="4"/>
        <v>9</v>
      </c>
      <c r="K36" s="22">
        <f t="shared" si="4"/>
        <v>5</v>
      </c>
      <c r="L36" s="22">
        <f t="shared" si="4"/>
        <v>92</v>
      </c>
      <c r="N36" s="2">
        <f t="shared" si="3"/>
        <v>10364</v>
      </c>
      <c r="O36" s="2">
        <f t="shared" si="3"/>
        <v>2909</v>
      </c>
      <c r="P36" s="2">
        <f t="shared" si="3"/>
        <v>6105</v>
      </c>
      <c r="Q36" s="2">
        <f t="shared" si="3"/>
        <v>85692</v>
      </c>
    </row>
    <row r="37" spans="1:18" ht="30" customHeight="1" thickBot="1">
      <c r="A37" s="254" t="s">
        <v>34</v>
      </c>
      <c r="B37" s="255"/>
      <c r="C37" s="15"/>
      <c r="D37" s="26">
        <v>2249</v>
      </c>
      <c r="E37" s="29"/>
      <c r="F37" s="29"/>
      <c r="G37" s="29"/>
      <c r="I37" s="22">
        <f t="shared" si="4"/>
        <v>9</v>
      </c>
      <c r="J37" s="22" t="e">
        <f t="shared" si="4"/>
        <v>#VALUE!</v>
      </c>
      <c r="K37" s="22" t="e">
        <f t="shared" si="4"/>
        <v>#VALUE!</v>
      </c>
      <c r="L37" s="22" t="e">
        <f t="shared" si="4"/>
        <v>#VALUE!</v>
      </c>
      <c r="N37" s="2">
        <f t="shared" si="3"/>
        <v>2249</v>
      </c>
      <c r="O37" s="2">
        <f t="shared" si="3"/>
        <v>0</v>
      </c>
      <c r="P37" s="2">
        <f t="shared" si="3"/>
        <v>0</v>
      </c>
      <c r="Q37" s="2">
        <f t="shared" si="3"/>
        <v>0</v>
      </c>
    </row>
    <row r="38" spans="1:18" ht="30" customHeight="1" thickBot="1">
      <c r="A38" s="254" t="s">
        <v>35</v>
      </c>
      <c r="B38" s="255"/>
      <c r="C38" s="15"/>
      <c r="D38" s="26">
        <v>342998</v>
      </c>
      <c r="E38" s="26">
        <v>230036</v>
      </c>
      <c r="F38" s="26">
        <v>255703</v>
      </c>
      <c r="G38" s="26">
        <v>1017457</v>
      </c>
      <c r="I38" s="22">
        <f t="shared" si="4"/>
        <v>998</v>
      </c>
      <c r="J38" s="22">
        <f t="shared" si="4"/>
        <v>36</v>
      </c>
      <c r="K38" s="22">
        <f t="shared" si="4"/>
        <v>703</v>
      </c>
      <c r="L38" s="22">
        <f t="shared" si="4"/>
        <v>7457</v>
      </c>
      <c r="N38" s="2">
        <f t="shared" si="3"/>
        <v>342998</v>
      </c>
      <c r="O38" s="2">
        <f t="shared" si="3"/>
        <v>230036</v>
      </c>
      <c r="P38" s="2">
        <f t="shared" si="3"/>
        <v>255703</v>
      </c>
      <c r="Q38" s="2">
        <f t="shared" si="3"/>
        <v>1017457</v>
      </c>
    </row>
    <row r="39" spans="1:18">
      <c r="A39" s="21" t="s">
        <v>1837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9">
        <v>528</v>
      </c>
      <c r="E3" s="19">
        <v>652</v>
      </c>
      <c r="F3" s="16">
        <v>9982</v>
      </c>
      <c r="G3" s="16">
        <v>31476</v>
      </c>
      <c r="H3" s="252" t="s">
        <v>1</v>
      </c>
      <c r="I3" s="253"/>
      <c r="J3" s="15"/>
      <c r="K3" s="16">
        <v>2415</v>
      </c>
      <c r="L3" s="19">
        <v>446</v>
      </c>
      <c r="M3" s="16">
        <v>44001</v>
      </c>
      <c r="N3" s="16">
        <v>1185</v>
      </c>
      <c r="P3" s="2" t="e">
        <f>REPLACE(D3,1,3,"")/1</f>
        <v>#VALUE!</v>
      </c>
      <c r="Q3" s="2" t="e">
        <f t="shared" ref="Q3:S16" si="0">REPLACE(E3,1,3,"")/1</f>
        <v>#VALUE!</v>
      </c>
      <c r="R3" s="2">
        <f t="shared" si="0"/>
        <v>2</v>
      </c>
      <c r="S3" s="2">
        <f t="shared" si="0"/>
        <v>76</v>
      </c>
      <c r="T3" s="2">
        <f>REPLACE(K3,1,3,"")/1</f>
        <v>5</v>
      </c>
      <c r="U3" s="2" t="e">
        <f t="shared" ref="U3:W16" si="1">REPLACE(L3,1,3,"")/1</f>
        <v>#VALUE!</v>
      </c>
      <c r="V3" s="2">
        <f t="shared" si="1"/>
        <v>1</v>
      </c>
      <c r="W3" s="2">
        <f t="shared" si="1"/>
        <v>5</v>
      </c>
      <c r="Y3" s="3">
        <f>K3</f>
        <v>2415</v>
      </c>
      <c r="Z3" s="3">
        <f t="shared" ref="Z3:AB17" si="2">L3</f>
        <v>446</v>
      </c>
      <c r="AA3" s="3">
        <f t="shared" si="2"/>
        <v>44001</v>
      </c>
      <c r="AB3" s="3">
        <f t="shared" si="2"/>
        <v>1185</v>
      </c>
      <c r="AC3" s="3">
        <f>D3</f>
        <v>528</v>
      </c>
      <c r="AD3" s="3">
        <f t="shared" ref="AD3:AF17" si="3">E3</f>
        <v>652</v>
      </c>
      <c r="AE3" s="3">
        <f t="shared" si="3"/>
        <v>9982</v>
      </c>
      <c r="AF3" s="3">
        <f t="shared" si="3"/>
        <v>31476</v>
      </c>
    </row>
    <row r="4" spans="1:32" ht="15" customHeight="1" thickBot="1">
      <c r="A4" s="244" t="s">
        <v>2</v>
      </c>
      <c r="B4" s="245"/>
      <c r="C4" s="15"/>
      <c r="D4" s="18">
        <v>455</v>
      </c>
      <c r="E4" s="18">
        <v>289</v>
      </c>
      <c r="F4" s="17">
        <v>5849</v>
      </c>
      <c r="G4" s="17">
        <v>19052</v>
      </c>
      <c r="H4" s="244" t="s">
        <v>2</v>
      </c>
      <c r="I4" s="245"/>
      <c r="J4" s="15"/>
      <c r="K4" s="17">
        <v>1343</v>
      </c>
      <c r="L4" s="18">
        <v>202</v>
      </c>
      <c r="M4" s="17">
        <v>42036</v>
      </c>
      <c r="N4" s="17">
        <v>1003</v>
      </c>
      <c r="P4" s="2" t="e">
        <f t="shared" ref="P4:P16" si="4">REPLACE(D4,1,3,"")/1</f>
        <v>#VALUE!</v>
      </c>
      <c r="Q4" s="2" t="e">
        <f t="shared" si="0"/>
        <v>#VALUE!</v>
      </c>
      <c r="R4" s="2">
        <f t="shared" si="0"/>
        <v>9</v>
      </c>
      <c r="S4" s="2">
        <f t="shared" si="0"/>
        <v>52</v>
      </c>
      <c r="T4" s="2">
        <f t="shared" ref="T4:U16" si="5">REPLACE(K4,1,3,"")/1</f>
        <v>3</v>
      </c>
      <c r="U4" s="2" t="e">
        <f t="shared" si="5"/>
        <v>#VALUE!</v>
      </c>
      <c r="V4" s="2">
        <f t="shared" si="1"/>
        <v>36</v>
      </c>
      <c r="W4" s="2">
        <f t="shared" si="1"/>
        <v>3</v>
      </c>
      <c r="Y4" s="3">
        <f t="shared" ref="Y4:AB38" si="6">K4</f>
        <v>1343</v>
      </c>
      <c r="Z4" s="3">
        <f t="shared" si="2"/>
        <v>202</v>
      </c>
      <c r="AA4" s="3">
        <f t="shared" si="2"/>
        <v>42036</v>
      </c>
      <c r="AB4" s="3">
        <f t="shared" si="2"/>
        <v>1003</v>
      </c>
      <c r="AC4" s="3">
        <f t="shared" ref="AC4:AF38" si="7">D4</f>
        <v>455</v>
      </c>
      <c r="AD4" s="3">
        <f t="shared" si="3"/>
        <v>289</v>
      </c>
      <c r="AE4" s="3">
        <f t="shared" si="3"/>
        <v>5849</v>
      </c>
      <c r="AF4" s="3">
        <f t="shared" si="3"/>
        <v>19052</v>
      </c>
    </row>
    <row r="5" spans="1:32" ht="61.5" customHeight="1" thickBot="1">
      <c r="A5" s="254" t="s">
        <v>3</v>
      </c>
      <c r="B5" s="255"/>
      <c r="C5" s="15"/>
      <c r="D5" s="19">
        <v>73</v>
      </c>
      <c r="E5" s="19">
        <v>363</v>
      </c>
      <c r="F5" s="16">
        <v>4133</v>
      </c>
      <c r="G5" s="16">
        <v>12424</v>
      </c>
      <c r="H5" s="254" t="s">
        <v>3</v>
      </c>
      <c r="I5" s="255"/>
      <c r="J5" s="15"/>
      <c r="K5" s="16">
        <v>1072</v>
      </c>
      <c r="L5" s="19">
        <v>243</v>
      </c>
      <c r="M5" s="16">
        <v>1966</v>
      </c>
      <c r="N5" s="19">
        <v>182</v>
      </c>
      <c r="P5" s="2" t="e">
        <f t="shared" si="4"/>
        <v>#VALUE!</v>
      </c>
      <c r="Q5" s="2" t="e">
        <f t="shared" si="0"/>
        <v>#VALUE!</v>
      </c>
      <c r="R5" s="2">
        <f t="shared" si="0"/>
        <v>3</v>
      </c>
      <c r="S5" s="2">
        <f t="shared" si="0"/>
        <v>24</v>
      </c>
      <c r="T5" s="2">
        <f t="shared" si="5"/>
        <v>2</v>
      </c>
      <c r="U5" s="2" t="e">
        <f t="shared" si="1"/>
        <v>#VALUE!</v>
      </c>
      <c r="V5" s="2">
        <f t="shared" si="1"/>
        <v>6</v>
      </c>
      <c r="W5" s="2" t="e">
        <f t="shared" si="1"/>
        <v>#VALUE!</v>
      </c>
      <c r="Y5" s="3">
        <f t="shared" si="6"/>
        <v>1072</v>
      </c>
      <c r="Z5" s="3">
        <f t="shared" si="2"/>
        <v>243</v>
      </c>
      <c r="AA5" s="3">
        <f t="shared" si="2"/>
        <v>1966</v>
      </c>
      <c r="AB5" s="3">
        <f t="shared" si="2"/>
        <v>182</v>
      </c>
      <c r="AC5" s="3">
        <f t="shared" si="7"/>
        <v>73</v>
      </c>
      <c r="AD5" s="3">
        <f t="shared" si="3"/>
        <v>363</v>
      </c>
      <c r="AE5" s="3">
        <f t="shared" si="3"/>
        <v>4133</v>
      </c>
      <c r="AF5" s="3">
        <f t="shared" si="3"/>
        <v>12424</v>
      </c>
    </row>
    <row r="6" spans="1:32" ht="37.5" customHeight="1" thickBot="1">
      <c r="A6" s="244" t="s">
        <v>4</v>
      </c>
      <c r="B6" s="245"/>
      <c r="C6" s="15"/>
      <c r="D6" s="17">
        <v>12225</v>
      </c>
      <c r="E6" s="18">
        <v>809</v>
      </c>
      <c r="F6" s="18">
        <v>259</v>
      </c>
      <c r="G6" s="18">
        <v>678</v>
      </c>
      <c r="H6" s="244" t="s">
        <v>4</v>
      </c>
      <c r="I6" s="245"/>
      <c r="J6" s="15"/>
      <c r="K6" s="18">
        <v>1</v>
      </c>
      <c r="L6" s="18">
        <v>2</v>
      </c>
      <c r="M6" s="17">
        <v>2448</v>
      </c>
      <c r="N6" s="17">
        <v>1283</v>
      </c>
      <c r="P6" s="2">
        <f t="shared" si="4"/>
        <v>25</v>
      </c>
      <c r="Q6" s="2" t="e">
        <f t="shared" si="0"/>
        <v>#VALUE!</v>
      </c>
      <c r="R6" s="2" t="e">
        <f t="shared" si="0"/>
        <v>#VALUE!</v>
      </c>
      <c r="S6" s="2" t="e">
        <f t="shared" si="0"/>
        <v>#VALUE!</v>
      </c>
      <c r="T6" s="2" t="e">
        <f t="shared" si="5"/>
        <v>#VALUE!</v>
      </c>
      <c r="U6" s="2" t="e">
        <f t="shared" si="1"/>
        <v>#VALUE!</v>
      </c>
      <c r="V6" s="2">
        <f t="shared" si="1"/>
        <v>8</v>
      </c>
      <c r="W6" s="2">
        <f t="shared" si="1"/>
        <v>3</v>
      </c>
      <c r="Y6" s="3">
        <f t="shared" si="6"/>
        <v>1</v>
      </c>
      <c r="Z6" s="3">
        <f t="shared" si="2"/>
        <v>2</v>
      </c>
      <c r="AA6" s="3">
        <f t="shared" si="2"/>
        <v>2448</v>
      </c>
      <c r="AB6" s="3">
        <f t="shared" si="2"/>
        <v>1283</v>
      </c>
      <c r="AC6" s="3">
        <f t="shared" si="7"/>
        <v>12225</v>
      </c>
      <c r="AD6" s="3">
        <f t="shared" si="3"/>
        <v>809</v>
      </c>
      <c r="AE6" s="3">
        <f t="shared" si="3"/>
        <v>259</v>
      </c>
      <c r="AF6" s="3">
        <f t="shared" si="3"/>
        <v>678</v>
      </c>
    </row>
    <row r="7" spans="1:32" ht="15" customHeight="1" thickBot="1">
      <c r="A7" s="244" t="s">
        <v>5</v>
      </c>
      <c r="B7" s="245"/>
      <c r="C7" s="15"/>
      <c r="D7" s="18">
        <v>-531</v>
      </c>
      <c r="E7" s="18">
        <v>95</v>
      </c>
      <c r="F7" s="17">
        <v>1139</v>
      </c>
      <c r="G7" s="18"/>
      <c r="H7" s="244" t="s">
        <v>5</v>
      </c>
      <c r="I7" s="245"/>
      <c r="J7" s="15"/>
      <c r="K7" s="18">
        <v>298</v>
      </c>
      <c r="L7" s="18">
        <v>-503</v>
      </c>
      <c r="M7" s="18">
        <v>12</v>
      </c>
      <c r="N7" s="18">
        <v>224</v>
      </c>
      <c r="P7" s="2">
        <f t="shared" si="4"/>
        <v>1</v>
      </c>
      <c r="Q7" s="2" t="e">
        <f t="shared" si="0"/>
        <v>#VALUE!</v>
      </c>
      <c r="R7" s="2">
        <f t="shared" si="0"/>
        <v>9</v>
      </c>
      <c r="S7" s="2" t="e">
        <f t="shared" si="0"/>
        <v>#VALUE!</v>
      </c>
      <c r="T7" s="2" t="e">
        <f t="shared" si="5"/>
        <v>#VALUE!</v>
      </c>
      <c r="U7" s="2">
        <f t="shared" si="1"/>
        <v>3</v>
      </c>
      <c r="V7" s="2" t="e">
        <f t="shared" si="1"/>
        <v>#VALUE!</v>
      </c>
      <c r="W7" s="2" t="e">
        <f t="shared" si="1"/>
        <v>#VALUE!</v>
      </c>
      <c r="Y7" s="3">
        <f t="shared" si="6"/>
        <v>298</v>
      </c>
      <c r="Z7" s="3">
        <f t="shared" si="2"/>
        <v>-503</v>
      </c>
      <c r="AA7" s="3">
        <f t="shared" si="2"/>
        <v>12</v>
      </c>
      <c r="AB7" s="3">
        <f t="shared" si="2"/>
        <v>224</v>
      </c>
      <c r="AC7" s="3">
        <f t="shared" si="7"/>
        <v>-531</v>
      </c>
      <c r="AD7" s="3">
        <f t="shared" si="3"/>
        <v>95</v>
      </c>
      <c r="AE7" s="3">
        <f t="shared" si="3"/>
        <v>1139</v>
      </c>
      <c r="AF7" s="3">
        <f t="shared" si="3"/>
        <v>0</v>
      </c>
    </row>
    <row r="8" spans="1:32" ht="15.75" customHeight="1" thickBot="1">
      <c r="A8" s="244" t="s">
        <v>6</v>
      </c>
      <c r="B8" s="245"/>
      <c r="C8" s="15"/>
      <c r="D8" s="18">
        <v>930</v>
      </c>
      <c r="E8" s="18"/>
      <c r="F8" s="18"/>
      <c r="G8" s="18"/>
      <c r="H8" s="244" t="s">
        <v>6</v>
      </c>
      <c r="I8" s="245"/>
      <c r="J8" s="15"/>
      <c r="K8" s="18">
        <v>5</v>
      </c>
      <c r="L8" s="18">
        <v>16</v>
      </c>
      <c r="M8" s="18">
        <v>30</v>
      </c>
      <c r="N8" s="18"/>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5</v>
      </c>
      <c r="Z8" s="3">
        <f t="shared" si="2"/>
        <v>16</v>
      </c>
      <c r="AA8" s="3">
        <f t="shared" si="2"/>
        <v>30</v>
      </c>
      <c r="AB8" s="3">
        <f t="shared" si="2"/>
        <v>0</v>
      </c>
      <c r="AC8" s="3">
        <f t="shared" si="7"/>
        <v>930</v>
      </c>
      <c r="AD8" s="3">
        <f t="shared" si="3"/>
        <v>0</v>
      </c>
      <c r="AE8" s="3">
        <f t="shared" si="3"/>
        <v>0</v>
      </c>
      <c r="AF8" s="3">
        <f t="shared" si="3"/>
        <v>0</v>
      </c>
    </row>
    <row r="9" spans="1:32" ht="37.5" customHeight="1" thickBot="1">
      <c r="A9" s="244" t="s">
        <v>7</v>
      </c>
      <c r="B9" s="245"/>
      <c r="C9" s="15"/>
      <c r="D9" s="17">
        <v>2080</v>
      </c>
      <c r="E9" s="17">
        <v>1655</v>
      </c>
      <c r="F9" s="17">
        <v>2571</v>
      </c>
      <c r="G9" s="17">
        <v>1413</v>
      </c>
      <c r="H9" s="244" t="s">
        <v>7</v>
      </c>
      <c r="I9" s="245"/>
      <c r="J9" s="15"/>
      <c r="K9" s="17">
        <v>1341</v>
      </c>
      <c r="L9" s="18">
        <v>746</v>
      </c>
      <c r="M9" s="17">
        <v>1717</v>
      </c>
      <c r="N9" s="17">
        <v>1169</v>
      </c>
      <c r="P9" s="2">
        <f t="shared" si="4"/>
        <v>0</v>
      </c>
      <c r="Q9" s="2">
        <f t="shared" si="0"/>
        <v>5</v>
      </c>
      <c r="R9" s="2">
        <f t="shared" si="0"/>
        <v>1</v>
      </c>
      <c r="S9" s="2">
        <f t="shared" si="0"/>
        <v>3</v>
      </c>
      <c r="T9" s="2">
        <f t="shared" si="5"/>
        <v>1</v>
      </c>
      <c r="U9" s="2" t="e">
        <f t="shared" si="1"/>
        <v>#VALUE!</v>
      </c>
      <c r="V9" s="2">
        <f t="shared" si="1"/>
        <v>7</v>
      </c>
      <c r="W9" s="2">
        <f t="shared" si="1"/>
        <v>9</v>
      </c>
      <c r="Y9" s="3">
        <f t="shared" si="6"/>
        <v>1341</v>
      </c>
      <c r="Z9" s="3">
        <f t="shared" si="2"/>
        <v>746</v>
      </c>
      <c r="AA9" s="3">
        <f t="shared" si="2"/>
        <v>1717</v>
      </c>
      <c r="AB9" s="3">
        <f t="shared" si="2"/>
        <v>1169</v>
      </c>
      <c r="AC9" s="3">
        <f t="shared" si="7"/>
        <v>2080</v>
      </c>
      <c r="AD9" s="3">
        <f t="shared" si="3"/>
        <v>1655</v>
      </c>
      <c r="AE9" s="3">
        <f t="shared" si="3"/>
        <v>2571</v>
      </c>
      <c r="AF9" s="3">
        <f t="shared" si="3"/>
        <v>1413</v>
      </c>
    </row>
    <row r="10" spans="1:32" ht="61.5" customHeight="1" thickBot="1">
      <c r="A10" s="254" t="s">
        <v>8</v>
      </c>
      <c r="B10" s="255"/>
      <c r="C10" s="15"/>
      <c r="D10" s="16">
        <v>9819</v>
      </c>
      <c r="E10" s="19">
        <v>-578</v>
      </c>
      <c r="F10" s="19">
        <v>682</v>
      </c>
      <c r="G10" s="16">
        <v>11690</v>
      </c>
      <c r="H10" s="254" t="s">
        <v>8</v>
      </c>
      <c r="I10" s="255"/>
      <c r="J10" s="15"/>
      <c r="K10" s="19">
        <v>-569</v>
      </c>
      <c r="L10" s="19">
        <v>-15</v>
      </c>
      <c r="M10" s="16">
        <v>2654</v>
      </c>
      <c r="N10" s="19">
        <v>72</v>
      </c>
      <c r="P10" s="2">
        <f t="shared" si="4"/>
        <v>9</v>
      </c>
      <c r="Q10" s="2">
        <f t="shared" si="0"/>
        <v>8</v>
      </c>
      <c r="R10" s="2" t="e">
        <f t="shared" si="0"/>
        <v>#VALUE!</v>
      </c>
      <c r="S10" s="2">
        <f t="shared" si="0"/>
        <v>90</v>
      </c>
      <c r="T10" s="2">
        <f t="shared" si="5"/>
        <v>9</v>
      </c>
      <c r="U10" s="2" t="e">
        <f t="shared" si="1"/>
        <v>#VALUE!</v>
      </c>
      <c r="V10" s="2">
        <f t="shared" si="1"/>
        <v>4</v>
      </c>
      <c r="W10" s="2" t="e">
        <f t="shared" si="1"/>
        <v>#VALUE!</v>
      </c>
      <c r="Y10" s="3">
        <f t="shared" si="6"/>
        <v>-569</v>
      </c>
      <c r="Z10" s="3">
        <f t="shared" si="2"/>
        <v>-15</v>
      </c>
      <c r="AA10" s="3">
        <f t="shared" si="2"/>
        <v>2654</v>
      </c>
      <c r="AB10" s="3">
        <f t="shared" si="2"/>
        <v>72</v>
      </c>
      <c r="AC10" s="3">
        <f t="shared" si="7"/>
        <v>9819</v>
      </c>
      <c r="AD10" s="3">
        <f t="shared" si="3"/>
        <v>-578</v>
      </c>
      <c r="AE10" s="3">
        <f t="shared" si="3"/>
        <v>682</v>
      </c>
      <c r="AF10" s="3">
        <f t="shared" si="3"/>
        <v>11690</v>
      </c>
    </row>
    <row r="11" spans="1:32" ht="15" customHeight="1" thickBot="1">
      <c r="A11" s="244" t="s">
        <v>9</v>
      </c>
      <c r="B11" s="245"/>
      <c r="C11" s="15"/>
      <c r="D11" s="17">
        <v>25164</v>
      </c>
      <c r="E11" s="17">
        <v>8922</v>
      </c>
      <c r="F11" s="17">
        <v>92128</v>
      </c>
      <c r="G11" s="17">
        <v>2328</v>
      </c>
      <c r="H11" s="244" t="s">
        <v>9</v>
      </c>
      <c r="I11" s="245"/>
      <c r="J11" s="15"/>
      <c r="K11" s="18">
        <v>-275</v>
      </c>
      <c r="L11" s="18">
        <v>-17</v>
      </c>
      <c r="M11" s="18">
        <v>-262</v>
      </c>
      <c r="N11" s="18">
        <v>-46</v>
      </c>
      <c r="P11" s="2">
        <f t="shared" si="4"/>
        <v>64</v>
      </c>
      <c r="Q11" s="2">
        <f t="shared" si="0"/>
        <v>2</v>
      </c>
      <c r="R11" s="2">
        <f t="shared" si="0"/>
        <v>28</v>
      </c>
      <c r="S11" s="2">
        <f t="shared" si="0"/>
        <v>8</v>
      </c>
      <c r="T11" s="2">
        <f t="shared" si="5"/>
        <v>5</v>
      </c>
      <c r="U11" s="2" t="e">
        <f t="shared" si="1"/>
        <v>#VALUE!</v>
      </c>
      <c r="V11" s="2">
        <f t="shared" si="1"/>
        <v>2</v>
      </c>
      <c r="W11" s="2" t="e">
        <f t="shared" si="1"/>
        <v>#VALUE!</v>
      </c>
      <c r="Y11" s="3">
        <f t="shared" si="6"/>
        <v>-275</v>
      </c>
      <c r="Z11" s="3">
        <f t="shared" si="2"/>
        <v>-17</v>
      </c>
      <c r="AA11" s="3">
        <f t="shared" si="2"/>
        <v>-262</v>
      </c>
      <c r="AB11" s="3">
        <f t="shared" si="2"/>
        <v>-46</v>
      </c>
      <c r="AC11" s="3">
        <f t="shared" si="7"/>
        <v>25164</v>
      </c>
      <c r="AD11" s="3">
        <f t="shared" si="3"/>
        <v>8922</v>
      </c>
      <c r="AE11" s="3">
        <f t="shared" si="3"/>
        <v>92128</v>
      </c>
      <c r="AF11" s="3">
        <f t="shared" si="3"/>
        <v>2328</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34983</v>
      </c>
      <c r="E13" s="16">
        <v>8344</v>
      </c>
      <c r="F13" s="16">
        <v>92810</v>
      </c>
      <c r="G13" s="16">
        <v>14018</v>
      </c>
      <c r="H13" s="254" t="s">
        <v>11</v>
      </c>
      <c r="I13" s="255"/>
      <c r="J13" s="15"/>
      <c r="K13" s="19">
        <v>-844</v>
      </c>
      <c r="L13" s="19">
        <v>-32</v>
      </c>
      <c r="M13" s="16">
        <v>2392</v>
      </c>
      <c r="N13" s="19">
        <v>27</v>
      </c>
      <c r="P13" s="2">
        <f t="shared" si="4"/>
        <v>83</v>
      </c>
      <c r="Q13" s="2">
        <f t="shared" si="0"/>
        <v>4</v>
      </c>
      <c r="R13" s="2">
        <f t="shared" si="0"/>
        <v>10</v>
      </c>
      <c r="S13" s="2">
        <f t="shared" si="0"/>
        <v>18</v>
      </c>
      <c r="T13" s="2">
        <f t="shared" si="5"/>
        <v>4</v>
      </c>
      <c r="U13" s="2" t="e">
        <f t="shared" si="1"/>
        <v>#VALUE!</v>
      </c>
      <c r="V13" s="2">
        <f t="shared" si="1"/>
        <v>2</v>
      </c>
      <c r="W13" s="2" t="e">
        <f t="shared" si="1"/>
        <v>#VALUE!</v>
      </c>
      <c r="Y13" s="3">
        <f t="shared" si="6"/>
        <v>-844</v>
      </c>
      <c r="Z13" s="3">
        <f t="shared" si="2"/>
        <v>-32</v>
      </c>
      <c r="AA13" s="3">
        <f t="shared" si="2"/>
        <v>2392</v>
      </c>
      <c r="AB13" s="3">
        <f t="shared" si="2"/>
        <v>27</v>
      </c>
      <c r="AC13" s="3">
        <f t="shared" si="7"/>
        <v>34983</v>
      </c>
      <c r="AD13" s="3">
        <f t="shared" si="3"/>
        <v>8344</v>
      </c>
      <c r="AE13" s="3">
        <f t="shared" si="3"/>
        <v>92810</v>
      </c>
      <c r="AF13" s="3">
        <f t="shared" si="3"/>
        <v>14018</v>
      </c>
    </row>
    <row r="14" spans="1:32" ht="49.5" customHeight="1" thickBot="1">
      <c r="A14" s="254" t="s">
        <v>12</v>
      </c>
      <c r="B14" s="255"/>
      <c r="C14" s="15"/>
      <c r="D14" s="16">
        <v>28036</v>
      </c>
      <c r="E14" s="16">
        <v>6652</v>
      </c>
      <c r="F14" s="16">
        <v>74305</v>
      </c>
      <c r="G14" s="16">
        <v>12145</v>
      </c>
      <c r="H14" s="254" t="s">
        <v>12</v>
      </c>
      <c r="I14" s="255"/>
      <c r="J14" s="15"/>
      <c r="K14" s="19">
        <v>-186</v>
      </c>
      <c r="L14" s="19">
        <v>-40</v>
      </c>
      <c r="M14" s="16">
        <v>1904</v>
      </c>
      <c r="N14" s="19">
        <v>27</v>
      </c>
      <c r="P14" s="2">
        <f t="shared" si="4"/>
        <v>36</v>
      </c>
      <c r="Q14" s="2">
        <f t="shared" si="0"/>
        <v>2</v>
      </c>
      <c r="R14" s="2">
        <f t="shared" si="0"/>
        <v>5</v>
      </c>
      <c r="S14" s="2">
        <f t="shared" si="0"/>
        <v>45</v>
      </c>
      <c r="T14" s="2">
        <f t="shared" si="5"/>
        <v>6</v>
      </c>
      <c r="U14" s="2" t="e">
        <f t="shared" si="1"/>
        <v>#VALUE!</v>
      </c>
      <c r="V14" s="2">
        <f t="shared" si="1"/>
        <v>4</v>
      </c>
      <c r="W14" s="2" t="e">
        <f t="shared" si="1"/>
        <v>#VALUE!</v>
      </c>
      <c r="Y14" s="3">
        <f t="shared" si="6"/>
        <v>-186</v>
      </c>
      <c r="Z14" s="3">
        <f t="shared" si="2"/>
        <v>-40</v>
      </c>
      <c r="AA14" s="3">
        <f t="shared" si="2"/>
        <v>1904</v>
      </c>
      <c r="AB14" s="3">
        <f t="shared" si="2"/>
        <v>27</v>
      </c>
      <c r="AC14" s="3">
        <f t="shared" si="7"/>
        <v>28036</v>
      </c>
      <c r="AD14" s="3">
        <f t="shared" si="3"/>
        <v>6652</v>
      </c>
      <c r="AE14" s="3">
        <f t="shared" si="3"/>
        <v>74305</v>
      </c>
      <c r="AF14" s="3">
        <f t="shared" si="3"/>
        <v>12145</v>
      </c>
    </row>
    <row r="15" spans="1:32" ht="61.5" customHeight="1" thickBot="1">
      <c r="A15" s="254" t="s">
        <v>13</v>
      </c>
      <c r="B15" s="255"/>
      <c r="C15" s="15"/>
      <c r="D15" s="16">
        <v>28036</v>
      </c>
      <c r="E15" s="16">
        <v>6652</v>
      </c>
      <c r="F15" s="16">
        <v>44996</v>
      </c>
      <c r="G15" s="16">
        <v>7863</v>
      </c>
      <c r="H15" s="254" t="s">
        <v>13</v>
      </c>
      <c r="I15" s="255"/>
      <c r="J15" s="15"/>
      <c r="K15" s="19">
        <v>-157</v>
      </c>
      <c r="L15" s="19">
        <v>-13</v>
      </c>
      <c r="M15" s="16">
        <v>1906</v>
      </c>
      <c r="N15" s="19">
        <v>27</v>
      </c>
      <c r="P15" s="2">
        <f t="shared" si="4"/>
        <v>36</v>
      </c>
      <c r="Q15" s="2">
        <f t="shared" si="0"/>
        <v>2</v>
      </c>
      <c r="R15" s="2">
        <f t="shared" si="0"/>
        <v>96</v>
      </c>
      <c r="S15" s="2">
        <f t="shared" si="0"/>
        <v>3</v>
      </c>
      <c r="T15" s="2">
        <f t="shared" si="5"/>
        <v>7</v>
      </c>
      <c r="U15" s="2" t="e">
        <f t="shared" si="1"/>
        <v>#VALUE!</v>
      </c>
      <c r="V15" s="2">
        <f t="shared" si="1"/>
        <v>6</v>
      </c>
      <c r="W15" s="2" t="e">
        <f t="shared" si="1"/>
        <v>#VALUE!</v>
      </c>
      <c r="Y15" s="3">
        <f t="shared" si="6"/>
        <v>-157</v>
      </c>
      <c r="Z15" s="3">
        <f t="shared" si="2"/>
        <v>-13</v>
      </c>
      <c r="AA15" s="3">
        <f t="shared" si="2"/>
        <v>1906</v>
      </c>
      <c r="AB15" s="3">
        <f t="shared" si="2"/>
        <v>27</v>
      </c>
      <c r="AC15" s="3">
        <f t="shared" si="7"/>
        <v>28036</v>
      </c>
      <c r="AD15" s="3">
        <f t="shared" si="3"/>
        <v>6652</v>
      </c>
      <c r="AE15" s="3">
        <f t="shared" si="3"/>
        <v>44996</v>
      </c>
      <c r="AF15" s="3">
        <f t="shared" si="3"/>
        <v>7863</v>
      </c>
    </row>
    <row r="16" spans="1:32" ht="30" customHeight="1" thickBot="1">
      <c r="A16" s="244" t="s">
        <v>14</v>
      </c>
      <c r="B16" s="245"/>
      <c r="C16" s="15"/>
      <c r="D16" s="18"/>
      <c r="E16" s="18">
        <v>459</v>
      </c>
      <c r="F16" s="17">
        <v>2064</v>
      </c>
      <c r="G16" s="18">
        <v>157</v>
      </c>
      <c r="H16" s="244" t="s">
        <v>14</v>
      </c>
      <c r="I16" s="245"/>
      <c r="J16" s="15"/>
      <c r="K16" s="18"/>
      <c r="L16" s="18"/>
      <c r="M16" s="18"/>
      <c r="N16" s="18"/>
      <c r="P16" s="2" t="e">
        <f t="shared" si="4"/>
        <v>#VALUE!</v>
      </c>
      <c r="Q16" s="2" t="e">
        <f t="shared" si="0"/>
        <v>#VALUE!</v>
      </c>
      <c r="R16" s="2">
        <f t="shared" si="0"/>
        <v>4</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459</v>
      </c>
      <c r="AE16" s="3">
        <f t="shared" si="3"/>
        <v>2064</v>
      </c>
      <c r="AF16" s="3">
        <f t="shared" si="3"/>
        <v>157</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106811</v>
      </c>
      <c r="E19" s="16">
        <v>224748</v>
      </c>
      <c r="F19" s="16">
        <v>942990</v>
      </c>
      <c r="G19" s="16">
        <v>1111099</v>
      </c>
      <c r="H19" s="252" t="s">
        <v>16</v>
      </c>
      <c r="I19" s="253"/>
      <c r="J19" s="15"/>
      <c r="K19" s="16">
        <v>52187</v>
      </c>
      <c r="L19" s="16">
        <v>54618</v>
      </c>
      <c r="M19" s="16">
        <v>91448</v>
      </c>
      <c r="N19" s="16">
        <v>90028</v>
      </c>
      <c r="P19" s="2">
        <f t="shared" ref="P19:S38" si="9">REPLACE(D19,1,3,"")/1</f>
        <v>811</v>
      </c>
      <c r="Q19" s="2">
        <f t="shared" si="9"/>
        <v>748</v>
      </c>
      <c r="R19" s="2">
        <f t="shared" si="9"/>
        <v>990</v>
      </c>
      <c r="S19" s="2">
        <f t="shared" si="9"/>
        <v>1099</v>
      </c>
      <c r="T19" s="2">
        <f t="shared" ref="T19:W38" si="10">REPLACE(K19,1,3,"")/1</f>
        <v>87</v>
      </c>
      <c r="U19" s="2">
        <f t="shared" si="10"/>
        <v>18</v>
      </c>
      <c r="V19" s="2">
        <f t="shared" si="10"/>
        <v>48</v>
      </c>
      <c r="W19" s="2">
        <f t="shared" si="10"/>
        <v>28</v>
      </c>
      <c r="Y19" s="3">
        <f t="shared" si="6"/>
        <v>52187</v>
      </c>
      <c r="Z19" s="3">
        <f t="shared" si="6"/>
        <v>54618</v>
      </c>
      <c r="AA19" s="3">
        <f t="shared" si="6"/>
        <v>91448</v>
      </c>
      <c r="AB19" s="3">
        <f t="shared" si="6"/>
        <v>90028</v>
      </c>
      <c r="AC19" s="3">
        <f t="shared" si="7"/>
        <v>106811</v>
      </c>
      <c r="AD19" s="3">
        <f t="shared" si="7"/>
        <v>224748</v>
      </c>
      <c r="AE19" s="3">
        <f t="shared" si="7"/>
        <v>942990</v>
      </c>
      <c r="AF19" s="3">
        <f t="shared" si="7"/>
        <v>1111099</v>
      </c>
    </row>
    <row r="20" spans="1:32" ht="61.5" customHeight="1" thickBot="1">
      <c r="A20" s="244" t="s">
        <v>17</v>
      </c>
      <c r="B20" s="245"/>
      <c r="C20" s="15"/>
      <c r="D20" s="17">
        <v>51108</v>
      </c>
      <c r="E20" s="17">
        <v>21546</v>
      </c>
      <c r="F20" s="17">
        <v>71638</v>
      </c>
      <c r="G20" s="17">
        <v>111915</v>
      </c>
      <c r="H20" s="244" t="s">
        <v>17</v>
      </c>
      <c r="I20" s="245"/>
      <c r="J20" s="15"/>
      <c r="K20" s="17">
        <v>1872</v>
      </c>
      <c r="L20" s="17">
        <v>3302</v>
      </c>
      <c r="M20" s="17">
        <v>76054</v>
      </c>
      <c r="N20" s="17">
        <v>22650</v>
      </c>
      <c r="P20" s="2">
        <f t="shared" si="9"/>
        <v>8</v>
      </c>
      <c r="Q20" s="2">
        <f t="shared" si="9"/>
        <v>46</v>
      </c>
      <c r="R20" s="2">
        <f t="shared" si="9"/>
        <v>38</v>
      </c>
      <c r="S20" s="2">
        <f t="shared" si="9"/>
        <v>915</v>
      </c>
      <c r="T20" s="2">
        <f t="shared" si="10"/>
        <v>2</v>
      </c>
      <c r="U20" s="2">
        <f t="shared" si="10"/>
        <v>2</v>
      </c>
      <c r="V20" s="2">
        <f t="shared" si="10"/>
        <v>54</v>
      </c>
      <c r="W20" s="2">
        <f t="shared" si="10"/>
        <v>50</v>
      </c>
      <c r="Y20" s="3">
        <f t="shared" si="6"/>
        <v>1872</v>
      </c>
      <c r="Z20" s="3">
        <f t="shared" si="6"/>
        <v>3302</v>
      </c>
      <c r="AA20" s="3">
        <f t="shared" si="6"/>
        <v>76054</v>
      </c>
      <c r="AB20" s="3">
        <f t="shared" si="6"/>
        <v>22650</v>
      </c>
      <c r="AC20" s="3">
        <f t="shared" si="7"/>
        <v>51108</v>
      </c>
      <c r="AD20" s="3">
        <f t="shared" si="7"/>
        <v>21546</v>
      </c>
      <c r="AE20" s="3">
        <f t="shared" si="7"/>
        <v>71638</v>
      </c>
      <c r="AF20" s="3">
        <f t="shared" si="7"/>
        <v>111915</v>
      </c>
    </row>
    <row r="21" spans="1:32" ht="30" customHeight="1" thickBot="1">
      <c r="A21" s="244" t="s">
        <v>18</v>
      </c>
      <c r="B21" s="245"/>
      <c r="C21" s="15"/>
      <c r="D21" s="18"/>
      <c r="E21" s="18"/>
      <c r="F21" s="18"/>
      <c r="G21" s="18"/>
      <c r="H21" s="244" t="s">
        <v>18</v>
      </c>
      <c r="I21" s="245"/>
      <c r="J21" s="15"/>
      <c r="K21" s="18"/>
      <c r="L21" s="18"/>
      <c r="M21" s="18"/>
      <c r="N21" s="17">
        <v>49829</v>
      </c>
      <c r="P21" s="2" t="e">
        <f t="shared" si="9"/>
        <v>#VALUE!</v>
      </c>
      <c r="Q21" s="2" t="e">
        <f t="shared" si="9"/>
        <v>#VALUE!</v>
      </c>
      <c r="R21" s="2" t="e">
        <f t="shared" si="9"/>
        <v>#VALUE!</v>
      </c>
      <c r="S21" s="2" t="e">
        <f t="shared" si="9"/>
        <v>#VALUE!</v>
      </c>
      <c r="T21" s="2" t="e">
        <f t="shared" si="10"/>
        <v>#VALUE!</v>
      </c>
      <c r="U21" s="2" t="e">
        <f t="shared" si="10"/>
        <v>#VALUE!</v>
      </c>
      <c r="V21" s="2" t="e">
        <f t="shared" si="10"/>
        <v>#VALUE!</v>
      </c>
      <c r="W21" s="2">
        <f t="shared" si="10"/>
        <v>29</v>
      </c>
      <c r="Y21" s="3">
        <f t="shared" si="6"/>
        <v>0</v>
      </c>
      <c r="Z21" s="3">
        <f t="shared" si="6"/>
        <v>0</v>
      </c>
      <c r="AA21" s="3">
        <f t="shared" si="6"/>
        <v>0</v>
      </c>
      <c r="AB21" s="3">
        <f t="shared" si="6"/>
        <v>49829</v>
      </c>
      <c r="AC21" s="3">
        <f t="shared" si="7"/>
        <v>0</v>
      </c>
      <c r="AD21" s="3">
        <f t="shared" si="7"/>
        <v>0</v>
      </c>
      <c r="AE21" s="3">
        <f t="shared" si="7"/>
        <v>0</v>
      </c>
      <c r="AF21" s="3">
        <f t="shared" si="7"/>
        <v>0</v>
      </c>
    </row>
    <row r="22" spans="1:32" ht="30" customHeight="1" thickBot="1">
      <c r="A22" s="244" t="s">
        <v>19</v>
      </c>
      <c r="B22" s="245"/>
      <c r="C22" s="15"/>
      <c r="D22" s="17">
        <v>51899</v>
      </c>
      <c r="E22" s="17">
        <v>72256</v>
      </c>
      <c r="F22" s="17">
        <v>248749</v>
      </c>
      <c r="G22" s="17">
        <v>327021</v>
      </c>
      <c r="H22" s="244" t="s">
        <v>19</v>
      </c>
      <c r="I22" s="245"/>
      <c r="J22" s="15"/>
      <c r="K22" s="17">
        <v>9861</v>
      </c>
      <c r="L22" s="17">
        <v>10189</v>
      </c>
      <c r="M22" s="17">
        <v>8785</v>
      </c>
      <c r="N22" s="17">
        <v>10786</v>
      </c>
      <c r="P22" s="2">
        <f t="shared" si="9"/>
        <v>99</v>
      </c>
      <c r="Q22" s="2">
        <f t="shared" si="9"/>
        <v>56</v>
      </c>
      <c r="R22" s="2">
        <f t="shared" si="9"/>
        <v>749</v>
      </c>
      <c r="S22" s="2">
        <f t="shared" si="9"/>
        <v>21</v>
      </c>
      <c r="T22" s="2">
        <f t="shared" si="10"/>
        <v>1</v>
      </c>
      <c r="U22" s="2">
        <f t="shared" si="10"/>
        <v>89</v>
      </c>
      <c r="V22" s="2">
        <f t="shared" si="10"/>
        <v>5</v>
      </c>
      <c r="W22" s="2">
        <f t="shared" si="10"/>
        <v>86</v>
      </c>
      <c r="Y22" s="3">
        <f t="shared" si="6"/>
        <v>9861</v>
      </c>
      <c r="Z22" s="3">
        <f t="shared" si="6"/>
        <v>10189</v>
      </c>
      <c r="AA22" s="3">
        <f t="shared" si="6"/>
        <v>8785</v>
      </c>
      <c r="AB22" s="3">
        <f t="shared" si="6"/>
        <v>10786</v>
      </c>
      <c r="AC22" s="3">
        <f t="shared" si="7"/>
        <v>51899</v>
      </c>
      <c r="AD22" s="3">
        <f t="shared" si="7"/>
        <v>72256</v>
      </c>
      <c r="AE22" s="3">
        <f t="shared" si="7"/>
        <v>248749</v>
      </c>
      <c r="AF22" s="3">
        <f t="shared" si="7"/>
        <v>327021</v>
      </c>
    </row>
    <row r="23" spans="1:32" ht="15" customHeight="1" thickBot="1">
      <c r="A23" s="244" t="s">
        <v>20</v>
      </c>
      <c r="B23" s="245"/>
      <c r="C23" s="15"/>
      <c r="D23" s="17">
        <v>3592</v>
      </c>
      <c r="E23" s="17">
        <v>130778</v>
      </c>
      <c r="F23" s="17">
        <v>621552</v>
      </c>
      <c r="G23" s="17">
        <v>660527</v>
      </c>
      <c r="H23" s="244" t="s">
        <v>20</v>
      </c>
      <c r="I23" s="245"/>
      <c r="J23" s="15"/>
      <c r="K23" s="17">
        <v>39803</v>
      </c>
      <c r="L23" s="17">
        <v>40467</v>
      </c>
      <c r="M23" s="17">
        <v>6113</v>
      </c>
      <c r="N23" s="17">
        <v>6268</v>
      </c>
      <c r="P23" s="2">
        <f t="shared" si="9"/>
        <v>2</v>
      </c>
      <c r="Q23" s="2">
        <f t="shared" si="9"/>
        <v>778</v>
      </c>
      <c r="R23" s="2">
        <f t="shared" si="9"/>
        <v>552</v>
      </c>
      <c r="S23" s="2">
        <f t="shared" si="9"/>
        <v>527</v>
      </c>
      <c r="T23" s="2">
        <f t="shared" si="10"/>
        <v>3</v>
      </c>
      <c r="U23" s="2">
        <f t="shared" si="10"/>
        <v>67</v>
      </c>
      <c r="V23" s="2">
        <f t="shared" si="10"/>
        <v>3</v>
      </c>
      <c r="W23" s="2">
        <f t="shared" si="10"/>
        <v>8</v>
      </c>
      <c r="Y23" s="3">
        <f t="shared" si="6"/>
        <v>39803</v>
      </c>
      <c r="Z23" s="3">
        <f t="shared" si="6"/>
        <v>40467</v>
      </c>
      <c r="AA23" s="3">
        <f t="shared" si="6"/>
        <v>6113</v>
      </c>
      <c r="AB23" s="3">
        <f t="shared" si="6"/>
        <v>6268</v>
      </c>
      <c r="AC23" s="3">
        <f t="shared" si="7"/>
        <v>3592</v>
      </c>
      <c r="AD23" s="3">
        <f t="shared" si="7"/>
        <v>130778</v>
      </c>
      <c r="AE23" s="3">
        <f t="shared" si="7"/>
        <v>621552</v>
      </c>
      <c r="AF23" s="3">
        <f t="shared" si="7"/>
        <v>660527</v>
      </c>
    </row>
    <row r="24" spans="1:32" ht="30" customHeight="1" thickBot="1">
      <c r="A24" s="244" t="s">
        <v>21</v>
      </c>
      <c r="B24" s="245"/>
      <c r="C24" s="15"/>
      <c r="D24" s="18">
        <v>211</v>
      </c>
      <c r="E24" s="18">
        <v>168</v>
      </c>
      <c r="F24" s="17">
        <v>1052</v>
      </c>
      <c r="G24" s="17">
        <v>11636</v>
      </c>
      <c r="H24" s="244" t="s">
        <v>21</v>
      </c>
      <c r="I24" s="245"/>
      <c r="J24" s="15"/>
      <c r="K24" s="18">
        <v>651</v>
      </c>
      <c r="L24" s="18">
        <v>660</v>
      </c>
      <c r="M24" s="18">
        <v>496</v>
      </c>
      <c r="N24" s="18">
        <v>494</v>
      </c>
      <c r="P24" s="2" t="e">
        <f t="shared" si="9"/>
        <v>#VALUE!</v>
      </c>
      <c r="Q24" s="2" t="e">
        <f t="shared" si="9"/>
        <v>#VALUE!</v>
      </c>
      <c r="R24" s="2">
        <f t="shared" si="9"/>
        <v>2</v>
      </c>
      <c r="S24" s="2">
        <f t="shared" si="9"/>
        <v>36</v>
      </c>
      <c r="T24" s="2" t="e">
        <f t="shared" si="10"/>
        <v>#VALUE!</v>
      </c>
      <c r="U24" s="2" t="e">
        <f t="shared" si="10"/>
        <v>#VALUE!</v>
      </c>
      <c r="V24" s="2" t="e">
        <f t="shared" si="10"/>
        <v>#VALUE!</v>
      </c>
      <c r="W24" s="2" t="e">
        <f t="shared" si="10"/>
        <v>#VALUE!</v>
      </c>
      <c r="Y24" s="3">
        <f t="shared" si="6"/>
        <v>651</v>
      </c>
      <c r="Z24" s="3">
        <f t="shared" si="6"/>
        <v>660</v>
      </c>
      <c r="AA24" s="3">
        <f t="shared" si="6"/>
        <v>496</v>
      </c>
      <c r="AB24" s="3">
        <f t="shared" si="6"/>
        <v>494</v>
      </c>
      <c r="AC24" s="3">
        <f t="shared" si="7"/>
        <v>211</v>
      </c>
      <c r="AD24" s="3">
        <f t="shared" si="7"/>
        <v>168</v>
      </c>
      <c r="AE24" s="3">
        <f t="shared" si="7"/>
        <v>1052</v>
      </c>
      <c r="AF24" s="3">
        <f t="shared" si="7"/>
        <v>11636</v>
      </c>
    </row>
    <row r="25" spans="1:32" ht="15" customHeight="1" thickBot="1">
      <c r="A25" s="254" t="s">
        <v>22</v>
      </c>
      <c r="B25" s="255"/>
      <c r="C25" s="15"/>
      <c r="D25" s="16">
        <v>152690</v>
      </c>
      <c r="E25" s="16">
        <v>14447</v>
      </c>
      <c r="F25" s="16">
        <v>9135</v>
      </c>
      <c r="G25" s="16">
        <v>7645</v>
      </c>
      <c r="H25" s="254" t="s">
        <v>22</v>
      </c>
      <c r="I25" s="255"/>
      <c r="J25" s="15"/>
      <c r="K25" s="16">
        <v>147863</v>
      </c>
      <c r="L25" s="16">
        <v>147648</v>
      </c>
      <c r="M25" s="16">
        <v>144190</v>
      </c>
      <c r="N25" s="16">
        <v>168695</v>
      </c>
      <c r="P25" s="2">
        <f t="shared" si="9"/>
        <v>690</v>
      </c>
      <c r="Q25" s="2">
        <f t="shared" si="9"/>
        <v>47</v>
      </c>
      <c r="R25" s="2">
        <f t="shared" si="9"/>
        <v>5</v>
      </c>
      <c r="S25" s="2">
        <f t="shared" si="9"/>
        <v>5</v>
      </c>
      <c r="T25" s="2">
        <f t="shared" si="10"/>
        <v>863</v>
      </c>
      <c r="U25" s="2">
        <f t="shared" si="10"/>
        <v>648</v>
      </c>
      <c r="V25" s="2">
        <f t="shared" si="10"/>
        <v>190</v>
      </c>
      <c r="W25" s="2">
        <f t="shared" si="10"/>
        <v>695</v>
      </c>
      <c r="Y25" s="3">
        <f t="shared" si="6"/>
        <v>147863</v>
      </c>
      <c r="Z25" s="3">
        <f t="shared" si="6"/>
        <v>147648</v>
      </c>
      <c r="AA25" s="3">
        <f t="shared" si="6"/>
        <v>144190</v>
      </c>
      <c r="AB25" s="3">
        <f t="shared" si="6"/>
        <v>168695</v>
      </c>
      <c r="AC25" s="3">
        <f t="shared" si="7"/>
        <v>152690</v>
      </c>
      <c r="AD25" s="3">
        <f t="shared" si="7"/>
        <v>14447</v>
      </c>
      <c r="AE25" s="3">
        <f t="shared" si="7"/>
        <v>9135</v>
      </c>
      <c r="AF25" s="3">
        <f t="shared" si="7"/>
        <v>7645</v>
      </c>
    </row>
    <row r="26" spans="1:32" ht="15" customHeight="1" thickBot="1">
      <c r="A26" s="244" t="s">
        <v>23</v>
      </c>
      <c r="B26" s="245"/>
      <c r="C26" s="15"/>
      <c r="D26" s="17">
        <v>1068</v>
      </c>
      <c r="E26" s="17">
        <v>1043</v>
      </c>
      <c r="F26" s="17">
        <v>1039</v>
      </c>
      <c r="G26" s="17">
        <v>1036</v>
      </c>
      <c r="H26" s="244" t="s">
        <v>23</v>
      </c>
      <c r="I26" s="245"/>
      <c r="J26" s="15"/>
      <c r="K26" s="17">
        <v>4872</v>
      </c>
      <c r="L26" s="17">
        <v>4817</v>
      </c>
      <c r="M26" s="17">
        <v>4762</v>
      </c>
      <c r="N26" s="17">
        <v>4725</v>
      </c>
      <c r="P26" s="2">
        <f t="shared" si="9"/>
        <v>8</v>
      </c>
      <c r="Q26" s="2">
        <f t="shared" si="9"/>
        <v>3</v>
      </c>
      <c r="R26" s="2">
        <f t="shared" si="9"/>
        <v>9</v>
      </c>
      <c r="S26" s="2">
        <f t="shared" si="9"/>
        <v>6</v>
      </c>
      <c r="T26" s="2">
        <f t="shared" si="10"/>
        <v>2</v>
      </c>
      <c r="U26" s="2">
        <f t="shared" si="10"/>
        <v>7</v>
      </c>
      <c r="V26" s="2">
        <f t="shared" si="10"/>
        <v>2</v>
      </c>
      <c r="W26" s="2">
        <f t="shared" si="10"/>
        <v>5</v>
      </c>
      <c r="Y26" s="3">
        <f t="shared" si="6"/>
        <v>4872</v>
      </c>
      <c r="Z26" s="3">
        <f t="shared" si="6"/>
        <v>4817</v>
      </c>
      <c r="AA26" s="3">
        <f t="shared" si="6"/>
        <v>4762</v>
      </c>
      <c r="AB26" s="3">
        <f t="shared" si="6"/>
        <v>4725</v>
      </c>
      <c r="AC26" s="3">
        <f t="shared" si="7"/>
        <v>1068</v>
      </c>
      <c r="AD26" s="3">
        <f t="shared" si="7"/>
        <v>1043</v>
      </c>
      <c r="AE26" s="3">
        <f t="shared" si="7"/>
        <v>1039</v>
      </c>
      <c r="AF26" s="3">
        <f t="shared" si="7"/>
        <v>1036</v>
      </c>
    </row>
    <row r="27" spans="1:32" ht="15.75" customHeight="1" thickBot="1">
      <c r="A27" s="244" t="s">
        <v>24</v>
      </c>
      <c r="B27" s="245"/>
      <c r="C27" s="15"/>
      <c r="D27" s="17">
        <v>12752</v>
      </c>
      <c r="E27" s="17">
        <v>12592</v>
      </c>
      <c r="F27" s="17">
        <v>7286</v>
      </c>
      <c r="G27" s="18"/>
      <c r="H27" s="244" t="s">
        <v>24</v>
      </c>
      <c r="I27" s="245"/>
      <c r="J27" s="15"/>
      <c r="K27" s="17">
        <v>16636</v>
      </c>
      <c r="L27" s="17">
        <v>16476</v>
      </c>
      <c r="M27" s="17">
        <v>13073</v>
      </c>
      <c r="N27" s="17">
        <v>12912</v>
      </c>
      <c r="P27" s="2">
        <f t="shared" si="9"/>
        <v>52</v>
      </c>
      <c r="Q27" s="2">
        <f t="shared" si="9"/>
        <v>92</v>
      </c>
      <c r="R27" s="2">
        <f t="shared" si="9"/>
        <v>6</v>
      </c>
      <c r="S27" s="2" t="e">
        <f t="shared" si="9"/>
        <v>#VALUE!</v>
      </c>
      <c r="T27" s="2">
        <f t="shared" si="10"/>
        <v>36</v>
      </c>
      <c r="U27" s="2">
        <f t="shared" si="10"/>
        <v>76</v>
      </c>
      <c r="V27" s="2">
        <f t="shared" si="10"/>
        <v>73</v>
      </c>
      <c r="W27" s="2">
        <f t="shared" si="10"/>
        <v>12</v>
      </c>
      <c r="Y27" s="3">
        <f t="shared" si="6"/>
        <v>16636</v>
      </c>
      <c r="Z27" s="3">
        <f t="shared" si="6"/>
        <v>16476</v>
      </c>
      <c r="AA27" s="3">
        <f t="shared" si="6"/>
        <v>13073</v>
      </c>
      <c r="AB27" s="3">
        <f t="shared" si="6"/>
        <v>12912</v>
      </c>
      <c r="AC27" s="3">
        <f t="shared" si="7"/>
        <v>12752</v>
      </c>
      <c r="AD27" s="3">
        <f t="shared" si="7"/>
        <v>12592</v>
      </c>
      <c r="AE27" s="3">
        <f t="shared" si="7"/>
        <v>7286</v>
      </c>
      <c r="AF27" s="3">
        <f t="shared" si="7"/>
        <v>0</v>
      </c>
    </row>
    <row r="28" spans="1:32" ht="30" customHeight="1" thickBot="1">
      <c r="A28" s="244" t="s">
        <v>25</v>
      </c>
      <c r="B28" s="245"/>
      <c r="C28" s="15"/>
      <c r="D28" s="18"/>
      <c r="E28" s="18"/>
      <c r="F28" s="18"/>
      <c r="G28" s="18"/>
      <c r="H28" s="244" t="s">
        <v>25</v>
      </c>
      <c r="I28" s="245"/>
      <c r="J28" s="15"/>
      <c r="K28" s="18"/>
      <c r="L28" s="18"/>
      <c r="M28" s="18"/>
      <c r="N28" s="18"/>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54" t="s">
        <v>26</v>
      </c>
      <c r="B29" s="255"/>
      <c r="C29" s="15"/>
      <c r="D29" s="16">
        <v>259501</v>
      </c>
      <c r="E29" s="16">
        <v>239195</v>
      </c>
      <c r="F29" s="16">
        <v>952125</v>
      </c>
      <c r="G29" s="16">
        <v>1118743</v>
      </c>
      <c r="H29" s="254" t="s">
        <v>26</v>
      </c>
      <c r="I29" s="255"/>
      <c r="J29" s="15"/>
      <c r="K29" s="16">
        <v>200050</v>
      </c>
      <c r="L29" s="16">
        <v>202266</v>
      </c>
      <c r="M29" s="16">
        <v>235638</v>
      </c>
      <c r="N29" s="16">
        <v>258723</v>
      </c>
      <c r="P29" s="2">
        <f t="shared" si="9"/>
        <v>501</v>
      </c>
      <c r="Q29" s="2">
        <f t="shared" si="9"/>
        <v>195</v>
      </c>
      <c r="R29" s="2">
        <f t="shared" si="9"/>
        <v>125</v>
      </c>
      <c r="S29" s="2">
        <f t="shared" si="9"/>
        <v>8743</v>
      </c>
      <c r="T29" s="2">
        <f t="shared" si="10"/>
        <v>50</v>
      </c>
      <c r="U29" s="2">
        <f t="shared" si="10"/>
        <v>266</v>
      </c>
      <c r="V29" s="2">
        <f t="shared" si="10"/>
        <v>638</v>
      </c>
      <c r="W29" s="2">
        <f t="shared" si="10"/>
        <v>723</v>
      </c>
      <c r="Y29" s="3">
        <f t="shared" si="6"/>
        <v>200050</v>
      </c>
      <c r="Z29" s="3">
        <f t="shared" si="6"/>
        <v>202266</v>
      </c>
      <c r="AA29" s="3">
        <f t="shared" si="6"/>
        <v>235638</v>
      </c>
      <c r="AB29" s="3">
        <f t="shared" si="6"/>
        <v>258723</v>
      </c>
      <c r="AC29" s="3">
        <f t="shared" si="7"/>
        <v>259501</v>
      </c>
      <c r="AD29" s="3">
        <f t="shared" si="7"/>
        <v>239195</v>
      </c>
      <c r="AE29" s="3">
        <f t="shared" si="7"/>
        <v>952125</v>
      </c>
      <c r="AF29" s="3">
        <f t="shared" si="7"/>
        <v>1118743</v>
      </c>
    </row>
    <row r="30" spans="1:32" ht="15" customHeight="1" thickBot="1">
      <c r="A30" s="254" t="s">
        <v>27</v>
      </c>
      <c r="B30" s="255"/>
      <c r="C30" s="15"/>
      <c r="D30" s="16">
        <v>54931</v>
      </c>
      <c r="E30" s="16">
        <v>28888</v>
      </c>
      <c r="F30" s="16">
        <v>186345</v>
      </c>
      <c r="G30" s="16">
        <v>370920</v>
      </c>
      <c r="H30" s="254" t="s">
        <v>27</v>
      </c>
      <c r="I30" s="255"/>
      <c r="J30" s="15"/>
      <c r="K30" s="16">
        <v>28144</v>
      </c>
      <c r="L30" s="16">
        <v>30702</v>
      </c>
      <c r="M30" s="16">
        <v>59001</v>
      </c>
      <c r="N30" s="16">
        <v>81303</v>
      </c>
      <c r="P30" s="2">
        <f t="shared" si="9"/>
        <v>31</v>
      </c>
      <c r="Q30" s="2">
        <f t="shared" si="9"/>
        <v>88</v>
      </c>
      <c r="R30" s="2">
        <f t="shared" si="9"/>
        <v>345</v>
      </c>
      <c r="S30" s="2">
        <f t="shared" si="9"/>
        <v>920</v>
      </c>
      <c r="T30" s="2">
        <f t="shared" si="10"/>
        <v>44</v>
      </c>
      <c r="U30" s="2">
        <f t="shared" si="10"/>
        <v>2</v>
      </c>
      <c r="V30" s="2">
        <f t="shared" si="10"/>
        <v>1</v>
      </c>
      <c r="W30" s="2">
        <f t="shared" si="10"/>
        <v>3</v>
      </c>
      <c r="Y30" s="3">
        <f t="shared" si="6"/>
        <v>28144</v>
      </c>
      <c r="Z30" s="3">
        <f t="shared" si="6"/>
        <v>30702</v>
      </c>
      <c r="AA30" s="3">
        <f t="shared" si="6"/>
        <v>59001</v>
      </c>
      <c r="AB30" s="3">
        <f t="shared" si="6"/>
        <v>81303</v>
      </c>
      <c r="AC30" s="3">
        <f t="shared" si="7"/>
        <v>54931</v>
      </c>
      <c r="AD30" s="3">
        <f t="shared" si="7"/>
        <v>28888</v>
      </c>
      <c r="AE30" s="3">
        <f t="shared" si="7"/>
        <v>186345</v>
      </c>
      <c r="AF30" s="3">
        <f t="shared" si="7"/>
        <v>370920</v>
      </c>
    </row>
    <row r="31" spans="1:32" ht="15" customHeight="1" thickBot="1">
      <c r="A31" s="244" t="s">
        <v>28</v>
      </c>
      <c r="B31" s="245"/>
      <c r="C31" s="15"/>
      <c r="D31" s="17">
        <v>48406</v>
      </c>
      <c r="E31" s="17">
        <v>22386</v>
      </c>
      <c r="F31" s="17">
        <v>179904</v>
      </c>
      <c r="G31" s="17">
        <v>265539</v>
      </c>
      <c r="H31" s="244" t="s">
        <v>28</v>
      </c>
      <c r="I31" s="245"/>
      <c r="J31" s="15"/>
      <c r="K31" s="17">
        <v>21572</v>
      </c>
      <c r="L31" s="17">
        <v>24144</v>
      </c>
      <c r="M31" s="17">
        <v>52475</v>
      </c>
      <c r="N31" s="17">
        <v>74440</v>
      </c>
      <c r="P31" s="2">
        <f t="shared" si="9"/>
        <v>6</v>
      </c>
      <c r="Q31" s="2">
        <f t="shared" si="9"/>
        <v>86</v>
      </c>
      <c r="R31" s="2">
        <f t="shared" si="9"/>
        <v>904</v>
      </c>
      <c r="S31" s="2">
        <f t="shared" si="9"/>
        <v>539</v>
      </c>
      <c r="T31" s="2">
        <f t="shared" si="10"/>
        <v>72</v>
      </c>
      <c r="U31" s="2">
        <f t="shared" si="10"/>
        <v>44</v>
      </c>
      <c r="V31" s="2">
        <f t="shared" si="10"/>
        <v>75</v>
      </c>
      <c r="W31" s="2">
        <f t="shared" si="10"/>
        <v>40</v>
      </c>
      <c r="Y31" s="3">
        <f t="shared" si="6"/>
        <v>21572</v>
      </c>
      <c r="Z31" s="3">
        <f t="shared" si="6"/>
        <v>24144</v>
      </c>
      <c r="AA31" s="3">
        <f t="shared" si="6"/>
        <v>52475</v>
      </c>
      <c r="AB31" s="3">
        <f t="shared" si="6"/>
        <v>74440</v>
      </c>
      <c r="AC31" s="3">
        <f t="shared" si="7"/>
        <v>48406</v>
      </c>
      <c r="AD31" s="3">
        <f t="shared" si="7"/>
        <v>22386</v>
      </c>
      <c r="AE31" s="3">
        <f t="shared" si="7"/>
        <v>179904</v>
      </c>
      <c r="AF31" s="3">
        <f t="shared" si="7"/>
        <v>265539</v>
      </c>
    </row>
    <row r="32" spans="1:32" ht="15" customHeight="1" thickBot="1">
      <c r="A32" s="244" t="s">
        <v>29</v>
      </c>
      <c r="B32" s="245"/>
      <c r="C32" s="15"/>
      <c r="D32" s="17">
        <v>6525</v>
      </c>
      <c r="E32" s="17">
        <v>6502</v>
      </c>
      <c r="F32" s="17">
        <v>6441</v>
      </c>
      <c r="G32" s="17">
        <v>105381</v>
      </c>
      <c r="H32" s="244" t="s">
        <v>29</v>
      </c>
      <c r="I32" s="245"/>
      <c r="J32" s="15"/>
      <c r="K32" s="17">
        <v>6572</v>
      </c>
      <c r="L32" s="17">
        <v>6559</v>
      </c>
      <c r="M32" s="17">
        <v>6525</v>
      </c>
      <c r="N32" s="17">
        <v>6862</v>
      </c>
      <c r="P32" s="2">
        <f t="shared" si="9"/>
        <v>5</v>
      </c>
      <c r="Q32" s="2">
        <f t="shared" si="9"/>
        <v>2</v>
      </c>
      <c r="R32" s="2">
        <f t="shared" si="9"/>
        <v>1</v>
      </c>
      <c r="S32" s="2">
        <f t="shared" si="9"/>
        <v>381</v>
      </c>
      <c r="T32" s="2">
        <f t="shared" si="10"/>
        <v>2</v>
      </c>
      <c r="U32" s="2">
        <f t="shared" si="10"/>
        <v>9</v>
      </c>
      <c r="V32" s="2">
        <f t="shared" si="10"/>
        <v>5</v>
      </c>
      <c r="W32" s="2">
        <f t="shared" si="10"/>
        <v>2</v>
      </c>
      <c r="Y32" s="3">
        <f t="shared" si="6"/>
        <v>6572</v>
      </c>
      <c r="Z32" s="3">
        <f t="shared" si="6"/>
        <v>6559</v>
      </c>
      <c r="AA32" s="3">
        <f t="shared" si="6"/>
        <v>6525</v>
      </c>
      <c r="AB32" s="3">
        <f t="shared" si="6"/>
        <v>6862</v>
      </c>
      <c r="AC32" s="3">
        <f t="shared" si="7"/>
        <v>6525</v>
      </c>
      <c r="AD32" s="3">
        <f t="shared" si="7"/>
        <v>6502</v>
      </c>
      <c r="AE32" s="3">
        <f t="shared" si="7"/>
        <v>6441</v>
      </c>
      <c r="AF32" s="3">
        <f t="shared" si="7"/>
        <v>105381</v>
      </c>
    </row>
    <row r="33" spans="1:32" ht="15" customHeight="1" thickBot="1">
      <c r="A33" s="254" t="s">
        <v>30</v>
      </c>
      <c r="B33" s="255"/>
      <c r="C33" s="15"/>
      <c r="D33" s="16">
        <v>204570</v>
      </c>
      <c r="E33" s="16">
        <v>210307</v>
      </c>
      <c r="F33" s="16">
        <v>765780</v>
      </c>
      <c r="G33" s="16">
        <v>747824</v>
      </c>
      <c r="H33" s="254" t="s">
        <v>30</v>
      </c>
      <c r="I33" s="255"/>
      <c r="J33" s="15"/>
      <c r="K33" s="16">
        <v>171907</v>
      </c>
      <c r="L33" s="16">
        <v>171564</v>
      </c>
      <c r="M33" s="16">
        <v>176638</v>
      </c>
      <c r="N33" s="16">
        <v>177420</v>
      </c>
      <c r="P33" s="2">
        <f t="shared" si="9"/>
        <v>570</v>
      </c>
      <c r="Q33" s="2">
        <f t="shared" si="9"/>
        <v>307</v>
      </c>
      <c r="R33" s="2">
        <f t="shared" si="9"/>
        <v>780</v>
      </c>
      <c r="S33" s="2">
        <f t="shared" si="9"/>
        <v>824</v>
      </c>
      <c r="T33" s="2">
        <f t="shared" si="10"/>
        <v>907</v>
      </c>
      <c r="U33" s="2">
        <f t="shared" si="10"/>
        <v>564</v>
      </c>
      <c r="V33" s="2">
        <f t="shared" si="10"/>
        <v>638</v>
      </c>
      <c r="W33" s="2">
        <f t="shared" si="10"/>
        <v>420</v>
      </c>
      <c r="Y33" s="3">
        <f t="shared" si="6"/>
        <v>171907</v>
      </c>
      <c r="Z33" s="3">
        <f t="shared" si="6"/>
        <v>171564</v>
      </c>
      <c r="AA33" s="3">
        <f t="shared" si="6"/>
        <v>176638</v>
      </c>
      <c r="AB33" s="3">
        <f t="shared" si="6"/>
        <v>177420</v>
      </c>
      <c r="AC33" s="3">
        <f t="shared" si="7"/>
        <v>204570</v>
      </c>
      <c r="AD33" s="3">
        <f t="shared" si="7"/>
        <v>210307</v>
      </c>
      <c r="AE33" s="3">
        <f t="shared" si="7"/>
        <v>765780</v>
      </c>
      <c r="AF33" s="3">
        <f t="shared" si="7"/>
        <v>747824</v>
      </c>
    </row>
    <row r="34" spans="1:32" ht="30" customHeight="1" thickBot="1">
      <c r="A34" s="244" t="s">
        <v>31</v>
      </c>
      <c r="B34" s="245"/>
      <c r="C34" s="15"/>
      <c r="D34" s="17">
        <v>145048</v>
      </c>
      <c r="E34" s="17">
        <v>145048</v>
      </c>
      <c r="F34" s="17">
        <v>500000</v>
      </c>
      <c r="G34" s="17">
        <v>500000</v>
      </c>
      <c r="H34" s="244" t="s">
        <v>31</v>
      </c>
      <c r="I34" s="245"/>
      <c r="J34" s="15"/>
      <c r="K34" s="17">
        <v>145048</v>
      </c>
      <c r="L34" s="17">
        <v>145048</v>
      </c>
      <c r="M34" s="17">
        <v>145048</v>
      </c>
      <c r="N34" s="17">
        <v>145048</v>
      </c>
      <c r="P34" s="2">
        <f t="shared" si="9"/>
        <v>48</v>
      </c>
      <c r="Q34" s="2">
        <f t="shared" si="9"/>
        <v>48</v>
      </c>
      <c r="R34" s="2">
        <f t="shared" si="9"/>
        <v>0</v>
      </c>
      <c r="S34" s="2">
        <f t="shared" si="9"/>
        <v>0</v>
      </c>
      <c r="T34" s="2">
        <f t="shared" si="10"/>
        <v>48</v>
      </c>
      <c r="U34" s="2">
        <f t="shared" si="10"/>
        <v>48</v>
      </c>
      <c r="V34" s="2">
        <f t="shared" si="10"/>
        <v>48</v>
      </c>
      <c r="W34" s="2">
        <f t="shared" si="10"/>
        <v>48</v>
      </c>
      <c r="Y34" s="3">
        <f t="shared" si="6"/>
        <v>145048</v>
      </c>
      <c r="Z34" s="3">
        <f t="shared" si="6"/>
        <v>145048</v>
      </c>
      <c r="AA34" s="3">
        <f t="shared" si="6"/>
        <v>145048</v>
      </c>
      <c r="AB34" s="3">
        <f t="shared" si="6"/>
        <v>145048</v>
      </c>
      <c r="AC34" s="3">
        <f t="shared" si="7"/>
        <v>145048</v>
      </c>
      <c r="AD34" s="3">
        <f t="shared" si="7"/>
        <v>145048</v>
      </c>
      <c r="AE34" s="3">
        <f t="shared" si="7"/>
        <v>500000</v>
      </c>
      <c r="AF34" s="3">
        <f t="shared" si="7"/>
        <v>500000</v>
      </c>
    </row>
    <row r="35" spans="1:32" ht="30" customHeight="1" thickBot="1">
      <c r="A35" s="244" t="s">
        <v>32</v>
      </c>
      <c r="B35" s="245"/>
      <c r="C35" s="15"/>
      <c r="D35" s="17">
        <v>12196</v>
      </c>
      <c r="E35" s="17">
        <v>12196</v>
      </c>
      <c r="F35" s="17">
        <v>47504</v>
      </c>
      <c r="G35" s="17">
        <v>47504</v>
      </c>
      <c r="H35" s="244" t="s">
        <v>32</v>
      </c>
      <c r="I35" s="245"/>
      <c r="J35" s="15"/>
      <c r="K35" s="17">
        <v>11890</v>
      </c>
      <c r="L35" s="17">
        <v>10584</v>
      </c>
      <c r="M35" s="17">
        <v>12196</v>
      </c>
      <c r="N35" s="17">
        <v>12196</v>
      </c>
      <c r="P35" s="2">
        <f t="shared" si="9"/>
        <v>96</v>
      </c>
      <c r="Q35" s="2">
        <f t="shared" si="9"/>
        <v>96</v>
      </c>
      <c r="R35" s="2">
        <f t="shared" si="9"/>
        <v>4</v>
      </c>
      <c r="S35" s="2">
        <f t="shared" si="9"/>
        <v>4</v>
      </c>
      <c r="T35" s="2">
        <f t="shared" si="10"/>
        <v>90</v>
      </c>
      <c r="U35" s="2">
        <f t="shared" si="10"/>
        <v>84</v>
      </c>
      <c r="V35" s="2">
        <f t="shared" si="10"/>
        <v>96</v>
      </c>
      <c r="W35" s="2">
        <f t="shared" si="10"/>
        <v>96</v>
      </c>
      <c r="Y35" s="3">
        <f t="shared" si="6"/>
        <v>11890</v>
      </c>
      <c r="Z35" s="3">
        <f t="shared" si="6"/>
        <v>10584</v>
      </c>
      <c r="AA35" s="3">
        <f t="shared" si="6"/>
        <v>12196</v>
      </c>
      <c r="AB35" s="3">
        <f t="shared" si="6"/>
        <v>12196</v>
      </c>
      <c r="AC35" s="3">
        <f t="shared" si="7"/>
        <v>12196</v>
      </c>
      <c r="AD35" s="3">
        <f t="shared" si="7"/>
        <v>12196</v>
      </c>
      <c r="AE35" s="3">
        <f t="shared" si="7"/>
        <v>47504</v>
      </c>
      <c r="AF35" s="3">
        <f t="shared" si="7"/>
        <v>47504</v>
      </c>
    </row>
    <row r="36" spans="1:32" ht="30" customHeight="1" thickBot="1">
      <c r="A36" s="244" t="s">
        <v>33</v>
      </c>
      <c r="B36" s="245"/>
      <c r="C36" s="15"/>
      <c r="D36" s="17">
        <v>34161</v>
      </c>
      <c r="E36" s="17">
        <v>39898</v>
      </c>
      <c r="F36" s="17">
        <v>84894</v>
      </c>
      <c r="G36" s="17">
        <v>93550</v>
      </c>
      <c r="H36" s="244" t="s">
        <v>33</v>
      </c>
      <c r="I36" s="245"/>
      <c r="J36" s="15"/>
      <c r="K36" s="17">
        <v>2469</v>
      </c>
      <c r="L36" s="17">
        <v>3446</v>
      </c>
      <c r="M36" s="17">
        <v>5324</v>
      </c>
      <c r="N36" s="17">
        <v>6132</v>
      </c>
      <c r="P36" s="2">
        <f t="shared" si="9"/>
        <v>61</v>
      </c>
      <c r="Q36" s="2">
        <f t="shared" si="9"/>
        <v>98</v>
      </c>
      <c r="R36" s="2">
        <f t="shared" si="9"/>
        <v>94</v>
      </c>
      <c r="S36" s="2">
        <f t="shared" si="9"/>
        <v>50</v>
      </c>
      <c r="T36" s="2">
        <f t="shared" si="10"/>
        <v>9</v>
      </c>
      <c r="U36" s="2">
        <f t="shared" si="10"/>
        <v>6</v>
      </c>
      <c r="V36" s="2">
        <f t="shared" si="10"/>
        <v>4</v>
      </c>
      <c r="W36" s="2">
        <f t="shared" si="10"/>
        <v>2</v>
      </c>
      <c r="Y36" s="3">
        <f t="shared" si="6"/>
        <v>2469</v>
      </c>
      <c r="Z36" s="3">
        <f t="shared" si="6"/>
        <v>3446</v>
      </c>
      <c r="AA36" s="3">
        <f t="shared" si="6"/>
        <v>5324</v>
      </c>
      <c r="AB36" s="3">
        <f t="shared" si="6"/>
        <v>6132</v>
      </c>
      <c r="AC36" s="3">
        <f t="shared" si="7"/>
        <v>34161</v>
      </c>
      <c r="AD36" s="3">
        <f t="shared" si="7"/>
        <v>39898</v>
      </c>
      <c r="AE36" s="3">
        <f t="shared" si="7"/>
        <v>84894</v>
      </c>
      <c r="AF36" s="3">
        <f t="shared" si="7"/>
        <v>93550</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259501</v>
      </c>
      <c r="E38" s="16">
        <v>239195</v>
      </c>
      <c r="F38" s="16">
        <v>952125</v>
      </c>
      <c r="G38" s="16">
        <v>1118743</v>
      </c>
      <c r="H38" s="254" t="s">
        <v>35</v>
      </c>
      <c r="I38" s="255"/>
      <c r="J38" s="15"/>
      <c r="K38" s="16">
        <v>200050</v>
      </c>
      <c r="L38" s="16">
        <v>202266</v>
      </c>
      <c r="M38" s="16">
        <v>235638</v>
      </c>
      <c r="N38" s="16">
        <v>258723</v>
      </c>
      <c r="P38" s="2">
        <f t="shared" si="9"/>
        <v>501</v>
      </c>
      <c r="Q38" s="2">
        <f t="shared" si="9"/>
        <v>195</v>
      </c>
      <c r="R38" s="2">
        <f t="shared" si="9"/>
        <v>125</v>
      </c>
      <c r="S38" s="2">
        <f t="shared" si="9"/>
        <v>8743</v>
      </c>
      <c r="T38" s="2">
        <f t="shared" si="10"/>
        <v>50</v>
      </c>
      <c r="U38" s="2">
        <f t="shared" si="10"/>
        <v>266</v>
      </c>
      <c r="V38" s="2">
        <f t="shared" si="10"/>
        <v>638</v>
      </c>
      <c r="W38" s="2">
        <f t="shared" si="10"/>
        <v>723</v>
      </c>
      <c r="Y38" s="3">
        <f t="shared" si="6"/>
        <v>200050</v>
      </c>
      <c r="Z38" s="3">
        <f t="shared" si="6"/>
        <v>202266</v>
      </c>
      <c r="AA38" s="3">
        <f t="shared" si="6"/>
        <v>235638</v>
      </c>
      <c r="AB38" s="3">
        <f t="shared" si="6"/>
        <v>258723</v>
      </c>
      <c r="AC38" s="3">
        <f t="shared" si="7"/>
        <v>259501</v>
      </c>
      <c r="AD38" s="3">
        <f t="shared" si="7"/>
        <v>239195</v>
      </c>
      <c r="AE38" s="3">
        <f t="shared" si="7"/>
        <v>952125</v>
      </c>
      <c r="AF38" s="3">
        <f t="shared" si="7"/>
        <v>1118743</v>
      </c>
    </row>
    <row r="39" spans="1:32">
      <c r="A39" s="21" t="s">
        <v>1838</v>
      </c>
      <c r="H39" s="21" t="s">
        <v>1840</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651</v>
      </c>
      <c r="D1" s="155" t="s">
        <v>1895</v>
      </c>
    </row>
    <row r="2" spans="1:11">
      <c r="A2" s="7"/>
      <c r="B2" s="159" t="s">
        <v>540</v>
      </c>
      <c r="C2" s="160" t="s">
        <v>37</v>
      </c>
      <c r="D2" s="160" t="str">
        <f>'Input yearly VSH'!N18</f>
        <v>Năm 2014</v>
      </c>
      <c r="E2" s="160" t="str">
        <f>'Input yearly VSH'!O18</f>
        <v>Năm 2015</v>
      </c>
      <c r="F2" s="160" t="str">
        <f>'Input yearly VSH'!P18</f>
        <v>Năm 2016</v>
      </c>
      <c r="G2" s="160" t="str">
        <f>'Input yearly VSH'!Q18</f>
        <v>Năm 2017</v>
      </c>
      <c r="H2" s="161"/>
      <c r="I2" s="234" t="s">
        <v>1186</v>
      </c>
      <c r="J2" s="234"/>
      <c r="K2" s="234"/>
    </row>
    <row r="3" spans="1:11">
      <c r="A3" s="7"/>
      <c r="B3" s="128"/>
      <c r="C3" s="129"/>
      <c r="D3" s="129"/>
      <c r="E3" s="129"/>
      <c r="F3" s="129"/>
      <c r="G3" s="129"/>
      <c r="H3" s="129"/>
      <c r="I3" s="235"/>
      <c r="J3" s="236"/>
      <c r="K3" s="237"/>
    </row>
    <row r="4" spans="1:11">
      <c r="A4" s="7"/>
      <c r="B4" s="128" t="s">
        <v>541</v>
      </c>
      <c r="C4" s="129" t="s">
        <v>38</v>
      </c>
      <c r="D4" s="130">
        <f>'Input yearly VSH'!N3</f>
        <v>554477</v>
      </c>
      <c r="E4" s="130">
        <f>'Input yearly VSH'!O3</f>
        <v>467424</v>
      </c>
      <c r="F4" s="130">
        <f>'Input yearly VSH'!P3</f>
        <v>448174</v>
      </c>
      <c r="G4" s="130">
        <f>'Input yearly VSH'!Q3</f>
        <v>526698</v>
      </c>
      <c r="H4" s="129"/>
      <c r="I4" s="238"/>
      <c r="J4" s="239"/>
      <c r="K4" s="240"/>
    </row>
    <row r="5" spans="1:11">
      <c r="A5" s="7"/>
      <c r="B5" s="128" t="s">
        <v>542</v>
      </c>
      <c r="C5" s="128" t="s">
        <v>38</v>
      </c>
      <c r="D5" s="131">
        <f>'Input yearly VSH'!N5</f>
        <v>396570</v>
      </c>
      <c r="E5" s="131">
        <f>'Input yearly VSH'!O5</f>
        <v>302451</v>
      </c>
      <c r="F5" s="131">
        <f>'Input yearly VSH'!P5</f>
        <v>266738</v>
      </c>
      <c r="G5" s="131">
        <f>'Input yearly VSH'!Q5</f>
        <v>311666</v>
      </c>
      <c r="H5" s="129"/>
      <c r="I5" s="238"/>
      <c r="J5" s="239"/>
      <c r="K5" s="240"/>
    </row>
    <row r="6" spans="1:11">
      <c r="A6" s="7"/>
      <c r="B6" s="128" t="s">
        <v>543</v>
      </c>
      <c r="C6" s="128" t="s">
        <v>38</v>
      </c>
      <c r="D6" s="131">
        <f>'Input yearly VSH'!N15</f>
        <v>359272</v>
      </c>
      <c r="E6" s="131">
        <f>'Input yearly VSH'!O15</f>
        <v>251622</v>
      </c>
      <c r="F6" s="131">
        <f>'Input yearly VSH'!P15</f>
        <v>258122</v>
      </c>
      <c r="G6" s="131">
        <f>'Input yearly VSH'!Q15</f>
        <v>283952</v>
      </c>
      <c r="H6" s="129"/>
      <c r="I6" s="238"/>
      <c r="J6" s="239"/>
      <c r="K6" s="240"/>
    </row>
    <row r="7" spans="1:11">
      <c r="A7" s="7"/>
      <c r="B7" s="128" t="s">
        <v>544</v>
      </c>
      <c r="C7" s="128" t="s">
        <v>38</v>
      </c>
      <c r="D7" s="131">
        <f>'Input yearly VSH'!N33</f>
        <v>2962608</v>
      </c>
      <c r="E7" s="131">
        <f>'Input yearly VSH'!O33</f>
        <v>2791351</v>
      </c>
      <c r="F7" s="131">
        <f>'Input yearly VSH'!P33</f>
        <v>2832686</v>
      </c>
      <c r="G7" s="131">
        <f>'Input yearly VSH'!Q33</f>
        <v>2904728</v>
      </c>
      <c r="H7" s="129"/>
      <c r="I7" s="238"/>
      <c r="J7" s="239"/>
      <c r="K7" s="240"/>
    </row>
    <row r="8" spans="1:11">
      <c r="A8" s="7"/>
      <c r="B8" s="128" t="s">
        <v>545</v>
      </c>
      <c r="C8" s="129" t="s">
        <v>38</v>
      </c>
      <c r="D8" s="130">
        <f>'Input yearly VSH'!N29</f>
        <v>3639548</v>
      </c>
      <c r="E8" s="130">
        <f>'Input yearly VSH'!O29</f>
        <v>5049385</v>
      </c>
      <c r="F8" s="130">
        <f>'Input yearly VSH'!P29</f>
        <v>6110122</v>
      </c>
      <c r="G8" s="130">
        <f>'Input yearly VSH'!Q29</f>
        <v>6752783</v>
      </c>
      <c r="H8" s="129"/>
      <c r="I8" s="238"/>
      <c r="J8" s="239"/>
      <c r="K8" s="240"/>
    </row>
    <row r="9" spans="1:11">
      <c r="A9" s="7"/>
      <c r="B9" s="128" t="s">
        <v>546</v>
      </c>
      <c r="C9" s="129" t="s">
        <v>39</v>
      </c>
      <c r="D9" s="130">
        <f>'Input yearly VSH'!N34*1000000/10000</f>
        <v>206241200</v>
      </c>
      <c r="E9" s="130">
        <f>'Input yearly VSH'!O34*1000000/10000</f>
        <v>206241200</v>
      </c>
      <c r="F9" s="130">
        <f>'Input yearly VSH'!P34*1000000/10000</f>
        <v>206241200</v>
      </c>
      <c r="G9" s="130">
        <f>'Input yearly VSH'!Q34*1000000/10000</f>
        <v>206241200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0.71521451746420506</v>
      </c>
      <c r="E11" s="132">
        <f>E5/E4</f>
        <v>0.64705920106798109</v>
      </c>
      <c r="F11" s="132">
        <f>F5/F4</f>
        <v>0.595166163141994</v>
      </c>
      <c r="G11" s="132">
        <f>G5/G4</f>
        <v>0.59173568154805978</v>
      </c>
      <c r="H11" s="129"/>
      <c r="I11" s="238"/>
      <c r="J11" s="239"/>
      <c r="K11" s="240"/>
    </row>
    <row r="12" spans="1:11">
      <c r="A12" s="7"/>
      <c r="B12" s="128" t="s">
        <v>570</v>
      </c>
      <c r="C12" s="129" t="s">
        <v>36</v>
      </c>
      <c r="D12" s="133">
        <f>D6/D4</f>
        <v>0.64794752532566724</v>
      </c>
      <c r="E12" s="132">
        <f>E6/E4</f>
        <v>0.53831638940234139</v>
      </c>
      <c r="F12" s="132">
        <f>F6/F4</f>
        <v>0.57594148701174097</v>
      </c>
      <c r="G12" s="132">
        <f>G6/G4</f>
        <v>0.53911729302180755</v>
      </c>
      <c r="H12" s="129"/>
      <c r="I12" s="238"/>
      <c r="J12" s="239"/>
      <c r="K12" s="240"/>
    </row>
    <row r="13" spans="1:11">
      <c r="A13" s="7"/>
      <c r="B13" s="128" t="s">
        <v>41</v>
      </c>
      <c r="C13" s="129" t="s">
        <v>40</v>
      </c>
      <c r="D13" s="130">
        <f>D6*1000000/D9</f>
        <v>1741.9991737829298</v>
      </c>
      <c r="E13" s="131">
        <f>E6*1000000/E9</f>
        <v>1220.0375094791923</v>
      </c>
      <c r="F13" s="131">
        <f>F6*1000000/F9</f>
        <v>1251.5540056981824</v>
      </c>
      <c r="G13" s="131">
        <f>G6*1000000/G9</f>
        <v>1376.7957129807235</v>
      </c>
      <c r="H13" s="129"/>
      <c r="I13" s="238"/>
      <c r="J13" s="239"/>
      <c r="K13" s="240"/>
    </row>
    <row r="14" spans="1:11">
      <c r="A14" s="7"/>
      <c r="B14" s="128" t="s">
        <v>548</v>
      </c>
      <c r="C14" s="129"/>
      <c r="D14" s="130">
        <f>D7*1000000/D9</f>
        <v>14364.772896976938</v>
      </c>
      <c r="E14" s="131">
        <f>E7*1000000/E9</f>
        <v>13534.400498057614</v>
      </c>
      <c r="F14" s="131">
        <f>F7*1000000/F9</f>
        <v>13734.821170551762</v>
      </c>
      <c r="G14" s="131">
        <f>G7*1000000/G9</f>
        <v>14084.130619876145</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-0.15700020018864624</v>
      </c>
      <c r="F16" s="138">
        <f>(F4-E4)/ABS(E4)</f>
        <v>-4.1183165605531598E-2</v>
      </c>
      <c r="G16" s="138">
        <f>(G4-F4)/ABS(F4)</f>
        <v>0.17520873589275593</v>
      </c>
      <c r="H16" s="129"/>
      <c r="I16" s="238"/>
      <c r="J16" s="239"/>
      <c r="K16" s="240"/>
    </row>
    <row r="17" spans="1:12">
      <c r="A17" s="7"/>
      <c r="B17" s="128" t="s">
        <v>543</v>
      </c>
      <c r="C17" s="139" t="s">
        <v>36</v>
      </c>
      <c r="D17" s="128"/>
      <c r="E17" s="138">
        <f>(E6-D6)/ABS(D6)</f>
        <v>-0.29963370371195086</v>
      </c>
      <c r="F17" s="138">
        <f>(F6-E6)/ABS(E6)</f>
        <v>2.5832399392739902E-2</v>
      </c>
      <c r="G17" s="138">
        <f>(G6-F6)/ABS(F6)</f>
        <v>0.10006895963924035</v>
      </c>
      <c r="H17" s="129"/>
      <c r="I17" s="238"/>
      <c r="J17" s="239"/>
      <c r="K17" s="240"/>
    </row>
    <row r="18" spans="1:12">
      <c r="A18" s="7"/>
      <c r="B18" s="128" t="s">
        <v>41</v>
      </c>
      <c r="C18" s="136" t="s">
        <v>36</v>
      </c>
      <c r="D18" s="137"/>
      <c r="E18" s="138">
        <f>(E13-D13)/ABS(D13)</f>
        <v>-0.29963370371195081</v>
      </c>
      <c r="F18" s="138">
        <f>(F13-E13)/ABS(E13)</f>
        <v>2.5832399392739864E-2</v>
      </c>
      <c r="G18" s="138">
        <f>(G13-F13)/ABS(F13)</f>
        <v>0.10006895963924037</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8.7460477212298521E-2</v>
      </c>
      <c r="F20" s="133">
        <f>F6/AVERAGE(E7:F7)</f>
        <v>9.179242597443793E-2</v>
      </c>
      <c r="G20" s="133">
        <f>G6/AVERAGE(F7:G7)</f>
        <v>9.898257298497197E-2</v>
      </c>
      <c r="H20" s="129"/>
      <c r="I20" s="212" t="s">
        <v>1187</v>
      </c>
      <c r="J20" s="212"/>
      <c r="K20" s="212"/>
    </row>
    <row r="21" spans="1:12">
      <c r="A21" s="7"/>
      <c r="B21" s="128" t="s">
        <v>43</v>
      </c>
      <c r="C21" s="141" t="s">
        <v>36</v>
      </c>
      <c r="D21" s="129"/>
      <c r="E21" s="133">
        <f>E6/AVERAGE(D8:E8)</f>
        <v>5.7917813383990879E-2</v>
      </c>
      <c r="F21" s="133">
        <f>F6/AVERAGE(E8:F8)</f>
        <v>4.6260466524193231E-2</v>
      </c>
      <c r="G21" s="133">
        <f>G6/AVERAGE(F8:G8)</f>
        <v>4.4150524317796022E-2</v>
      </c>
      <c r="H21" s="129"/>
      <c r="I21" s="142" t="s">
        <v>1188</v>
      </c>
      <c r="J21" s="142">
        <v>2018</v>
      </c>
      <c r="K21" s="142" t="s">
        <v>1190</v>
      </c>
    </row>
    <row r="22" spans="1:12">
      <c r="A22" s="7"/>
      <c r="B22" s="134" t="s">
        <v>551</v>
      </c>
      <c r="C22" s="141"/>
      <c r="D22" s="129"/>
      <c r="E22" s="133"/>
      <c r="F22" s="133"/>
      <c r="G22" s="133"/>
      <c r="H22" s="129"/>
      <c r="I22" s="129" t="s">
        <v>1189</v>
      </c>
      <c r="J22" s="130"/>
      <c r="K22" s="143" t="e">
        <f>SUM(K30)/J22</f>
        <v>#DIV/0!</v>
      </c>
    </row>
    <row r="23" spans="1:12">
      <c r="A23" s="7"/>
      <c r="B23" s="128" t="s">
        <v>552</v>
      </c>
      <c r="C23" s="141" t="s">
        <v>36</v>
      </c>
      <c r="D23" s="133">
        <f>1-D7/D8</f>
        <v>0.18599562363238509</v>
      </c>
      <c r="E23" s="133">
        <f>1-E7/E8</f>
        <v>0.44718990530529956</v>
      </c>
      <c r="F23" s="133">
        <f>1-F7/F8</f>
        <v>0.53639452698325829</v>
      </c>
      <c r="G23" s="133">
        <f>1-G7/G8</f>
        <v>0.56984727630074894</v>
      </c>
      <c r="H23" s="129"/>
      <c r="I23" s="129" t="s">
        <v>1191</v>
      </c>
      <c r="J23" s="130"/>
      <c r="K23" s="143" t="e">
        <f>SUM(K32)/J23</f>
        <v>#DIV/0!</v>
      </c>
    </row>
    <row r="24" spans="1:12">
      <c r="A24" s="7"/>
      <c r="B24" s="128" t="s">
        <v>553</v>
      </c>
      <c r="C24" s="141" t="s">
        <v>36</v>
      </c>
      <c r="D24" s="133">
        <f>D8/D7-1</f>
        <v>0.228494623655914</v>
      </c>
      <c r="E24" s="133">
        <f>E8/E7-1</f>
        <v>0.8089394705287869</v>
      </c>
      <c r="F24" s="133">
        <f>F8/F7-1</f>
        <v>1.1570064595934744</v>
      </c>
      <c r="G24" s="133">
        <f>G8/G7-1</f>
        <v>1.3247557086240089</v>
      </c>
      <c r="H24" s="129"/>
      <c r="I24" s="129" t="s">
        <v>1376</v>
      </c>
      <c r="J24" s="130"/>
      <c r="K24" s="129"/>
    </row>
    <row r="25" spans="1:12">
      <c r="A25" s="7"/>
      <c r="B25" s="128" t="s">
        <v>554</v>
      </c>
      <c r="C25" s="141" t="s">
        <v>40</v>
      </c>
      <c r="D25" s="144">
        <f>'Input yearly VSH'!N19/'Input yearly VSH'!N31</f>
        <v>1.8283306320907617</v>
      </c>
      <c r="E25" s="144">
        <f>'Input yearly VSH'!O19/'Input yearly VSH'!O31</f>
        <v>4.1742852474409968</v>
      </c>
      <c r="F25" s="144">
        <f>'Input yearly VSH'!P19/'Input yearly VSH'!P31</f>
        <v>4.4131222043665623</v>
      </c>
      <c r="G25" s="144">
        <f>'Input yearly VSH'!Q19/'Input yearly VSH'!Q31</f>
        <v>4.0043795042084298</v>
      </c>
      <c r="H25" s="129"/>
      <c r="I25" s="129" t="s">
        <v>576</v>
      </c>
      <c r="J25" s="145"/>
      <c r="K25" s="129" t="s">
        <v>1649</v>
      </c>
    </row>
    <row r="26" spans="1:12">
      <c r="A26" s="7"/>
      <c r="B26" s="128" t="s">
        <v>555</v>
      </c>
      <c r="C26" s="141" t="s">
        <v>40</v>
      </c>
      <c r="D26" s="144">
        <f>('Input yearly VSH'!N19-'Input yearly VSH'!N23)/'Input yearly VSH'!N31</f>
        <v>1.7609854132901135</v>
      </c>
      <c r="E26" s="144">
        <f>('Input yearly VSH'!O19-'Input yearly VSH'!O23)/'Input yearly VSH'!O31</f>
        <v>3.4113702690237004</v>
      </c>
      <c r="F26" s="144">
        <f>('Input yearly VSH'!P19-'Input yearly VSH'!P23)/'Input yearly VSH'!P31</f>
        <v>3.6470249854140864</v>
      </c>
      <c r="G26" s="144">
        <f>('Input yearly VSH'!Q19-'Input yearly VSH'!Q23)/'Input yearly VSH'!Q31</f>
        <v>3.4639285161188083</v>
      </c>
      <c r="H26" s="129"/>
      <c r="I26" s="129"/>
      <c r="J26" s="129"/>
      <c r="K26" s="129"/>
    </row>
    <row r="27" spans="1:12">
      <c r="A27" s="7"/>
      <c r="B27" s="128"/>
      <c r="C27" s="141"/>
      <c r="D27" s="129"/>
      <c r="E27" s="129"/>
      <c r="F27" s="129"/>
      <c r="G27" s="129"/>
      <c r="H27" s="129"/>
      <c r="I27" s="129"/>
      <c r="J27" s="129"/>
      <c r="K27" s="129"/>
    </row>
    <row r="28" spans="1:12">
      <c r="A28" s="7"/>
      <c r="B28" s="159" t="s">
        <v>568</v>
      </c>
      <c r="C28" s="160" t="s">
        <v>37</v>
      </c>
      <c r="D28" s="160" t="str">
        <f>'Input quaterly VSH'!Y1</f>
        <v>Quý 2/2016</v>
      </c>
      <c r="E28" s="160" t="str">
        <f>'Input quaterly VSH'!Z1</f>
        <v>Quý 3/2016</v>
      </c>
      <c r="F28" s="160" t="str">
        <f>'Input quaterly VSH'!AA1</f>
        <v>Quý 4/2016</v>
      </c>
      <c r="G28" s="160" t="str">
        <f>'Input quaterly VSH'!AB1</f>
        <v>Quý 1/2017</v>
      </c>
      <c r="H28" s="160" t="str">
        <f>'Input quaterly VSH'!AC1</f>
        <v>Quý 2/2017</v>
      </c>
      <c r="I28" s="160" t="str">
        <f>'Input quaterly VSH'!AD1</f>
        <v>Quý 3/2017</v>
      </c>
      <c r="J28" s="160" t="str">
        <f>'Input quaterly VSH'!AE1</f>
        <v>Quý 4/2017</v>
      </c>
      <c r="K28" s="160" t="str">
        <f>'Input quaterly VSH'!AF1</f>
        <v>Quý 1/2018</v>
      </c>
    </row>
    <row r="29" spans="1:12">
      <c r="A29" s="7"/>
      <c r="B29" s="128"/>
      <c r="C29" s="129"/>
      <c r="D29" s="129"/>
      <c r="E29" s="129"/>
      <c r="F29" s="129"/>
      <c r="G29" s="129"/>
      <c r="H29" s="129"/>
      <c r="I29" s="129"/>
      <c r="J29" s="129"/>
      <c r="K29" s="129"/>
    </row>
    <row r="30" spans="1:12">
      <c r="A30" s="7"/>
      <c r="B30" s="128" t="s">
        <v>541</v>
      </c>
      <c r="C30" s="129" t="s">
        <v>38</v>
      </c>
      <c r="D30" s="147">
        <f>'Input quaterly VSH'!Y3</f>
        <v>117389</v>
      </c>
      <c r="E30" s="147">
        <f>'Input quaterly VSH'!Z3</f>
        <v>106267</v>
      </c>
      <c r="F30" s="147">
        <f>'Input quaterly VSH'!AA3</f>
        <v>119091</v>
      </c>
      <c r="G30" s="147">
        <f>'Input quaterly VSH'!AB3</f>
        <v>192588</v>
      </c>
      <c r="H30" s="147">
        <f>'Input quaterly VSH'!AC3</f>
        <v>126449</v>
      </c>
      <c r="I30" s="147">
        <f>'Input quaterly VSH'!AD3</f>
        <v>88799</v>
      </c>
      <c r="J30" s="147">
        <f>'Input quaterly VSH'!AE3</f>
        <v>118862</v>
      </c>
      <c r="K30" s="147">
        <f>'Input quaterly VSH'!AF3</f>
        <v>236861</v>
      </c>
    </row>
    <row r="31" spans="1:12">
      <c r="A31" s="7"/>
      <c r="B31" s="128" t="s">
        <v>542</v>
      </c>
      <c r="C31" s="129" t="s">
        <v>38</v>
      </c>
      <c r="D31" s="147">
        <f>'Input quaterly VSH'!Y5</f>
        <v>76645</v>
      </c>
      <c r="E31" s="147">
        <f>'Input quaterly VSH'!Z5</f>
        <v>62153</v>
      </c>
      <c r="F31" s="147">
        <f>'Input quaterly VSH'!AA5</f>
        <v>60374</v>
      </c>
      <c r="G31" s="147">
        <f>'Input quaterly VSH'!AB5</f>
        <v>136435</v>
      </c>
      <c r="H31" s="147">
        <f>'Input quaterly VSH'!AC5</f>
        <v>76689</v>
      </c>
      <c r="I31" s="147">
        <f>'Input quaterly VSH'!AD5</f>
        <v>42683</v>
      </c>
      <c r="J31" s="147">
        <f>'Input quaterly VSH'!AE5</f>
        <v>55859</v>
      </c>
      <c r="K31" s="147">
        <f>'Input quaterly VSH'!AF5</f>
        <v>177140</v>
      </c>
    </row>
    <row r="32" spans="1:12">
      <c r="A32" s="7"/>
      <c r="B32" s="128" t="s">
        <v>543</v>
      </c>
      <c r="C32" s="128" t="s">
        <v>38</v>
      </c>
      <c r="D32" s="148">
        <f>'Input quaterly VSH'!Y15</f>
        <v>82367</v>
      </c>
      <c r="E32" s="148">
        <f>'Input quaterly VSH'!Z15</f>
        <v>56525</v>
      </c>
      <c r="F32" s="148">
        <f>'Input quaterly VSH'!AA15</f>
        <v>56239</v>
      </c>
      <c r="G32" s="148">
        <f>'Input quaterly VSH'!AB15</f>
        <v>124314</v>
      </c>
      <c r="H32" s="148">
        <f>'Input quaterly VSH'!AC15</f>
        <v>74735</v>
      </c>
      <c r="I32" s="148">
        <f>'Input quaterly VSH'!AD15</f>
        <v>36062</v>
      </c>
      <c r="J32" s="148">
        <f>'Input quaterly VSH'!AE15</f>
        <v>52203</v>
      </c>
      <c r="K32" s="148">
        <f>'Input quaterly VSH'!AF15</f>
        <v>156181</v>
      </c>
      <c r="L32" s="10"/>
    </row>
    <row r="33" spans="1:12">
      <c r="A33" s="7"/>
      <c r="B33" s="128" t="s">
        <v>544</v>
      </c>
      <c r="C33" s="129" t="s">
        <v>38</v>
      </c>
      <c r="D33" s="147">
        <f>'Input quaterly VSH'!Y33</f>
        <v>2726696</v>
      </c>
      <c r="E33" s="147">
        <f>'Input quaterly VSH'!Z33</f>
        <v>2781007</v>
      </c>
      <c r="F33" s="147">
        <f>'Input quaterly VSH'!AA33</f>
        <v>2836265</v>
      </c>
      <c r="G33" s="147">
        <f>'Input quaterly VSH'!AB33</f>
        <v>2957000</v>
      </c>
      <c r="H33" s="147">
        <f>'Input quaterly VSH'!AC33</f>
        <v>2825494</v>
      </c>
      <c r="I33" s="147">
        <f>'Input quaterly VSH'!AD33</f>
        <v>2859273</v>
      </c>
      <c r="J33" s="147">
        <f>'Input quaterly VSH'!AE33</f>
        <v>2909576</v>
      </c>
      <c r="K33" s="147">
        <f>'Input quaterly VSH'!AF33</f>
        <v>3060172</v>
      </c>
    </row>
    <row r="34" spans="1:12">
      <c r="A34" s="7"/>
      <c r="B34" s="128" t="s">
        <v>545</v>
      </c>
      <c r="C34" s="129" t="s">
        <v>38</v>
      </c>
      <c r="D34" s="147">
        <f>'Input quaterly VSH'!Y38</f>
        <v>5331634</v>
      </c>
      <c r="E34" s="147">
        <f>'Input quaterly VSH'!Z38</f>
        <v>5835765</v>
      </c>
      <c r="F34" s="147">
        <f>'Input quaterly VSH'!AA38</f>
        <v>6152206</v>
      </c>
      <c r="G34" s="147">
        <f>'Input quaterly VSH'!AB38</f>
        <v>6293895</v>
      </c>
      <c r="H34" s="147">
        <f>'Input quaterly VSH'!AC38</f>
        <v>6284055</v>
      </c>
      <c r="I34" s="147">
        <f>'Input quaterly VSH'!AD38</f>
        <v>6454317</v>
      </c>
      <c r="J34" s="147">
        <f>'Input quaterly VSH'!AE38</f>
        <v>6745277</v>
      </c>
      <c r="K34" s="147">
        <f>'Input quaterly VSH'!AF38</f>
        <v>7184443</v>
      </c>
    </row>
    <row r="35" spans="1:12">
      <c r="A35" s="7"/>
      <c r="B35" s="128" t="s">
        <v>546</v>
      </c>
      <c r="C35" s="129" t="s">
        <v>39</v>
      </c>
      <c r="D35" s="147">
        <f>'Input quaterly VSH'!Y34*1000000/10000</f>
        <v>206241200</v>
      </c>
      <c r="E35" s="147">
        <f>'Input quaterly VSH'!Z34*1000000/10000</f>
        <v>206241200</v>
      </c>
      <c r="F35" s="147">
        <f>'Input quaterly VSH'!AA34*1000000/10000</f>
        <v>206241200</v>
      </c>
      <c r="G35" s="147">
        <f>'Input quaterly VSH'!AB34*1000000/10000</f>
        <v>206241200</v>
      </c>
      <c r="H35" s="147">
        <f>'Input quaterly VSH'!AC34*1000000/10000</f>
        <v>206241200</v>
      </c>
      <c r="I35" s="147">
        <f>'Input quaterly VSH'!AD34*1000000/10000</f>
        <v>206241200</v>
      </c>
      <c r="J35" s="147">
        <f>'Input quaterly VSH'!AE34*1000000/10000</f>
        <v>206241200</v>
      </c>
      <c r="K35" s="147">
        <f>'Input quaterly VSH'!AF34*1000000/10000</f>
        <v>206241200</v>
      </c>
    </row>
    <row r="36" spans="1:12">
      <c r="A36" s="7"/>
      <c r="B36" s="128"/>
      <c r="C36" s="129"/>
      <c r="D36" s="147"/>
      <c r="E36" s="147"/>
      <c r="F36" s="147"/>
      <c r="G36" s="147"/>
      <c r="H36" s="147"/>
      <c r="I36" s="147"/>
      <c r="J36" s="147"/>
      <c r="K36" s="147"/>
    </row>
    <row r="37" spans="1:12">
      <c r="A37" s="7"/>
      <c r="B37" s="128" t="s">
        <v>547</v>
      </c>
      <c r="C37" s="129" t="s">
        <v>36</v>
      </c>
      <c r="D37" s="149">
        <f>D31/D30</f>
        <v>0.6529146683249708</v>
      </c>
      <c r="E37" s="149">
        <f t="shared" ref="E37:K37" si="0">E31/E30</f>
        <v>0.5848758316316448</v>
      </c>
      <c r="F37" s="149">
        <f t="shared" si="0"/>
        <v>0.50695686491842373</v>
      </c>
      <c r="G37" s="149">
        <f t="shared" si="0"/>
        <v>0.70842939331630217</v>
      </c>
      <c r="H37" s="149">
        <f t="shared" si="0"/>
        <v>0.60648166454459895</v>
      </c>
      <c r="I37" s="149">
        <f t="shared" si="0"/>
        <v>0.48066982736292074</v>
      </c>
      <c r="J37" s="149">
        <f t="shared" si="0"/>
        <v>0.46994834345711833</v>
      </c>
      <c r="K37" s="149">
        <f t="shared" si="0"/>
        <v>0.74786478145410173</v>
      </c>
      <c r="L37" s="11"/>
    </row>
    <row r="38" spans="1:12">
      <c r="A38" s="7"/>
      <c r="B38" s="128" t="s">
        <v>571</v>
      </c>
      <c r="C38" s="129" t="s">
        <v>36</v>
      </c>
      <c r="D38" s="149">
        <f>D32/D30</f>
        <v>0.70165858811302595</v>
      </c>
      <c r="E38" s="149">
        <f t="shared" ref="E38:K38" si="1">E32/E30</f>
        <v>0.53191489361702127</v>
      </c>
      <c r="F38" s="149">
        <f t="shared" si="1"/>
        <v>0.47223551737746766</v>
      </c>
      <c r="G38" s="149">
        <f t="shared" si="1"/>
        <v>0.64549193096143065</v>
      </c>
      <c r="H38" s="149">
        <f t="shared" si="1"/>
        <v>0.59102879421743149</v>
      </c>
      <c r="I38" s="149">
        <f t="shared" si="1"/>
        <v>0.40610817689388395</v>
      </c>
      <c r="J38" s="149">
        <f t="shared" si="1"/>
        <v>0.43918998502465045</v>
      </c>
      <c r="K38" s="149">
        <f t="shared" si="1"/>
        <v>0.6593782851545843</v>
      </c>
      <c r="L38" s="11"/>
    </row>
    <row r="39" spans="1:12">
      <c r="A39" s="7"/>
      <c r="B39" s="128" t="s">
        <v>41</v>
      </c>
      <c r="C39" s="129" t="s">
        <v>40</v>
      </c>
      <c r="D39" s="130">
        <f>D32*1000000/D35</f>
        <v>399.37219139531771</v>
      </c>
      <c r="E39" s="130">
        <f t="shared" ref="E39:K39" si="2">E32*1000000/E35</f>
        <v>274.07229981206473</v>
      </c>
      <c r="F39" s="130">
        <f t="shared" si="2"/>
        <v>272.68557397842915</v>
      </c>
      <c r="G39" s="130">
        <f t="shared" si="2"/>
        <v>602.76026322577638</v>
      </c>
      <c r="H39" s="130">
        <f t="shared" si="2"/>
        <v>362.36697614249721</v>
      </c>
      <c r="I39" s="130">
        <f t="shared" si="2"/>
        <v>174.85352102295758</v>
      </c>
      <c r="J39" s="130">
        <f t="shared" si="2"/>
        <v>253.11625417229922</v>
      </c>
      <c r="K39" s="130">
        <f t="shared" si="2"/>
        <v>757.27352245817031</v>
      </c>
    </row>
    <row r="40" spans="1:12">
      <c r="A40" s="7"/>
      <c r="B40" s="128" t="s">
        <v>548</v>
      </c>
      <c r="C40" s="129"/>
      <c r="D40" s="130">
        <f>D33*1000000/D35</f>
        <v>13220.908334513182</v>
      </c>
      <c r="E40" s="130">
        <f t="shared" ref="E40:K40" si="3">E33*1000000/E35</f>
        <v>13484.245630843885</v>
      </c>
      <c r="F40" s="130">
        <f t="shared" si="3"/>
        <v>13752.17463823911</v>
      </c>
      <c r="G40" s="130">
        <f t="shared" si="3"/>
        <v>14337.581433777537</v>
      </c>
      <c r="H40" s="130">
        <f t="shared" si="3"/>
        <v>13699.949379658381</v>
      </c>
      <c r="I40" s="130">
        <f t="shared" si="3"/>
        <v>13863.733337470883</v>
      </c>
      <c r="J40" s="130">
        <f t="shared" si="3"/>
        <v>14107.637077363786</v>
      </c>
      <c r="K40" s="130">
        <f t="shared" si="3"/>
        <v>14837.830656532255</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7.7179292778710107E-2</v>
      </c>
      <c r="I42" s="138">
        <f>(I30-E30)/ABS(E30)</f>
        <v>-0.16437840533749895</v>
      </c>
      <c r="J42" s="138">
        <f>(J30-F30)/ABS(F30)</f>
        <v>-1.9228992954967209E-3</v>
      </c>
      <c r="K42" s="138">
        <f>(K30-G30)/ABS(G30)</f>
        <v>0.22988452032317694</v>
      </c>
      <c r="L42" s="12"/>
    </row>
    <row r="43" spans="1:12">
      <c r="A43" s="7"/>
      <c r="B43" s="128" t="s">
        <v>564</v>
      </c>
      <c r="C43" s="139" t="s">
        <v>36</v>
      </c>
      <c r="D43" s="128"/>
      <c r="E43" s="132">
        <f>E30/D30-1</f>
        <v>-9.4744822768743187E-2</v>
      </c>
      <c r="F43" s="132">
        <f t="shared" ref="F43:K43" si="4">F30/E30-1</f>
        <v>0.12067716224227643</v>
      </c>
      <c r="G43" s="132">
        <f t="shared" si="4"/>
        <v>0.61714991057258728</v>
      </c>
      <c r="H43" s="132">
        <f t="shared" si="4"/>
        <v>-0.34342222776081588</v>
      </c>
      <c r="I43" s="132">
        <f>I30/H30-1</f>
        <v>-0.29774849939501302</v>
      </c>
      <c r="J43" s="132">
        <f t="shared" si="4"/>
        <v>0.33855110980979508</v>
      </c>
      <c r="K43" s="132">
        <f t="shared" si="4"/>
        <v>0.99273947939627472</v>
      </c>
      <c r="L43" s="12"/>
    </row>
    <row r="44" spans="1:12" s="8" customFormat="1">
      <c r="A44" s="13"/>
      <c r="B44" s="128" t="s">
        <v>562</v>
      </c>
      <c r="C44" s="136" t="s">
        <v>36</v>
      </c>
      <c r="D44" s="137"/>
      <c r="E44" s="150"/>
      <c r="F44" s="150"/>
      <c r="G44" s="150"/>
      <c r="H44" s="138">
        <f>(H32-D32)/ABS(D32)</f>
        <v>-9.265846759017568E-2</v>
      </c>
      <c r="I44" s="138">
        <f>(I32-E32)/ABS(E32)</f>
        <v>-0.3620168067226891</v>
      </c>
      <c r="J44" s="138">
        <f>(J32-F32)/ABS(F32)</f>
        <v>-7.1765145183947082E-2</v>
      </c>
      <c r="K44" s="138">
        <f>(K32-G32)/ABS(G32)</f>
        <v>0.25634280933764497</v>
      </c>
      <c r="L44" s="14"/>
    </row>
    <row r="45" spans="1:12">
      <c r="A45" s="7"/>
      <c r="B45" s="128" t="s">
        <v>567</v>
      </c>
      <c r="C45" s="139" t="s">
        <v>36</v>
      </c>
      <c r="D45" s="128"/>
      <c r="E45" s="132">
        <f>E32/D32-1</f>
        <v>-0.31374215401799266</v>
      </c>
      <c r="F45" s="132">
        <f t="shared" ref="F45:K45" si="5">F32/E32-1</f>
        <v>-5.0597080937637706E-3</v>
      </c>
      <c r="G45" s="132">
        <f t="shared" si="5"/>
        <v>1.2104589341915752</v>
      </c>
      <c r="H45" s="132">
        <f>(H32-G32)/ABS(G32)</f>
        <v>-0.3988207281561208</v>
      </c>
      <c r="I45" s="132">
        <f>I32/H32-1</f>
        <v>-0.51746838830534547</v>
      </c>
      <c r="J45" s="132">
        <f t="shared" si="5"/>
        <v>0.44759026121679324</v>
      </c>
      <c r="K45" s="132">
        <f t="shared" si="5"/>
        <v>1.9918012374767735</v>
      </c>
      <c r="L45" s="12"/>
    </row>
    <row r="46" spans="1:12" s="8" customFormat="1">
      <c r="A46" s="13"/>
      <c r="B46" s="128" t="s">
        <v>565</v>
      </c>
      <c r="C46" s="136" t="s">
        <v>36</v>
      </c>
      <c r="D46" s="137"/>
      <c r="E46" s="150"/>
      <c r="F46" s="150"/>
      <c r="G46" s="150"/>
      <c r="H46" s="138">
        <f>(H39-D39)/ABS(D39)</f>
        <v>-9.2658467590175736E-2</v>
      </c>
      <c r="I46" s="138">
        <f>(I39-E39)/ABS(E39)</f>
        <v>-0.36201680672268916</v>
      </c>
      <c r="J46" s="138">
        <f>(J39-F39)/ABS(F39)</f>
        <v>-7.1765145183947138E-2</v>
      </c>
      <c r="K46" s="138">
        <f>(K39-G39)/ABS(G39)</f>
        <v>0.25634280933764503</v>
      </c>
      <c r="L46" s="14"/>
    </row>
    <row r="47" spans="1:12">
      <c r="A47" s="7"/>
      <c r="B47" s="128" t="s">
        <v>566</v>
      </c>
      <c r="C47" s="139" t="s">
        <v>36</v>
      </c>
      <c r="D47" s="128"/>
      <c r="E47" s="132">
        <f>E39/D39-1</f>
        <v>-0.31374215401799255</v>
      </c>
      <c r="F47" s="132">
        <f t="shared" ref="F47:K47" si="6">F39/E39-1</f>
        <v>-5.0597080937638816E-3</v>
      </c>
      <c r="G47" s="132">
        <f t="shared" si="6"/>
        <v>1.2104589341915752</v>
      </c>
      <c r="H47" s="132">
        <f t="shared" si="6"/>
        <v>-0.3988207281561208</v>
      </c>
      <c r="I47" s="132">
        <f>I39/H39-1</f>
        <v>-0.51746838830534547</v>
      </c>
      <c r="J47" s="132">
        <f t="shared" si="6"/>
        <v>0.44759026121679324</v>
      </c>
      <c r="K47" s="132">
        <f t="shared" si="6"/>
        <v>1.9918012374767735</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2.0525798141257798E-2</v>
      </c>
      <c r="F49" s="132">
        <f t="shared" ref="F49:K49" si="7">F32/AVERAGE(E33:F33)</f>
        <v>2.002359864361206E-2</v>
      </c>
      <c r="G49" s="132">
        <f t="shared" si="7"/>
        <v>4.2916731756617379E-2</v>
      </c>
      <c r="H49" s="132">
        <f t="shared" si="7"/>
        <v>2.584870818715938E-2</v>
      </c>
      <c r="I49" s="132">
        <f>I32/AVERAGE(H33:I33)</f>
        <v>1.2687239424236737E-2</v>
      </c>
      <c r="J49" s="132">
        <f t="shared" si="7"/>
        <v>1.8098237620710823E-2</v>
      </c>
      <c r="K49" s="132">
        <f t="shared" si="7"/>
        <v>5.2324151706236173E-2</v>
      </c>
      <c r="L49" s="12"/>
    </row>
    <row r="50" spans="1:12">
      <c r="A50" s="7"/>
      <c r="B50" s="128" t="s">
        <v>43</v>
      </c>
      <c r="C50" s="141" t="s">
        <v>36</v>
      </c>
      <c r="D50" s="129"/>
      <c r="E50" s="133">
        <f>E32/AVERAGE(D34:E34)</f>
        <v>1.0123216695311056E-2</v>
      </c>
      <c r="F50" s="133">
        <f t="shared" ref="F50:K50" si="8">F32/AVERAGE(E34:F34)</f>
        <v>9.3825719131285859E-3</v>
      </c>
      <c r="G50" s="133">
        <f t="shared" si="8"/>
        <v>1.9976376537519661E-2</v>
      </c>
      <c r="H50" s="133">
        <f t="shared" si="8"/>
        <v>1.1883494528122627E-2</v>
      </c>
      <c r="I50" s="132">
        <f>I32/AVERAGE(H34:I34)</f>
        <v>5.6619480103108936E-3</v>
      </c>
      <c r="J50" s="132">
        <f t="shared" si="8"/>
        <v>7.9097887404718653E-3</v>
      </c>
      <c r="K50" s="132">
        <f t="shared" si="8"/>
        <v>2.2424140614455999E-2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0.4885815492961445</v>
      </c>
      <c r="E52" s="133">
        <f t="shared" si="9"/>
        <v>0.52345459421344076</v>
      </c>
      <c r="F52" s="133">
        <f t="shared" si="9"/>
        <v>0.53898406522798492</v>
      </c>
      <c r="G52" s="133">
        <f t="shared" si="9"/>
        <v>0.53017964233594617</v>
      </c>
      <c r="H52" s="133">
        <f t="shared" si="9"/>
        <v>0.55037089904528202</v>
      </c>
      <c r="I52" s="133">
        <f t="shared" si="9"/>
        <v>0.55699836249133727</v>
      </c>
      <c r="J52" s="133">
        <f t="shared" si="9"/>
        <v>0.56864988643164693</v>
      </c>
      <c r="K52" s="133">
        <f t="shared" si="9"/>
        <v>0.57405577579222222</v>
      </c>
    </row>
    <row r="53" spans="1:12">
      <c r="A53" s="7"/>
      <c r="B53" s="128" t="s">
        <v>553</v>
      </c>
      <c r="C53" s="141" t="s">
        <v>36</v>
      </c>
      <c r="D53" s="133">
        <f t="shared" ref="D53:K53" si="10">D34/D33-1</f>
        <v>0.95534595715840709</v>
      </c>
      <c r="E53" s="133">
        <f t="shared" si="10"/>
        <v>1.0984359262669963</v>
      </c>
      <c r="F53" s="133">
        <f t="shared" si="10"/>
        <v>1.1691224198020991</v>
      </c>
      <c r="G53" s="133">
        <f t="shared" si="10"/>
        <v>1.1284731146432194</v>
      </c>
      <c r="H53" s="133">
        <f t="shared" si="10"/>
        <v>1.2240553333328617</v>
      </c>
      <c r="I53" s="133">
        <f t="shared" si="10"/>
        <v>1.2573279991102635</v>
      </c>
      <c r="J53" s="133">
        <f t="shared" si="10"/>
        <v>1.3183023918261632</v>
      </c>
      <c r="K53" s="133">
        <f t="shared" si="10"/>
        <v>1.3477252259023351</v>
      </c>
    </row>
    <row r="54" spans="1:12">
      <c r="A54" s="7"/>
      <c r="B54" s="128" t="s">
        <v>554</v>
      </c>
      <c r="C54" s="141" t="s">
        <v>40</v>
      </c>
      <c r="D54" s="144">
        <f>'Input quaterly VSH'!Y19/'Input quaterly VSH'!Y31</f>
        <v>4.3071515191242504</v>
      </c>
      <c r="E54" s="144">
        <f>'Input quaterly VSH'!Z19/'Input quaterly VSH'!Z31</f>
        <v>4.0585016125776043</v>
      </c>
      <c r="F54" s="144">
        <f>'Input quaterly VSH'!AA19/'Input quaterly VSH'!AA31</f>
        <v>4.2538188580428473</v>
      </c>
      <c r="G54" s="144">
        <f>'Input quaterly VSH'!AB19/'Input quaterly VSH'!AB31</f>
        <v>7.6190304789114727</v>
      </c>
      <c r="H54" s="144">
        <f>'Input quaterly VSH'!AD19/'Input quaterly VSH'!AC31</f>
        <v>4.86632664338899</v>
      </c>
      <c r="I54" s="144">
        <f>'Input quaterly VSH'!AD19/'Input quaterly VSH'!AD31</f>
        <v>5.3322673245122223</v>
      </c>
      <c r="J54" s="144">
        <f>'Input quaterly VSH'!AE19/'Input quaterly VSH'!AE31</f>
        <v>4.1900461357537013</v>
      </c>
      <c r="K54" s="144">
        <f>'Input quaterly VSH'!AF19/'Input quaterly VSH'!AF31</f>
        <v>4.7968638603429197</v>
      </c>
    </row>
    <row r="55" spans="1:12">
      <c r="A55" s="7"/>
      <c r="B55" s="128" t="s">
        <v>555</v>
      </c>
      <c r="C55" s="141" t="s">
        <v>40</v>
      </c>
      <c r="D55" s="151">
        <f>('Input quaterly VSH'!Y19-'Input quaterly VSH'!Y23)/'Input quaterly VSH'!Y31</f>
        <v>3.5317324079840056</v>
      </c>
      <c r="E55" s="151">
        <f>('Input quaterly VSH'!Z19-'Input quaterly VSH'!Z23)/'Input quaterly VSH'!Z31</f>
        <v>3.4274456870848633</v>
      </c>
      <c r="F55" s="151">
        <f>('Input quaterly VSH'!AA19-'Input quaterly VSH'!AA23)/'Input quaterly VSH'!AA31</f>
        <v>3.5436972238562401</v>
      </c>
      <c r="G55" s="151">
        <f>('Input quaterly VSH'!AB19-'Input quaterly VSH'!AB23)/'Input quaterly VSH'!AB31</f>
        <v>6.2192389458173514</v>
      </c>
      <c r="H55" s="151">
        <f>('Input quaterly VSH'!AD19-'Input quaterly VSH'!AC23)/'Input quaterly VSH'!AC31</f>
        <v>3.4882458646647319</v>
      </c>
      <c r="I55" s="151">
        <f>('Input quaterly VSH'!AD19-'Input quaterly VSH'!AD23)/'Input quaterly VSH'!AD31</f>
        <v>4.8392913209239738</v>
      </c>
      <c r="J55" s="151">
        <f>('Input quaterly VSH'!AE19-'Input quaterly VSH'!AE23)/'Input quaterly VSH'!AE31</f>
        <v>3.6252186171335525</v>
      </c>
      <c r="K55" s="151">
        <f>('Input quaterly VSH'!AF19-'Input quaterly VSH'!AF23)/'Input quaterly VSH'!AF31</f>
        <v>4.1007448430157671</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hợp'!D41</f>
        <v>17250</v>
      </c>
    </row>
    <row r="58" spans="1:12">
      <c r="A58" s="7"/>
      <c r="B58" s="128" t="s">
        <v>558</v>
      </c>
      <c r="C58" s="129" t="s">
        <v>38</v>
      </c>
      <c r="D58" s="130"/>
      <c r="E58" s="130"/>
      <c r="F58" s="130"/>
      <c r="G58" s="130"/>
      <c r="H58" s="130"/>
      <c r="I58" s="130"/>
      <c r="J58" s="130"/>
      <c r="K58" s="130">
        <f>K57*K35/1000000</f>
        <v>3557660.7</v>
      </c>
    </row>
    <row r="59" spans="1:12">
      <c r="A59" s="7"/>
      <c r="B59" s="128" t="s">
        <v>559</v>
      </c>
      <c r="C59" s="129" t="s">
        <v>40</v>
      </c>
      <c r="D59" s="130"/>
      <c r="E59" s="130"/>
      <c r="F59" s="130"/>
      <c r="G59" s="130"/>
      <c r="H59" s="130"/>
      <c r="I59" s="130"/>
      <c r="J59" s="130"/>
      <c r="K59" s="153">
        <f>K57/(SUM(H32:K32)*1000000/K35)</f>
        <v>11.146217036728377</v>
      </c>
    </row>
    <row r="60" spans="1:12">
      <c r="A60" s="7"/>
      <c r="B60" s="128" t="s">
        <v>560</v>
      </c>
      <c r="C60" s="129" t="s">
        <v>40</v>
      </c>
      <c r="D60" s="130"/>
      <c r="E60" s="130"/>
      <c r="F60" s="130"/>
      <c r="G60" s="130"/>
      <c r="H60" s="130"/>
      <c r="I60" s="130"/>
      <c r="J60" s="130"/>
      <c r="K60" s="154">
        <f>K57/K40</f>
        <v>1.1625688686779698</v>
      </c>
    </row>
  </sheetData>
  <mergeCells count="3">
    <mergeCell ref="I2:K2"/>
    <mergeCell ref="I20:K20"/>
    <mergeCell ref="I3:K19"/>
  </mergeCells>
  <conditionalFormatting sqref="E16:G18">
    <cfRule type="cellIs" dxfId="121" priority="3" operator="lessThan">
      <formula>0</formula>
    </cfRule>
    <cfRule type="cellIs" dxfId="120" priority="4" operator="greaterThan">
      <formula>0</formula>
    </cfRule>
  </conditionalFormatting>
  <conditionalFormatting sqref="H42:K42 H44:K44 H46:K46">
    <cfRule type="cellIs" dxfId="119" priority="1" operator="lessThan">
      <formula>0</formula>
    </cfRule>
    <cfRule type="cellIs" dxfId="118"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554477</v>
      </c>
      <c r="E3" s="26">
        <v>467424</v>
      </c>
      <c r="F3" s="26">
        <v>448174</v>
      </c>
      <c r="G3" s="26">
        <v>526698</v>
      </c>
      <c r="I3" s="22">
        <f>REPLACE(D3,1,3,"")/1</f>
        <v>477</v>
      </c>
      <c r="J3" s="22">
        <f t="shared" ref="J3:L16" si="0">REPLACE(E3,1,3,"")/1</f>
        <v>424</v>
      </c>
      <c r="K3" s="22">
        <f t="shared" si="0"/>
        <v>174</v>
      </c>
      <c r="L3" s="22">
        <f t="shared" si="0"/>
        <v>698</v>
      </c>
      <c r="N3" s="2">
        <f>D3</f>
        <v>554477</v>
      </c>
      <c r="O3" s="2">
        <f t="shared" ref="O3:Q17" si="1">E3</f>
        <v>467424</v>
      </c>
      <c r="P3" s="2">
        <f t="shared" si="1"/>
        <v>448174</v>
      </c>
      <c r="Q3" s="2">
        <f t="shared" si="1"/>
        <v>526698</v>
      </c>
    </row>
    <row r="4" spans="1:17" ht="61.5" customHeight="1" thickBot="1">
      <c r="A4" s="244" t="s">
        <v>2</v>
      </c>
      <c r="B4" s="245"/>
      <c r="C4" s="15"/>
      <c r="D4" s="27">
        <v>157907</v>
      </c>
      <c r="E4" s="27">
        <v>164972</v>
      </c>
      <c r="F4" s="27">
        <v>181436</v>
      </c>
      <c r="G4" s="27">
        <v>215032</v>
      </c>
      <c r="I4" s="22">
        <f t="shared" ref="I4:I16" si="2">REPLACE(D4,1,3,"")/1</f>
        <v>907</v>
      </c>
      <c r="J4" s="22">
        <f t="shared" si="0"/>
        <v>972</v>
      </c>
      <c r="K4" s="22">
        <f t="shared" si="0"/>
        <v>436</v>
      </c>
      <c r="L4" s="22">
        <f t="shared" si="0"/>
        <v>32</v>
      </c>
      <c r="N4" s="2">
        <f t="shared" ref="N4:Q38" si="3">D4</f>
        <v>157907</v>
      </c>
      <c r="O4" s="2">
        <f t="shared" si="1"/>
        <v>164972</v>
      </c>
      <c r="P4" s="2">
        <f t="shared" si="1"/>
        <v>181436</v>
      </c>
      <c r="Q4" s="2">
        <f t="shared" si="1"/>
        <v>215032</v>
      </c>
    </row>
    <row r="5" spans="1:17" ht="61.5" customHeight="1" thickBot="1">
      <c r="A5" s="254" t="s">
        <v>3</v>
      </c>
      <c r="B5" s="255"/>
      <c r="C5" s="15"/>
      <c r="D5" s="26">
        <v>396570</v>
      </c>
      <c r="E5" s="26">
        <v>302451</v>
      </c>
      <c r="F5" s="26">
        <v>266738</v>
      </c>
      <c r="G5" s="26">
        <v>311666</v>
      </c>
      <c r="I5" s="22">
        <f t="shared" si="2"/>
        <v>570</v>
      </c>
      <c r="J5" s="22">
        <f t="shared" si="0"/>
        <v>451</v>
      </c>
      <c r="K5" s="22">
        <f t="shared" si="0"/>
        <v>738</v>
      </c>
      <c r="L5" s="22">
        <f t="shared" si="0"/>
        <v>666</v>
      </c>
      <c r="N5" s="2">
        <f t="shared" si="3"/>
        <v>396570</v>
      </c>
      <c r="O5" s="2">
        <f t="shared" si="1"/>
        <v>302451</v>
      </c>
      <c r="P5" s="2">
        <f t="shared" si="1"/>
        <v>266738</v>
      </c>
      <c r="Q5" s="2">
        <f t="shared" si="1"/>
        <v>311666</v>
      </c>
    </row>
    <row r="6" spans="1:17" ht="30" customHeight="1" thickBot="1">
      <c r="A6" s="244" t="s">
        <v>4</v>
      </c>
      <c r="B6" s="245"/>
      <c r="C6" s="15"/>
      <c r="D6" s="27">
        <v>28519</v>
      </c>
      <c r="E6" s="27">
        <v>29078</v>
      </c>
      <c r="F6" s="27">
        <v>52946</v>
      </c>
      <c r="G6" s="27">
        <v>34876</v>
      </c>
      <c r="I6" s="22">
        <f t="shared" si="2"/>
        <v>19</v>
      </c>
      <c r="J6" s="22">
        <f t="shared" si="0"/>
        <v>78</v>
      </c>
      <c r="K6" s="22">
        <f t="shared" si="0"/>
        <v>46</v>
      </c>
      <c r="L6" s="22">
        <f t="shared" si="0"/>
        <v>76</v>
      </c>
      <c r="N6" s="2">
        <f t="shared" si="3"/>
        <v>28519</v>
      </c>
      <c r="O6" s="2">
        <f t="shared" si="1"/>
        <v>29078</v>
      </c>
      <c r="P6" s="2">
        <f t="shared" si="1"/>
        <v>52946</v>
      </c>
      <c r="Q6" s="2">
        <f t="shared" si="1"/>
        <v>34876</v>
      </c>
    </row>
    <row r="7" spans="1:17" ht="15" customHeight="1" thickBot="1">
      <c r="A7" s="244" t="s">
        <v>5</v>
      </c>
      <c r="B7" s="245"/>
      <c r="C7" s="15"/>
      <c r="D7" s="27">
        <v>5540</v>
      </c>
      <c r="E7" s="27">
        <v>21122</v>
      </c>
      <c r="F7" s="27">
        <v>19679</v>
      </c>
      <c r="G7" s="27">
        <v>2267</v>
      </c>
      <c r="I7" s="22">
        <f t="shared" si="2"/>
        <v>0</v>
      </c>
      <c r="J7" s="22">
        <f t="shared" si="0"/>
        <v>22</v>
      </c>
      <c r="K7" s="22">
        <f t="shared" si="0"/>
        <v>79</v>
      </c>
      <c r="L7" s="22">
        <f t="shared" si="0"/>
        <v>7</v>
      </c>
      <c r="N7" s="2">
        <f t="shared" si="3"/>
        <v>5540</v>
      </c>
      <c r="O7" s="2">
        <f t="shared" si="1"/>
        <v>21122</v>
      </c>
      <c r="P7" s="2">
        <f t="shared" si="1"/>
        <v>19679</v>
      </c>
      <c r="Q7" s="2">
        <f t="shared" si="1"/>
        <v>2267</v>
      </c>
    </row>
    <row r="8" spans="1:17" ht="15.75" customHeight="1" thickBot="1">
      <c r="A8" s="244" t="s">
        <v>6</v>
      </c>
      <c r="B8" s="245"/>
      <c r="C8" s="15"/>
      <c r="D8" s="28"/>
      <c r="E8" s="28"/>
      <c r="F8" s="28"/>
      <c r="G8" s="28"/>
      <c r="I8" s="22" t="e">
        <f t="shared" si="2"/>
        <v>#VALUE!</v>
      </c>
      <c r="J8" s="22" t="e">
        <f t="shared" si="0"/>
        <v>#VALUE!</v>
      </c>
      <c r="K8" s="22" t="e">
        <f t="shared" si="0"/>
        <v>#VALUE!</v>
      </c>
      <c r="L8" s="22" t="e">
        <f t="shared" si="0"/>
        <v>#VALUE!</v>
      </c>
      <c r="N8" s="2">
        <f t="shared" si="3"/>
        <v>0</v>
      </c>
      <c r="O8" s="2">
        <f t="shared" si="1"/>
        <v>0</v>
      </c>
      <c r="P8" s="2">
        <f t="shared" si="1"/>
        <v>0</v>
      </c>
      <c r="Q8" s="2">
        <f t="shared" si="1"/>
        <v>0</v>
      </c>
    </row>
    <row r="9" spans="1:17" ht="37.5" customHeight="1" thickBot="1">
      <c r="A9" s="244" t="s">
        <v>7</v>
      </c>
      <c r="B9" s="245"/>
      <c r="C9" s="15"/>
      <c r="D9" s="27">
        <v>19455</v>
      </c>
      <c r="E9" s="27">
        <v>21058</v>
      </c>
      <c r="F9" s="27">
        <v>21766</v>
      </c>
      <c r="G9" s="27">
        <v>24918</v>
      </c>
      <c r="I9" s="22">
        <f t="shared" si="2"/>
        <v>55</v>
      </c>
      <c r="J9" s="22">
        <f t="shared" si="0"/>
        <v>58</v>
      </c>
      <c r="K9" s="22">
        <f t="shared" si="0"/>
        <v>66</v>
      </c>
      <c r="L9" s="22">
        <f t="shared" si="0"/>
        <v>18</v>
      </c>
      <c r="N9" s="2">
        <f t="shared" si="3"/>
        <v>19455</v>
      </c>
      <c r="O9" s="2">
        <f t="shared" si="1"/>
        <v>21058</v>
      </c>
      <c r="P9" s="2">
        <f t="shared" si="1"/>
        <v>21766</v>
      </c>
      <c r="Q9" s="2">
        <f t="shared" si="1"/>
        <v>24918</v>
      </c>
    </row>
    <row r="10" spans="1:17" ht="61.5" customHeight="1" thickBot="1">
      <c r="A10" s="254" t="s">
        <v>8</v>
      </c>
      <c r="B10" s="255"/>
      <c r="C10" s="15"/>
      <c r="D10" s="26">
        <v>400095</v>
      </c>
      <c r="E10" s="26">
        <v>290740</v>
      </c>
      <c r="F10" s="26">
        <v>279842</v>
      </c>
      <c r="G10" s="26">
        <v>321264</v>
      </c>
      <c r="I10" s="22">
        <f t="shared" si="2"/>
        <v>95</v>
      </c>
      <c r="J10" s="22">
        <f t="shared" si="0"/>
        <v>740</v>
      </c>
      <c r="K10" s="22">
        <f t="shared" si="0"/>
        <v>842</v>
      </c>
      <c r="L10" s="22">
        <f t="shared" si="0"/>
        <v>264</v>
      </c>
      <c r="N10" s="2">
        <f t="shared" si="3"/>
        <v>400095</v>
      </c>
      <c r="O10" s="2">
        <f t="shared" si="1"/>
        <v>290740</v>
      </c>
      <c r="P10" s="2">
        <f t="shared" si="1"/>
        <v>279842</v>
      </c>
      <c r="Q10" s="2">
        <f t="shared" si="1"/>
        <v>321264</v>
      </c>
    </row>
    <row r="11" spans="1:17" ht="15" customHeight="1" thickBot="1">
      <c r="A11" s="244" t="s">
        <v>9</v>
      </c>
      <c r="B11" s="245"/>
      <c r="C11" s="15"/>
      <c r="D11" s="28">
        <v>4</v>
      </c>
      <c r="E11" s="27">
        <v>-7705</v>
      </c>
      <c r="F11" s="28">
        <v>999</v>
      </c>
      <c r="G11" s="28">
        <v>-275</v>
      </c>
      <c r="I11" s="22" t="e">
        <f t="shared" si="2"/>
        <v>#VALUE!</v>
      </c>
      <c r="J11" s="22">
        <f t="shared" si="0"/>
        <v>5</v>
      </c>
      <c r="K11" s="22" t="e">
        <f t="shared" si="0"/>
        <v>#VALUE!</v>
      </c>
      <c r="L11" s="22">
        <f t="shared" si="0"/>
        <v>5</v>
      </c>
      <c r="N11" s="2">
        <f t="shared" si="3"/>
        <v>4</v>
      </c>
      <c r="O11" s="2">
        <f t="shared" si="1"/>
        <v>-7705</v>
      </c>
      <c r="P11" s="2">
        <f t="shared" si="1"/>
        <v>999</v>
      </c>
      <c r="Q11" s="2">
        <f t="shared" si="1"/>
        <v>-275</v>
      </c>
    </row>
    <row r="12" spans="1:17" ht="45" customHeight="1" thickBot="1">
      <c r="A12" s="244" t="s">
        <v>10</v>
      </c>
      <c r="B12" s="245"/>
      <c r="C12" s="15"/>
      <c r="D12" s="27">
        <v>1139</v>
      </c>
      <c r="E12" s="28"/>
      <c r="F12" s="28"/>
      <c r="G12" s="28"/>
      <c r="I12" s="22">
        <f t="shared" si="2"/>
        <v>9</v>
      </c>
      <c r="J12" s="22" t="e">
        <f t="shared" si="0"/>
        <v>#VALUE!</v>
      </c>
      <c r="K12" s="22" t="e">
        <f t="shared" si="0"/>
        <v>#VALUE!</v>
      </c>
      <c r="L12" s="22" t="e">
        <f t="shared" si="0"/>
        <v>#VALUE!</v>
      </c>
      <c r="N12" s="2">
        <f t="shared" si="3"/>
        <v>1139</v>
      </c>
      <c r="O12" s="2">
        <f t="shared" si="1"/>
        <v>0</v>
      </c>
      <c r="P12" s="2">
        <f t="shared" si="1"/>
        <v>0</v>
      </c>
      <c r="Q12" s="2">
        <f t="shared" si="1"/>
        <v>0</v>
      </c>
    </row>
    <row r="13" spans="1:17" ht="37.5" customHeight="1" thickBot="1">
      <c r="A13" s="254" t="s">
        <v>11</v>
      </c>
      <c r="B13" s="255"/>
      <c r="C13" s="15"/>
      <c r="D13" s="26">
        <v>401238</v>
      </c>
      <c r="E13" s="26">
        <v>283035</v>
      </c>
      <c r="F13" s="26">
        <v>280842</v>
      </c>
      <c r="G13" s="26">
        <v>320989</v>
      </c>
      <c r="I13" s="22">
        <f t="shared" si="2"/>
        <v>238</v>
      </c>
      <c r="J13" s="22">
        <f t="shared" si="0"/>
        <v>35</v>
      </c>
      <c r="K13" s="22">
        <f t="shared" si="0"/>
        <v>842</v>
      </c>
      <c r="L13" s="22">
        <f t="shared" si="0"/>
        <v>989</v>
      </c>
      <c r="N13" s="2">
        <f t="shared" si="3"/>
        <v>401238</v>
      </c>
      <c r="O13" s="2">
        <f t="shared" si="1"/>
        <v>283035</v>
      </c>
      <c r="P13" s="2">
        <f t="shared" si="1"/>
        <v>280842</v>
      </c>
      <c r="Q13" s="2">
        <f t="shared" si="1"/>
        <v>320989</v>
      </c>
    </row>
    <row r="14" spans="1:17" ht="61.5" customHeight="1" thickBot="1">
      <c r="A14" s="254" t="s">
        <v>12</v>
      </c>
      <c r="B14" s="255"/>
      <c r="C14" s="15"/>
      <c r="D14" s="26">
        <v>359272</v>
      </c>
      <c r="E14" s="26">
        <v>251622</v>
      </c>
      <c r="F14" s="26">
        <v>258122</v>
      </c>
      <c r="G14" s="26">
        <v>283952</v>
      </c>
      <c r="I14" s="22">
        <f t="shared" si="2"/>
        <v>272</v>
      </c>
      <c r="J14" s="22">
        <f t="shared" si="0"/>
        <v>622</v>
      </c>
      <c r="K14" s="22">
        <f t="shared" si="0"/>
        <v>122</v>
      </c>
      <c r="L14" s="22">
        <f t="shared" si="0"/>
        <v>952</v>
      </c>
      <c r="N14" s="2">
        <f t="shared" si="3"/>
        <v>359272</v>
      </c>
      <c r="O14" s="2">
        <f t="shared" si="1"/>
        <v>251622</v>
      </c>
      <c r="P14" s="2">
        <f t="shared" si="1"/>
        <v>258122</v>
      </c>
      <c r="Q14" s="2">
        <f t="shared" si="1"/>
        <v>283952</v>
      </c>
    </row>
    <row r="15" spans="1:17" ht="61.5" customHeight="1" thickBot="1">
      <c r="A15" s="254" t="s">
        <v>13</v>
      </c>
      <c r="B15" s="255"/>
      <c r="C15" s="15"/>
      <c r="D15" s="26">
        <v>359272</v>
      </c>
      <c r="E15" s="26">
        <v>251622</v>
      </c>
      <c r="F15" s="26">
        <v>258122</v>
      </c>
      <c r="G15" s="26">
        <v>283952</v>
      </c>
      <c r="I15" s="22">
        <f t="shared" si="2"/>
        <v>272</v>
      </c>
      <c r="J15" s="22">
        <f t="shared" si="0"/>
        <v>622</v>
      </c>
      <c r="K15" s="22">
        <f t="shared" si="0"/>
        <v>122</v>
      </c>
      <c r="L15" s="22">
        <f t="shared" si="0"/>
        <v>952</v>
      </c>
      <c r="N15" s="2">
        <f t="shared" si="3"/>
        <v>359272</v>
      </c>
      <c r="O15" s="2">
        <f t="shared" si="1"/>
        <v>251622</v>
      </c>
      <c r="P15" s="2">
        <f t="shared" si="1"/>
        <v>258122</v>
      </c>
      <c r="Q15" s="2">
        <f t="shared" si="1"/>
        <v>283952</v>
      </c>
    </row>
    <row r="16" spans="1:17" ht="37.5" customHeight="1" thickBot="1">
      <c r="A16" s="244" t="s">
        <v>14</v>
      </c>
      <c r="B16" s="245"/>
      <c r="C16" s="15"/>
      <c r="D16" s="27">
        <v>1742</v>
      </c>
      <c r="E16" s="27">
        <v>1191</v>
      </c>
      <c r="F16" s="27">
        <v>1219</v>
      </c>
      <c r="G16" s="27">
        <v>1359</v>
      </c>
      <c r="I16" s="22">
        <f t="shared" si="2"/>
        <v>2</v>
      </c>
      <c r="J16" s="22">
        <f t="shared" si="0"/>
        <v>1</v>
      </c>
      <c r="K16" s="22">
        <f t="shared" si="0"/>
        <v>9</v>
      </c>
      <c r="L16" s="22">
        <f t="shared" si="0"/>
        <v>9</v>
      </c>
      <c r="N16" s="2">
        <f t="shared" si="3"/>
        <v>1742</v>
      </c>
      <c r="O16" s="2">
        <f t="shared" si="1"/>
        <v>1191</v>
      </c>
      <c r="P16" s="2">
        <f t="shared" si="1"/>
        <v>1219</v>
      </c>
      <c r="Q16" s="2">
        <f t="shared" si="1"/>
        <v>1359</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987070</v>
      </c>
      <c r="E19" s="26">
        <v>2018221</v>
      </c>
      <c r="F19" s="26">
        <v>2155744</v>
      </c>
      <c r="G19" s="26">
        <v>1111844</v>
      </c>
      <c r="I19" s="22">
        <f t="shared" ref="I19:L38" si="4">REPLACE(D19,1,3,"")/1</f>
        <v>70</v>
      </c>
      <c r="J19" s="22">
        <f t="shared" si="4"/>
        <v>8221</v>
      </c>
      <c r="K19" s="22">
        <f t="shared" si="4"/>
        <v>5744</v>
      </c>
      <c r="L19" s="22">
        <f t="shared" si="4"/>
        <v>1844</v>
      </c>
      <c r="N19" s="2">
        <f t="shared" si="3"/>
        <v>987070</v>
      </c>
      <c r="O19" s="2">
        <f t="shared" si="3"/>
        <v>2018221</v>
      </c>
      <c r="P19" s="2">
        <f t="shared" si="3"/>
        <v>2155744</v>
      </c>
      <c r="Q19" s="2">
        <f t="shared" si="3"/>
        <v>1111844</v>
      </c>
    </row>
    <row r="20" spans="1:17" ht="61.5" customHeight="1" thickBot="1">
      <c r="A20" s="244" t="s">
        <v>17</v>
      </c>
      <c r="B20" s="245"/>
      <c r="C20" s="15"/>
      <c r="D20" s="27">
        <v>229959</v>
      </c>
      <c r="E20" s="27">
        <v>1153237</v>
      </c>
      <c r="F20" s="27">
        <v>320474</v>
      </c>
      <c r="G20" s="27">
        <v>150843</v>
      </c>
      <c r="I20" s="22">
        <f t="shared" si="4"/>
        <v>959</v>
      </c>
      <c r="J20" s="22">
        <f t="shared" si="4"/>
        <v>3237</v>
      </c>
      <c r="K20" s="22">
        <f t="shared" si="4"/>
        <v>474</v>
      </c>
      <c r="L20" s="22">
        <f t="shared" si="4"/>
        <v>843</v>
      </c>
      <c r="N20" s="2">
        <f t="shared" si="3"/>
        <v>229959</v>
      </c>
      <c r="O20" s="2">
        <f t="shared" si="3"/>
        <v>1153237</v>
      </c>
      <c r="P20" s="2">
        <f t="shared" si="3"/>
        <v>320474</v>
      </c>
      <c r="Q20" s="2">
        <f t="shared" si="3"/>
        <v>150843</v>
      </c>
    </row>
    <row r="21" spans="1:17" ht="30" customHeight="1" thickBot="1">
      <c r="A21" s="244" t="s">
        <v>18</v>
      </c>
      <c r="B21" s="245"/>
      <c r="C21" s="15"/>
      <c r="D21" s="27">
        <v>32000</v>
      </c>
      <c r="E21" s="27">
        <v>33500</v>
      </c>
      <c r="F21" s="27">
        <v>663530</v>
      </c>
      <c r="G21" s="27">
        <v>336700</v>
      </c>
      <c r="I21" s="22">
        <f t="shared" si="4"/>
        <v>0</v>
      </c>
      <c r="J21" s="22">
        <f t="shared" si="4"/>
        <v>0</v>
      </c>
      <c r="K21" s="22">
        <f t="shared" si="4"/>
        <v>530</v>
      </c>
      <c r="L21" s="22">
        <f t="shared" si="4"/>
        <v>700</v>
      </c>
      <c r="N21" s="2">
        <f t="shared" si="3"/>
        <v>32000</v>
      </c>
      <c r="O21" s="2">
        <f t="shared" si="3"/>
        <v>33500</v>
      </c>
      <c r="P21" s="2">
        <f t="shared" si="3"/>
        <v>663530</v>
      </c>
      <c r="Q21" s="2">
        <f t="shared" si="3"/>
        <v>336700</v>
      </c>
    </row>
    <row r="22" spans="1:17" ht="30" customHeight="1" thickBot="1">
      <c r="A22" s="244" t="s">
        <v>19</v>
      </c>
      <c r="B22" s="245"/>
      <c r="C22" s="15"/>
      <c r="D22" s="27">
        <v>687753</v>
      </c>
      <c r="E22" s="27">
        <v>441330</v>
      </c>
      <c r="F22" s="27">
        <v>753675</v>
      </c>
      <c r="G22" s="27">
        <v>455834</v>
      </c>
      <c r="I22" s="22">
        <f t="shared" si="4"/>
        <v>753</v>
      </c>
      <c r="J22" s="22">
        <f t="shared" si="4"/>
        <v>330</v>
      </c>
      <c r="K22" s="22">
        <f t="shared" si="4"/>
        <v>675</v>
      </c>
      <c r="L22" s="22">
        <f t="shared" si="4"/>
        <v>834</v>
      </c>
      <c r="N22" s="2">
        <f t="shared" si="3"/>
        <v>687753</v>
      </c>
      <c r="O22" s="2">
        <f t="shared" si="3"/>
        <v>441330</v>
      </c>
      <c r="P22" s="2">
        <f t="shared" si="3"/>
        <v>753675</v>
      </c>
      <c r="Q22" s="2">
        <f t="shared" si="3"/>
        <v>455834</v>
      </c>
    </row>
    <row r="23" spans="1:17" ht="15" customHeight="1" thickBot="1">
      <c r="A23" s="244" t="s">
        <v>20</v>
      </c>
      <c r="B23" s="245"/>
      <c r="C23" s="15"/>
      <c r="D23" s="27">
        <v>36358</v>
      </c>
      <c r="E23" s="27">
        <v>368861</v>
      </c>
      <c r="F23" s="27">
        <v>374227</v>
      </c>
      <c r="G23" s="27">
        <v>150060</v>
      </c>
      <c r="I23" s="22">
        <f t="shared" si="4"/>
        <v>58</v>
      </c>
      <c r="J23" s="22">
        <f t="shared" si="4"/>
        <v>861</v>
      </c>
      <c r="K23" s="22">
        <f t="shared" si="4"/>
        <v>227</v>
      </c>
      <c r="L23" s="22">
        <f t="shared" si="4"/>
        <v>60</v>
      </c>
      <c r="N23" s="2">
        <f t="shared" si="3"/>
        <v>36358</v>
      </c>
      <c r="O23" s="2">
        <f t="shared" si="3"/>
        <v>368861</v>
      </c>
      <c r="P23" s="2">
        <f t="shared" si="3"/>
        <v>374227</v>
      </c>
      <c r="Q23" s="2">
        <f t="shared" si="3"/>
        <v>150060</v>
      </c>
    </row>
    <row r="24" spans="1:17" ht="30" customHeight="1" thickBot="1">
      <c r="A24" s="244" t="s">
        <v>21</v>
      </c>
      <c r="B24" s="245"/>
      <c r="C24" s="15"/>
      <c r="D24" s="27">
        <v>1000</v>
      </c>
      <c r="E24" s="27">
        <v>21292</v>
      </c>
      <c r="F24" s="27">
        <v>43838</v>
      </c>
      <c r="G24" s="27">
        <v>18407</v>
      </c>
      <c r="I24" s="22">
        <f t="shared" si="4"/>
        <v>0</v>
      </c>
      <c r="J24" s="22">
        <f t="shared" si="4"/>
        <v>92</v>
      </c>
      <c r="K24" s="22">
        <f t="shared" si="4"/>
        <v>38</v>
      </c>
      <c r="L24" s="22">
        <f t="shared" si="4"/>
        <v>7</v>
      </c>
      <c r="N24" s="2">
        <f t="shared" si="3"/>
        <v>1000</v>
      </c>
      <c r="O24" s="2">
        <f t="shared" si="3"/>
        <v>21292</v>
      </c>
      <c r="P24" s="2">
        <f t="shared" si="3"/>
        <v>43838</v>
      </c>
      <c r="Q24" s="2">
        <f t="shared" si="3"/>
        <v>18407</v>
      </c>
    </row>
    <row r="25" spans="1:17" ht="15" customHeight="1" thickBot="1">
      <c r="A25" s="254" t="s">
        <v>22</v>
      </c>
      <c r="B25" s="255"/>
      <c r="C25" s="15"/>
      <c r="D25" s="26">
        <v>2652478</v>
      </c>
      <c r="E25" s="26">
        <v>3031164</v>
      </c>
      <c r="F25" s="26">
        <v>3954378</v>
      </c>
      <c r="G25" s="26">
        <v>5640939</v>
      </c>
      <c r="I25" s="22">
        <f t="shared" si="4"/>
        <v>2478</v>
      </c>
      <c r="J25" s="22">
        <f t="shared" si="4"/>
        <v>1164</v>
      </c>
      <c r="K25" s="22">
        <f t="shared" si="4"/>
        <v>4378</v>
      </c>
      <c r="L25" s="22">
        <f t="shared" si="4"/>
        <v>939</v>
      </c>
      <c r="N25" s="2">
        <f t="shared" si="3"/>
        <v>2652478</v>
      </c>
      <c r="O25" s="2">
        <f t="shared" si="3"/>
        <v>3031164</v>
      </c>
      <c r="P25" s="2">
        <f t="shared" si="3"/>
        <v>3954378</v>
      </c>
      <c r="Q25" s="2">
        <f t="shared" si="3"/>
        <v>5640939</v>
      </c>
    </row>
    <row r="26" spans="1:17" ht="25.5" customHeight="1" thickBot="1">
      <c r="A26" s="244" t="s">
        <v>23</v>
      </c>
      <c r="B26" s="245"/>
      <c r="C26" s="15"/>
      <c r="D26" s="27">
        <v>2637200</v>
      </c>
      <c r="E26" s="27">
        <v>813683</v>
      </c>
      <c r="F26" s="27">
        <v>762608</v>
      </c>
      <c r="G26" s="27">
        <v>712570</v>
      </c>
      <c r="I26" s="22">
        <f t="shared" si="4"/>
        <v>7200</v>
      </c>
      <c r="J26" s="22">
        <f t="shared" si="4"/>
        <v>683</v>
      </c>
      <c r="K26" s="22">
        <f t="shared" si="4"/>
        <v>608</v>
      </c>
      <c r="L26" s="22">
        <f t="shared" si="4"/>
        <v>570</v>
      </c>
      <c r="N26" s="2">
        <f t="shared" si="3"/>
        <v>2637200</v>
      </c>
      <c r="O26" s="2">
        <f t="shared" si="3"/>
        <v>813683</v>
      </c>
      <c r="P26" s="2">
        <f t="shared" si="3"/>
        <v>762608</v>
      </c>
      <c r="Q26" s="2">
        <f t="shared" si="3"/>
        <v>712570</v>
      </c>
    </row>
    <row r="27" spans="1:17" ht="15.75" customHeight="1" thickBot="1">
      <c r="A27" s="244" t="s">
        <v>24</v>
      </c>
      <c r="B27" s="245"/>
      <c r="C27" s="15"/>
      <c r="D27" s="28"/>
      <c r="E27" s="28"/>
      <c r="F27" s="28"/>
      <c r="G27" s="2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27">
        <v>12496</v>
      </c>
      <c r="E28" s="27">
        <v>12916</v>
      </c>
      <c r="F28" s="27">
        <v>13065</v>
      </c>
      <c r="G28" s="27">
        <v>13227</v>
      </c>
      <c r="I28" s="22">
        <f t="shared" si="4"/>
        <v>96</v>
      </c>
      <c r="J28" s="22">
        <f t="shared" si="4"/>
        <v>16</v>
      </c>
      <c r="K28" s="22">
        <f t="shared" si="4"/>
        <v>65</v>
      </c>
      <c r="L28" s="22">
        <f t="shared" si="4"/>
        <v>27</v>
      </c>
      <c r="N28" s="2">
        <f t="shared" si="3"/>
        <v>12496</v>
      </c>
      <c r="O28" s="2">
        <f t="shared" si="3"/>
        <v>12916</v>
      </c>
      <c r="P28" s="2">
        <f t="shared" si="3"/>
        <v>13065</v>
      </c>
      <c r="Q28" s="2">
        <f t="shared" si="3"/>
        <v>13227</v>
      </c>
    </row>
    <row r="29" spans="1:17" ht="15" customHeight="1" thickBot="1">
      <c r="A29" s="254" t="s">
        <v>26</v>
      </c>
      <c r="B29" s="255"/>
      <c r="C29" s="15"/>
      <c r="D29" s="26">
        <v>3639548</v>
      </c>
      <c r="E29" s="26">
        <v>5049385</v>
      </c>
      <c r="F29" s="26">
        <v>6110122</v>
      </c>
      <c r="G29" s="26">
        <v>6752783</v>
      </c>
      <c r="I29" s="22">
        <f t="shared" si="4"/>
        <v>9548</v>
      </c>
      <c r="J29" s="22">
        <f t="shared" si="4"/>
        <v>9385</v>
      </c>
      <c r="K29" s="22">
        <f t="shared" si="4"/>
        <v>122</v>
      </c>
      <c r="L29" s="22">
        <f t="shared" si="4"/>
        <v>2783</v>
      </c>
      <c r="N29" s="2">
        <f t="shared" si="3"/>
        <v>3639548</v>
      </c>
      <c r="O29" s="2">
        <f t="shared" si="3"/>
        <v>5049385</v>
      </c>
      <c r="P29" s="2">
        <f t="shared" si="3"/>
        <v>6110122</v>
      </c>
      <c r="Q29" s="2">
        <f t="shared" si="3"/>
        <v>6752783</v>
      </c>
    </row>
    <row r="30" spans="1:17" ht="15" customHeight="1" thickBot="1">
      <c r="A30" s="254" t="s">
        <v>27</v>
      </c>
      <c r="B30" s="255"/>
      <c r="C30" s="15"/>
      <c r="D30" s="26">
        <v>676940</v>
      </c>
      <c r="E30" s="26">
        <v>2258034</v>
      </c>
      <c r="F30" s="26">
        <v>3277436</v>
      </c>
      <c r="G30" s="26">
        <v>3848055</v>
      </c>
      <c r="I30" s="22">
        <f t="shared" si="4"/>
        <v>940</v>
      </c>
      <c r="J30" s="22">
        <f t="shared" si="4"/>
        <v>8034</v>
      </c>
      <c r="K30" s="22">
        <f t="shared" si="4"/>
        <v>7436</v>
      </c>
      <c r="L30" s="22">
        <f t="shared" si="4"/>
        <v>8055</v>
      </c>
      <c r="N30" s="2">
        <f t="shared" si="3"/>
        <v>676940</v>
      </c>
      <c r="O30" s="2">
        <f t="shared" si="3"/>
        <v>2258034</v>
      </c>
      <c r="P30" s="2">
        <f t="shared" si="3"/>
        <v>3277436</v>
      </c>
      <c r="Q30" s="2">
        <f t="shared" si="3"/>
        <v>3848055</v>
      </c>
    </row>
    <row r="31" spans="1:17" ht="15" customHeight="1" thickBot="1">
      <c r="A31" s="244" t="s">
        <v>28</v>
      </c>
      <c r="B31" s="245"/>
      <c r="C31" s="15"/>
      <c r="D31" s="27">
        <v>539875</v>
      </c>
      <c r="E31" s="27">
        <v>483489</v>
      </c>
      <c r="F31" s="27">
        <v>488485</v>
      </c>
      <c r="G31" s="27">
        <v>277657</v>
      </c>
      <c r="I31" s="22">
        <f t="shared" si="4"/>
        <v>875</v>
      </c>
      <c r="J31" s="22">
        <f t="shared" si="4"/>
        <v>489</v>
      </c>
      <c r="K31" s="22">
        <f t="shared" si="4"/>
        <v>485</v>
      </c>
      <c r="L31" s="22">
        <f t="shared" si="4"/>
        <v>657</v>
      </c>
      <c r="N31" s="2">
        <f t="shared" si="3"/>
        <v>539875</v>
      </c>
      <c r="O31" s="2">
        <f t="shared" si="3"/>
        <v>483489</v>
      </c>
      <c r="P31" s="2">
        <f t="shared" si="3"/>
        <v>488485</v>
      </c>
      <c r="Q31" s="2">
        <f t="shared" si="3"/>
        <v>277657</v>
      </c>
    </row>
    <row r="32" spans="1:17" ht="15.75" customHeight="1" thickBot="1">
      <c r="A32" s="244" t="s">
        <v>29</v>
      </c>
      <c r="B32" s="245"/>
      <c r="C32" s="15"/>
      <c r="D32" s="27">
        <v>137064</v>
      </c>
      <c r="E32" s="27">
        <v>1774545</v>
      </c>
      <c r="F32" s="27">
        <v>2788951</v>
      </c>
      <c r="G32" s="27">
        <v>3570398</v>
      </c>
      <c r="I32" s="22">
        <f t="shared" si="4"/>
        <v>64</v>
      </c>
      <c r="J32" s="22">
        <f t="shared" si="4"/>
        <v>4545</v>
      </c>
      <c r="K32" s="22">
        <f t="shared" si="4"/>
        <v>8951</v>
      </c>
      <c r="L32" s="22">
        <f t="shared" si="4"/>
        <v>398</v>
      </c>
      <c r="N32" s="2">
        <f t="shared" si="3"/>
        <v>137064</v>
      </c>
      <c r="O32" s="2">
        <f t="shared" si="3"/>
        <v>1774545</v>
      </c>
      <c r="P32" s="2">
        <f t="shared" si="3"/>
        <v>2788951</v>
      </c>
      <c r="Q32" s="2">
        <f t="shared" si="3"/>
        <v>3570398</v>
      </c>
    </row>
    <row r="33" spans="1:18" ht="15" customHeight="1" thickBot="1">
      <c r="A33" s="254" t="s">
        <v>30</v>
      </c>
      <c r="B33" s="255"/>
      <c r="C33" s="15"/>
      <c r="D33" s="26">
        <v>2962608</v>
      </c>
      <c r="E33" s="26">
        <v>2791351</v>
      </c>
      <c r="F33" s="26">
        <v>2832686</v>
      </c>
      <c r="G33" s="26">
        <v>2904728</v>
      </c>
      <c r="I33" s="22">
        <f t="shared" si="4"/>
        <v>2608</v>
      </c>
      <c r="J33" s="22">
        <f t="shared" si="4"/>
        <v>1351</v>
      </c>
      <c r="K33" s="22">
        <f t="shared" si="4"/>
        <v>2686</v>
      </c>
      <c r="L33" s="22">
        <f t="shared" si="4"/>
        <v>4728</v>
      </c>
      <c r="N33" s="2">
        <f t="shared" si="3"/>
        <v>2962608</v>
      </c>
      <c r="O33" s="2">
        <f t="shared" si="3"/>
        <v>2791351</v>
      </c>
      <c r="P33" s="2">
        <f t="shared" si="3"/>
        <v>2832686</v>
      </c>
      <c r="Q33" s="2">
        <f t="shared" si="3"/>
        <v>2904728</v>
      </c>
      <c r="R33" s="22"/>
    </row>
    <row r="34" spans="1:18" ht="30" customHeight="1" thickBot="1">
      <c r="A34" s="244" t="s">
        <v>31</v>
      </c>
      <c r="B34" s="245"/>
      <c r="C34" s="15"/>
      <c r="D34" s="27">
        <v>2062412</v>
      </c>
      <c r="E34" s="27">
        <v>2062412</v>
      </c>
      <c r="F34" s="27">
        <v>2062412</v>
      </c>
      <c r="G34" s="27">
        <v>2062412</v>
      </c>
      <c r="I34" s="22">
        <f t="shared" si="4"/>
        <v>2412</v>
      </c>
      <c r="J34" s="22">
        <f t="shared" si="4"/>
        <v>2412</v>
      </c>
      <c r="K34" s="22">
        <f t="shared" si="4"/>
        <v>2412</v>
      </c>
      <c r="L34" s="22">
        <f t="shared" si="4"/>
        <v>2412</v>
      </c>
      <c r="N34" s="2">
        <f t="shared" si="3"/>
        <v>2062412</v>
      </c>
      <c r="O34" s="2">
        <f t="shared" si="3"/>
        <v>2062412</v>
      </c>
      <c r="P34" s="2">
        <f t="shared" si="3"/>
        <v>2062412</v>
      </c>
      <c r="Q34" s="2">
        <f t="shared" si="3"/>
        <v>2062412</v>
      </c>
    </row>
    <row r="35" spans="1:18" ht="30" customHeight="1" thickBot="1">
      <c r="A35" s="244" t="s">
        <v>32</v>
      </c>
      <c r="B35" s="245"/>
      <c r="C35" s="15"/>
      <c r="D35" s="27">
        <v>6332</v>
      </c>
      <c r="E35" s="27">
        <v>6332</v>
      </c>
      <c r="F35" s="27">
        <v>6332</v>
      </c>
      <c r="G35" s="27">
        <v>6332</v>
      </c>
      <c r="I35" s="22">
        <f t="shared" si="4"/>
        <v>2</v>
      </c>
      <c r="J35" s="22">
        <f t="shared" si="4"/>
        <v>2</v>
      </c>
      <c r="K35" s="22">
        <f t="shared" si="4"/>
        <v>2</v>
      </c>
      <c r="L35" s="22">
        <f t="shared" si="4"/>
        <v>2</v>
      </c>
      <c r="N35" s="2">
        <f t="shared" si="3"/>
        <v>6332</v>
      </c>
      <c r="O35" s="2">
        <f t="shared" si="3"/>
        <v>6332</v>
      </c>
      <c r="P35" s="2">
        <f t="shared" si="3"/>
        <v>6332</v>
      </c>
      <c r="Q35" s="2">
        <f t="shared" si="3"/>
        <v>6332</v>
      </c>
    </row>
    <row r="36" spans="1:18" ht="37.5" customHeight="1" thickBot="1">
      <c r="A36" s="244" t="s">
        <v>33</v>
      </c>
      <c r="B36" s="245"/>
      <c r="C36" s="15"/>
      <c r="D36" s="27">
        <v>853534</v>
      </c>
      <c r="E36" s="27">
        <v>400318</v>
      </c>
      <c r="F36" s="27">
        <v>441866</v>
      </c>
      <c r="G36" s="27">
        <v>480459</v>
      </c>
      <c r="I36" s="22">
        <f t="shared" si="4"/>
        <v>534</v>
      </c>
      <c r="J36" s="22">
        <f t="shared" si="4"/>
        <v>318</v>
      </c>
      <c r="K36" s="22">
        <f t="shared" si="4"/>
        <v>866</v>
      </c>
      <c r="L36" s="22">
        <f t="shared" si="4"/>
        <v>459</v>
      </c>
      <c r="N36" s="2">
        <f t="shared" si="3"/>
        <v>853534</v>
      </c>
      <c r="O36" s="2">
        <f t="shared" si="3"/>
        <v>400318</v>
      </c>
      <c r="P36" s="2">
        <f t="shared" si="3"/>
        <v>441866</v>
      </c>
      <c r="Q36" s="2">
        <f t="shared" si="3"/>
        <v>480459</v>
      </c>
    </row>
    <row r="37" spans="1:18" ht="30" customHeight="1" thickBot="1">
      <c r="A37" s="254" t="s">
        <v>34</v>
      </c>
      <c r="B37" s="255"/>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26">
        <v>3639548</v>
      </c>
      <c r="E38" s="26">
        <v>5049385</v>
      </c>
      <c r="F38" s="26">
        <v>6110122</v>
      </c>
      <c r="G38" s="26">
        <v>6752783</v>
      </c>
      <c r="I38" s="22">
        <f t="shared" si="4"/>
        <v>9548</v>
      </c>
      <c r="J38" s="22">
        <f t="shared" si="4"/>
        <v>9385</v>
      </c>
      <c r="K38" s="22">
        <f t="shared" si="4"/>
        <v>122</v>
      </c>
      <c r="L38" s="22">
        <f t="shared" si="4"/>
        <v>2783</v>
      </c>
      <c r="N38" s="2">
        <f t="shared" si="3"/>
        <v>3639548</v>
      </c>
      <c r="O38" s="2">
        <f t="shared" si="3"/>
        <v>5049385</v>
      </c>
      <c r="P38" s="2">
        <f t="shared" si="3"/>
        <v>6110122</v>
      </c>
      <c r="Q38" s="2">
        <f t="shared" si="3"/>
        <v>6752783</v>
      </c>
    </row>
    <row r="39" spans="1:18">
      <c r="A39" s="21" t="s">
        <v>1837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126449</v>
      </c>
      <c r="E3" s="16">
        <v>88799</v>
      </c>
      <c r="F3" s="16">
        <v>118862</v>
      </c>
      <c r="G3" s="16">
        <v>236861</v>
      </c>
      <c r="H3" s="252" t="s">
        <v>1</v>
      </c>
      <c r="I3" s="253"/>
      <c r="J3" s="15"/>
      <c r="K3" s="16">
        <v>117389</v>
      </c>
      <c r="L3" s="16">
        <v>106267</v>
      </c>
      <c r="M3" s="16">
        <v>119091</v>
      </c>
      <c r="N3" s="16">
        <v>192588</v>
      </c>
      <c r="P3" s="2">
        <f>REPLACE(D3,1,3,"")/1</f>
        <v>449</v>
      </c>
      <c r="Q3" s="2">
        <f t="shared" ref="Q3:S16" si="0">REPLACE(E3,1,3,"")/1</f>
        <v>99</v>
      </c>
      <c r="R3" s="2">
        <f t="shared" si="0"/>
        <v>862</v>
      </c>
      <c r="S3" s="2">
        <f t="shared" si="0"/>
        <v>861</v>
      </c>
      <c r="T3" s="2">
        <f>REPLACE(K3,1,3,"")/1</f>
        <v>389</v>
      </c>
      <c r="U3" s="2">
        <f t="shared" ref="U3:W16" si="1">REPLACE(L3,1,3,"")/1</f>
        <v>267</v>
      </c>
      <c r="V3" s="2">
        <f t="shared" si="1"/>
        <v>91</v>
      </c>
      <c r="W3" s="2">
        <f t="shared" si="1"/>
        <v>588</v>
      </c>
      <c r="Y3" s="3">
        <f>K3</f>
        <v>117389</v>
      </c>
      <c r="Z3" s="3">
        <f t="shared" ref="Z3:AB17" si="2">L3</f>
        <v>106267</v>
      </c>
      <c r="AA3" s="3">
        <f t="shared" si="2"/>
        <v>119091</v>
      </c>
      <c r="AB3" s="3">
        <f t="shared" si="2"/>
        <v>192588</v>
      </c>
      <c r="AC3" s="3">
        <f>D3</f>
        <v>126449</v>
      </c>
      <c r="AD3" s="3">
        <f t="shared" ref="AD3:AF17" si="3">E3</f>
        <v>88799</v>
      </c>
      <c r="AE3" s="3">
        <f t="shared" si="3"/>
        <v>118862</v>
      </c>
      <c r="AF3" s="3">
        <f t="shared" si="3"/>
        <v>236861</v>
      </c>
    </row>
    <row r="4" spans="1:32" ht="15" customHeight="1" thickBot="1">
      <c r="A4" s="244" t="s">
        <v>2</v>
      </c>
      <c r="B4" s="245"/>
      <c r="C4" s="15"/>
      <c r="D4" s="17">
        <v>49761</v>
      </c>
      <c r="E4" s="17">
        <v>46116</v>
      </c>
      <c r="F4" s="17">
        <v>63002</v>
      </c>
      <c r="G4" s="17">
        <v>59721</v>
      </c>
      <c r="H4" s="244" t="s">
        <v>2</v>
      </c>
      <c r="I4" s="245"/>
      <c r="J4" s="15"/>
      <c r="K4" s="17">
        <v>40744</v>
      </c>
      <c r="L4" s="17">
        <v>44115</v>
      </c>
      <c r="M4" s="17">
        <v>58717</v>
      </c>
      <c r="N4" s="17">
        <v>56153</v>
      </c>
      <c r="P4" s="2">
        <f t="shared" ref="P4:P16" si="4">REPLACE(D4,1,3,"")/1</f>
        <v>61</v>
      </c>
      <c r="Q4" s="2">
        <f t="shared" si="0"/>
        <v>16</v>
      </c>
      <c r="R4" s="2">
        <f t="shared" si="0"/>
        <v>2</v>
      </c>
      <c r="S4" s="2">
        <f t="shared" si="0"/>
        <v>21</v>
      </c>
      <c r="T4" s="2">
        <f t="shared" ref="T4:U16" si="5">REPLACE(K4,1,3,"")/1</f>
        <v>44</v>
      </c>
      <c r="U4" s="2">
        <f t="shared" si="5"/>
        <v>15</v>
      </c>
      <c r="V4" s="2">
        <f t="shared" si="1"/>
        <v>17</v>
      </c>
      <c r="W4" s="2">
        <f t="shared" si="1"/>
        <v>53</v>
      </c>
      <c r="Y4" s="3">
        <f t="shared" ref="Y4:AB38" si="6">K4</f>
        <v>40744</v>
      </c>
      <c r="Z4" s="3">
        <f t="shared" si="2"/>
        <v>44115</v>
      </c>
      <c r="AA4" s="3">
        <f t="shared" si="2"/>
        <v>58717</v>
      </c>
      <c r="AB4" s="3">
        <f t="shared" si="2"/>
        <v>56153</v>
      </c>
      <c r="AC4" s="3">
        <f t="shared" ref="AC4:AF38" si="7">D4</f>
        <v>49761</v>
      </c>
      <c r="AD4" s="3">
        <f t="shared" si="3"/>
        <v>46116</v>
      </c>
      <c r="AE4" s="3">
        <f t="shared" si="3"/>
        <v>63002</v>
      </c>
      <c r="AF4" s="3">
        <f t="shared" si="3"/>
        <v>59721</v>
      </c>
    </row>
    <row r="5" spans="1:32" ht="61.5" customHeight="1" thickBot="1">
      <c r="A5" s="254" t="s">
        <v>3</v>
      </c>
      <c r="B5" s="255"/>
      <c r="C5" s="15"/>
      <c r="D5" s="16">
        <v>76689</v>
      </c>
      <c r="E5" s="16">
        <v>42683</v>
      </c>
      <c r="F5" s="16">
        <v>55859</v>
      </c>
      <c r="G5" s="16">
        <v>177140</v>
      </c>
      <c r="H5" s="254" t="s">
        <v>3</v>
      </c>
      <c r="I5" s="255"/>
      <c r="J5" s="15"/>
      <c r="K5" s="16">
        <v>76645</v>
      </c>
      <c r="L5" s="16">
        <v>62153</v>
      </c>
      <c r="M5" s="16">
        <v>60374</v>
      </c>
      <c r="N5" s="16">
        <v>136435</v>
      </c>
      <c r="P5" s="2">
        <f t="shared" si="4"/>
        <v>89</v>
      </c>
      <c r="Q5" s="2">
        <f t="shared" si="0"/>
        <v>83</v>
      </c>
      <c r="R5" s="2">
        <f t="shared" si="0"/>
        <v>59</v>
      </c>
      <c r="S5" s="2">
        <f t="shared" si="0"/>
        <v>140</v>
      </c>
      <c r="T5" s="2">
        <f t="shared" si="5"/>
        <v>45</v>
      </c>
      <c r="U5" s="2">
        <f t="shared" si="1"/>
        <v>53</v>
      </c>
      <c r="V5" s="2">
        <f t="shared" si="1"/>
        <v>74</v>
      </c>
      <c r="W5" s="2">
        <f t="shared" si="1"/>
        <v>435</v>
      </c>
      <c r="Y5" s="3">
        <f t="shared" si="6"/>
        <v>76645</v>
      </c>
      <c r="Z5" s="3">
        <f t="shared" si="2"/>
        <v>62153</v>
      </c>
      <c r="AA5" s="3">
        <f t="shared" si="2"/>
        <v>60374</v>
      </c>
      <c r="AB5" s="3">
        <f t="shared" si="2"/>
        <v>136435</v>
      </c>
      <c r="AC5" s="3">
        <f t="shared" si="7"/>
        <v>76689</v>
      </c>
      <c r="AD5" s="3">
        <f t="shared" si="3"/>
        <v>42683</v>
      </c>
      <c r="AE5" s="3">
        <f t="shared" si="3"/>
        <v>55859</v>
      </c>
      <c r="AF5" s="3">
        <f t="shared" si="3"/>
        <v>177140</v>
      </c>
    </row>
    <row r="6" spans="1:32" ht="37.5" customHeight="1" thickBot="1">
      <c r="A6" s="244" t="s">
        <v>4</v>
      </c>
      <c r="B6" s="245"/>
      <c r="C6" s="15"/>
      <c r="D6" s="17">
        <v>14205</v>
      </c>
      <c r="E6" s="17">
        <v>3167</v>
      </c>
      <c r="F6" s="17">
        <v>12221</v>
      </c>
      <c r="G6" s="17">
        <v>2544</v>
      </c>
      <c r="H6" s="244" t="s">
        <v>4</v>
      </c>
      <c r="I6" s="245"/>
      <c r="J6" s="15"/>
      <c r="K6" s="17">
        <v>19684</v>
      </c>
      <c r="L6" s="17">
        <v>5008</v>
      </c>
      <c r="M6" s="17">
        <v>21793</v>
      </c>
      <c r="N6" s="17">
        <v>8532</v>
      </c>
      <c r="P6" s="2">
        <f t="shared" si="4"/>
        <v>5</v>
      </c>
      <c r="Q6" s="2">
        <f t="shared" si="0"/>
        <v>7</v>
      </c>
      <c r="R6" s="2">
        <f t="shared" si="0"/>
        <v>21</v>
      </c>
      <c r="S6" s="2">
        <f t="shared" si="0"/>
        <v>4</v>
      </c>
      <c r="T6" s="2">
        <f t="shared" si="5"/>
        <v>84</v>
      </c>
      <c r="U6" s="2">
        <f t="shared" si="1"/>
        <v>8</v>
      </c>
      <c r="V6" s="2">
        <f t="shared" si="1"/>
        <v>93</v>
      </c>
      <c r="W6" s="2">
        <f t="shared" si="1"/>
        <v>2</v>
      </c>
      <c r="Y6" s="3">
        <f t="shared" si="6"/>
        <v>19684</v>
      </c>
      <c r="Z6" s="3">
        <f t="shared" si="2"/>
        <v>5008</v>
      </c>
      <c r="AA6" s="3">
        <f t="shared" si="2"/>
        <v>21793</v>
      </c>
      <c r="AB6" s="3">
        <f t="shared" si="2"/>
        <v>8532</v>
      </c>
      <c r="AC6" s="3">
        <f t="shared" si="7"/>
        <v>14205</v>
      </c>
      <c r="AD6" s="3">
        <f t="shared" si="3"/>
        <v>3167</v>
      </c>
      <c r="AE6" s="3">
        <f t="shared" si="3"/>
        <v>12221</v>
      </c>
      <c r="AF6" s="3">
        <f t="shared" si="3"/>
        <v>2544</v>
      </c>
    </row>
    <row r="7" spans="1:32" ht="15" customHeight="1" thickBot="1">
      <c r="A7" s="244" t="s">
        <v>5</v>
      </c>
      <c r="B7" s="245"/>
      <c r="C7" s="15"/>
      <c r="D7" s="17">
        <v>1224</v>
      </c>
      <c r="E7" s="18">
        <v>514</v>
      </c>
      <c r="F7" s="18">
        <v>349</v>
      </c>
      <c r="G7" s="17">
        <v>2344</v>
      </c>
      <c r="H7" s="244" t="s">
        <v>5</v>
      </c>
      <c r="I7" s="245"/>
      <c r="J7" s="15"/>
      <c r="K7" s="17">
        <v>5938</v>
      </c>
      <c r="L7" s="17">
        <v>2497</v>
      </c>
      <c r="M7" s="17">
        <v>9531</v>
      </c>
      <c r="N7" s="18">
        <v>782</v>
      </c>
      <c r="P7" s="2">
        <f t="shared" si="4"/>
        <v>4</v>
      </c>
      <c r="Q7" s="2" t="e">
        <f t="shared" si="0"/>
        <v>#VALUE!</v>
      </c>
      <c r="R7" s="2" t="e">
        <f t="shared" si="0"/>
        <v>#VALUE!</v>
      </c>
      <c r="S7" s="2">
        <f t="shared" si="0"/>
        <v>4</v>
      </c>
      <c r="T7" s="2">
        <f t="shared" si="5"/>
        <v>8</v>
      </c>
      <c r="U7" s="2">
        <f t="shared" si="1"/>
        <v>7</v>
      </c>
      <c r="V7" s="2">
        <f t="shared" si="1"/>
        <v>1</v>
      </c>
      <c r="W7" s="2" t="e">
        <f t="shared" si="1"/>
        <v>#VALUE!</v>
      </c>
      <c r="Y7" s="3">
        <f t="shared" si="6"/>
        <v>5938</v>
      </c>
      <c r="Z7" s="3">
        <f t="shared" si="2"/>
        <v>2497</v>
      </c>
      <c r="AA7" s="3">
        <f t="shared" si="2"/>
        <v>9531</v>
      </c>
      <c r="AB7" s="3">
        <f t="shared" si="2"/>
        <v>782</v>
      </c>
      <c r="AC7" s="3">
        <f t="shared" si="7"/>
        <v>1224</v>
      </c>
      <c r="AD7" s="3">
        <f t="shared" si="3"/>
        <v>514</v>
      </c>
      <c r="AE7" s="3">
        <f t="shared" si="3"/>
        <v>349</v>
      </c>
      <c r="AF7" s="3">
        <f t="shared" si="3"/>
        <v>2344</v>
      </c>
    </row>
    <row r="8" spans="1:32" ht="15.75" customHeight="1" thickBot="1">
      <c r="A8" s="244" t="s">
        <v>6</v>
      </c>
      <c r="B8" s="245"/>
      <c r="C8" s="15"/>
      <c r="D8" s="18"/>
      <c r="E8" s="18"/>
      <c r="F8" s="18"/>
      <c r="G8" s="18"/>
      <c r="H8" s="244" t="s">
        <v>6</v>
      </c>
      <c r="I8" s="245"/>
      <c r="J8" s="15"/>
      <c r="K8" s="18"/>
      <c r="L8" s="18"/>
      <c r="M8" s="18"/>
      <c r="N8" s="18"/>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f t="shared" si="3"/>
        <v>0</v>
      </c>
      <c r="AE8" s="3">
        <f t="shared" si="3"/>
        <v>0</v>
      </c>
      <c r="AF8" s="3">
        <f t="shared" si="3"/>
        <v>0</v>
      </c>
    </row>
    <row r="9" spans="1:32" ht="37.5" customHeight="1" thickBot="1">
      <c r="A9" s="244" t="s">
        <v>7</v>
      </c>
      <c r="B9" s="245"/>
      <c r="C9" s="15"/>
      <c r="D9" s="17">
        <v>5846</v>
      </c>
      <c r="E9" s="17">
        <v>5904</v>
      </c>
      <c r="F9" s="17">
        <v>7771</v>
      </c>
      <c r="G9" s="17">
        <v>4993</v>
      </c>
      <c r="H9" s="244" t="s">
        <v>7</v>
      </c>
      <c r="I9" s="245"/>
      <c r="J9" s="15"/>
      <c r="K9" s="17">
        <v>5716</v>
      </c>
      <c r="L9" s="17">
        <v>5148</v>
      </c>
      <c r="M9" s="17">
        <v>5626</v>
      </c>
      <c r="N9" s="17">
        <v>5396</v>
      </c>
      <c r="P9" s="2">
        <f t="shared" si="4"/>
        <v>6</v>
      </c>
      <c r="Q9" s="2">
        <f t="shared" si="0"/>
        <v>4</v>
      </c>
      <c r="R9" s="2">
        <f t="shared" si="0"/>
        <v>1</v>
      </c>
      <c r="S9" s="2">
        <f t="shared" si="0"/>
        <v>3</v>
      </c>
      <c r="T9" s="2">
        <f t="shared" si="5"/>
        <v>6</v>
      </c>
      <c r="U9" s="2">
        <f t="shared" si="1"/>
        <v>8</v>
      </c>
      <c r="V9" s="2">
        <f t="shared" si="1"/>
        <v>6</v>
      </c>
      <c r="W9" s="2">
        <f t="shared" si="1"/>
        <v>6</v>
      </c>
      <c r="Y9" s="3">
        <f t="shared" si="6"/>
        <v>5716</v>
      </c>
      <c r="Z9" s="3">
        <f t="shared" si="2"/>
        <v>5148</v>
      </c>
      <c r="AA9" s="3">
        <f t="shared" si="2"/>
        <v>5626</v>
      </c>
      <c r="AB9" s="3">
        <f t="shared" si="2"/>
        <v>5396</v>
      </c>
      <c r="AC9" s="3">
        <f t="shared" si="7"/>
        <v>5846</v>
      </c>
      <c r="AD9" s="3">
        <f t="shared" si="3"/>
        <v>5904</v>
      </c>
      <c r="AE9" s="3">
        <f t="shared" si="3"/>
        <v>7771</v>
      </c>
      <c r="AF9" s="3">
        <f t="shared" si="3"/>
        <v>4993</v>
      </c>
    </row>
    <row r="10" spans="1:32" ht="61.5" customHeight="1" thickBot="1">
      <c r="A10" s="254" t="s">
        <v>8</v>
      </c>
      <c r="B10" s="255"/>
      <c r="C10" s="15"/>
      <c r="D10" s="16">
        <v>84475</v>
      </c>
      <c r="E10" s="16">
        <v>40216</v>
      </c>
      <c r="F10" s="16">
        <v>60228</v>
      </c>
      <c r="G10" s="16">
        <v>172654</v>
      </c>
      <c r="H10" s="254" t="s">
        <v>8</v>
      </c>
      <c r="I10" s="255"/>
      <c r="J10" s="15"/>
      <c r="K10" s="16">
        <v>85336</v>
      </c>
      <c r="L10" s="16">
        <v>60407</v>
      </c>
      <c r="M10" s="16">
        <v>67145</v>
      </c>
      <c r="N10" s="16">
        <v>138990</v>
      </c>
      <c r="P10" s="2">
        <f t="shared" si="4"/>
        <v>75</v>
      </c>
      <c r="Q10" s="2">
        <f t="shared" si="0"/>
        <v>16</v>
      </c>
      <c r="R10" s="2">
        <f t="shared" si="0"/>
        <v>28</v>
      </c>
      <c r="S10" s="2">
        <f t="shared" si="0"/>
        <v>654</v>
      </c>
      <c r="T10" s="2">
        <f t="shared" si="5"/>
        <v>36</v>
      </c>
      <c r="U10" s="2">
        <f t="shared" si="1"/>
        <v>7</v>
      </c>
      <c r="V10" s="2">
        <f t="shared" si="1"/>
        <v>45</v>
      </c>
      <c r="W10" s="2">
        <f t="shared" si="1"/>
        <v>990</v>
      </c>
      <c r="Y10" s="3">
        <f t="shared" si="6"/>
        <v>85336</v>
      </c>
      <c r="Z10" s="3">
        <f t="shared" si="2"/>
        <v>60407</v>
      </c>
      <c r="AA10" s="3">
        <f t="shared" si="2"/>
        <v>67145</v>
      </c>
      <c r="AB10" s="3">
        <f t="shared" si="2"/>
        <v>138990</v>
      </c>
      <c r="AC10" s="3">
        <f t="shared" si="7"/>
        <v>84475</v>
      </c>
      <c r="AD10" s="3">
        <f t="shared" si="3"/>
        <v>40216</v>
      </c>
      <c r="AE10" s="3">
        <f t="shared" si="3"/>
        <v>60228</v>
      </c>
      <c r="AF10" s="3">
        <f t="shared" si="3"/>
        <v>172654</v>
      </c>
    </row>
    <row r="11" spans="1:32" ht="15" customHeight="1" thickBot="1">
      <c r="A11" s="244" t="s">
        <v>9</v>
      </c>
      <c r="B11" s="245"/>
      <c r="C11" s="15"/>
      <c r="D11" s="18">
        <v>13</v>
      </c>
      <c r="E11" s="18">
        <v>-18</v>
      </c>
      <c r="F11" s="18">
        <v>-277</v>
      </c>
      <c r="G11" s="18">
        <v>89</v>
      </c>
      <c r="H11" s="244" t="s">
        <v>9</v>
      </c>
      <c r="I11" s="245"/>
      <c r="J11" s="15"/>
      <c r="K11" s="17">
        <v>1067</v>
      </c>
      <c r="L11" s="18">
        <v>7</v>
      </c>
      <c r="M11" s="18">
        <v>-79</v>
      </c>
      <c r="N11" s="18">
        <v>7</v>
      </c>
      <c r="P11" s="2" t="e">
        <f t="shared" si="4"/>
        <v>#VALUE!</v>
      </c>
      <c r="Q11" s="2" t="e">
        <f t="shared" si="0"/>
        <v>#VALUE!</v>
      </c>
      <c r="R11" s="2">
        <f t="shared" si="0"/>
        <v>7</v>
      </c>
      <c r="S11" s="2" t="e">
        <f t="shared" si="0"/>
        <v>#VALUE!</v>
      </c>
      <c r="T11" s="2">
        <f t="shared" si="5"/>
        <v>7</v>
      </c>
      <c r="U11" s="2" t="e">
        <f t="shared" si="1"/>
        <v>#VALUE!</v>
      </c>
      <c r="V11" s="2" t="e">
        <f t="shared" si="1"/>
        <v>#VALUE!</v>
      </c>
      <c r="W11" s="2" t="e">
        <f t="shared" si="1"/>
        <v>#VALUE!</v>
      </c>
      <c r="Y11" s="3">
        <f t="shared" si="6"/>
        <v>1067</v>
      </c>
      <c r="Z11" s="3">
        <f t="shared" si="2"/>
        <v>7</v>
      </c>
      <c r="AA11" s="3">
        <f t="shared" si="2"/>
        <v>-79</v>
      </c>
      <c r="AB11" s="3">
        <f t="shared" si="2"/>
        <v>7</v>
      </c>
      <c r="AC11" s="3">
        <f t="shared" si="7"/>
        <v>13</v>
      </c>
      <c r="AD11" s="3">
        <f t="shared" si="3"/>
        <v>-18</v>
      </c>
      <c r="AE11" s="3">
        <f t="shared" si="3"/>
        <v>-277</v>
      </c>
      <c r="AF11" s="3">
        <f t="shared" si="3"/>
        <v>89</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84488</v>
      </c>
      <c r="E13" s="16">
        <v>40198</v>
      </c>
      <c r="F13" s="16">
        <v>59951</v>
      </c>
      <c r="G13" s="16">
        <v>172743</v>
      </c>
      <c r="H13" s="254" t="s">
        <v>11</v>
      </c>
      <c r="I13" s="255"/>
      <c r="J13" s="15"/>
      <c r="K13" s="16">
        <v>86403</v>
      </c>
      <c r="L13" s="16">
        <v>60414</v>
      </c>
      <c r="M13" s="16">
        <v>67066</v>
      </c>
      <c r="N13" s="16">
        <v>138998</v>
      </c>
      <c r="P13" s="2">
        <f t="shared" si="4"/>
        <v>88</v>
      </c>
      <c r="Q13" s="2">
        <f t="shared" si="0"/>
        <v>98</v>
      </c>
      <c r="R13" s="2">
        <f t="shared" si="0"/>
        <v>51</v>
      </c>
      <c r="S13" s="2">
        <f t="shared" si="0"/>
        <v>743</v>
      </c>
      <c r="T13" s="2">
        <f t="shared" si="5"/>
        <v>3</v>
      </c>
      <c r="U13" s="2">
        <f t="shared" si="1"/>
        <v>14</v>
      </c>
      <c r="V13" s="2">
        <f t="shared" si="1"/>
        <v>66</v>
      </c>
      <c r="W13" s="2">
        <f t="shared" si="1"/>
        <v>998</v>
      </c>
      <c r="Y13" s="3">
        <f t="shared" si="6"/>
        <v>86403</v>
      </c>
      <c r="Z13" s="3">
        <f t="shared" si="2"/>
        <v>60414</v>
      </c>
      <c r="AA13" s="3">
        <f t="shared" si="2"/>
        <v>67066</v>
      </c>
      <c r="AB13" s="3">
        <f t="shared" si="2"/>
        <v>138998</v>
      </c>
      <c r="AC13" s="3">
        <f t="shared" si="7"/>
        <v>84488</v>
      </c>
      <c r="AD13" s="3">
        <f t="shared" si="3"/>
        <v>40198</v>
      </c>
      <c r="AE13" s="3">
        <f t="shared" si="3"/>
        <v>59951</v>
      </c>
      <c r="AF13" s="3">
        <f t="shared" si="3"/>
        <v>172743</v>
      </c>
    </row>
    <row r="14" spans="1:32" ht="49.5" customHeight="1" thickBot="1">
      <c r="A14" s="254" t="s">
        <v>12</v>
      </c>
      <c r="B14" s="255"/>
      <c r="C14" s="15"/>
      <c r="D14" s="16">
        <v>74735</v>
      </c>
      <c r="E14" s="16">
        <v>36475</v>
      </c>
      <c r="F14" s="16">
        <v>52202</v>
      </c>
      <c r="G14" s="16">
        <v>155444</v>
      </c>
      <c r="H14" s="254" t="s">
        <v>12</v>
      </c>
      <c r="I14" s="255"/>
      <c r="J14" s="15"/>
      <c r="K14" s="16">
        <v>82367</v>
      </c>
      <c r="L14" s="16">
        <v>56525</v>
      </c>
      <c r="M14" s="16">
        <v>56239</v>
      </c>
      <c r="N14" s="16">
        <v>124314</v>
      </c>
      <c r="P14" s="2">
        <f t="shared" si="4"/>
        <v>35</v>
      </c>
      <c r="Q14" s="2">
        <f t="shared" si="0"/>
        <v>75</v>
      </c>
      <c r="R14" s="2">
        <f t="shared" si="0"/>
        <v>2</v>
      </c>
      <c r="S14" s="2">
        <f t="shared" si="0"/>
        <v>444</v>
      </c>
      <c r="T14" s="2">
        <f t="shared" si="5"/>
        <v>67</v>
      </c>
      <c r="U14" s="2">
        <f t="shared" si="1"/>
        <v>25</v>
      </c>
      <c r="V14" s="2">
        <f t="shared" si="1"/>
        <v>39</v>
      </c>
      <c r="W14" s="2">
        <f t="shared" si="1"/>
        <v>314</v>
      </c>
      <c r="Y14" s="3">
        <f t="shared" si="6"/>
        <v>82367</v>
      </c>
      <c r="Z14" s="3">
        <f t="shared" si="2"/>
        <v>56525</v>
      </c>
      <c r="AA14" s="3">
        <f t="shared" si="2"/>
        <v>56239</v>
      </c>
      <c r="AB14" s="3">
        <f t="shared" si="2"/>
        <v>124314</v>
      </c>
      <c r="AC14" s="3">
        <f t="shared" si="7"/>
        <v>74735</v>
      </c>
      <c r="AD14" s="3">
        <f t="shared" si="3"/>
        <v>36475</v>
      </c>
      <c r="AE14" s="3">
        <f t="shared" si="3"/>
        <v>52202</v>
      </c>
      <c r="AF14" s="3">
        <f t="shared" si="3"/>
        <v>155444</v>
      </c>
    </row>
    <row r="15" spans="1:32" ht="61.5" customHeight="1" thickBot="1">
      <c r="A15" s="254" t="s">
        <v>13</v>
      </c>
      <c r="B15" s="255"/>
      <c r="C15" s="15"/>
      <c r="D15" s="16">
        <v>74735</v>
      </c>
      <c r="E15" s="16">
        <v>36062</v>
      </c>
      <c r="F15" s="16">
        <v>52203</v>
      </c>
      <c r="G15" s="16">
        <v>156181</v>
      </c>
      <c r="H15" s="254" t="s">
        <v>13</v>
      </c>
      <c r="I15" s="255"/>
      <c r="J15" s="15"/>
      <c r="K15" s="16">
        <v>82367</v>
      </c>
      <c r="L15" s="16">
        <v>56525</v>
      </c>
      <c r="M15" s="16">
        <v>56239</v>
      </c>
      <c r="N15" s="16">
        <v>124314</v>
      </c>
      <c r="P15" s="2">
        <f t="shared" si="4"/>
        <v>35</v>
      </c>
      <c r="Q15" s="2">
        <f t="shared" si="0"/>
        <v>62</v>
      </c>
      <c r="R15" s="2">
        <f t="shared" si="0"/>
        <v>3</v>
      </c>
      <c r="S15" s="2">
        <f t="shared" si="0"/>
        <v>181</v>
      </c>
      <c r="T15" s="2">
        <f t="shared" si="5"/>
        <v>67</v>
      </c>
      <c r="U15" s="2">
        <f t="shared" si="1"/>
        <v>25</v>
      </c>
      <c r="V15" s="2">
        <f t="shared" si="1"/>
        <v>39</v>
      </c>
      <c r="W15" s="2">
        <f t="shared" si="1"/>
        <v>314</v>
      </c>
      <c r="Y15" s="3">
        <f t="shared" si="6"/>
        <v>82367</v>
      </c>
      <c r="Z15" s="3">
        <f t="shared" si="2"/>
        <v>56525</v>
      </c>
      <c r="AA15" s="3">
        <f t="shared" si="2"/>
        <v>56239</v>
      </c>
      <c r="AB15" s="3">
        <f t="shared" si="2"/>
        <v>124314</v>
      </c>
      <c r="AC15" s="3">
        <f t="shared" si="7"/>
        <v>74735</v>
      </c>
      <c r="AD15" s="3">
        <f t="shared" si="3"/>
        <v>36062</v>
      </c>
      <c r="AE15" s="3">
        <f t="shared" si="3"/>
        <v>52203</v>
      </c>
      <c r="AF15" s="3">
        <f t="shared" si="3"/>
        <v>156181</v>
      </c>
    </row>
    <row r="16" spans="1:32" ht="30" customHeight="1" thickBot="1">
      <c r="A16" s="244" t="s">
        <v>14</v>
      </c>
      <c r="B16" s="245"/>
      <c r="C16" s="15"/>
      <c r="D16" s="18">
        <v>362</v>
      </c>
      <c r="E16" s="18">
        <v>167</v>
      </c>
      <c r="F16" s="18">
        <v>244</v>
      </c>
      <c r="G16" s="18">
        <v>754</v>
      </c>
      <c r="H16" s="244" t="s">
        <v>14</v>
      </c>
      <c r="I16" s="245"/>
      <c r="J16" s="15"/>
      <c r="K16" s="18">
        <v>383</v>
      </c>
      <c r="L16" s="18">
        <v>274</v>
      </c>
      <c r="M16" s="18">
        <v>256</v>
      </c>
      <c r="N16" s="18">
        <v>603</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383</v>
      </c>
      <c r="Z16" s="3">
        <f t="shared" si="2"/>
        <v>274</v>
      </c>
      <c r="AA16" s="3">
        <f t="shared" si="2"/>
        <v>256</v>
      </c>
      <c r="AB16" s="3">
        <f t="shared" si="2"/>
        <v>603</v>
      </c>
      <c r="AC16" s="3">
        <f t="shared" si="7"/>
        <v>362</v>
      </c>
      <c r="AD16" s="3">
        <f t="shared" si="3"/>
        <v>167</v>
      </c>
      <c r="AE16" s="3">
        <f t="shared" si="3"/>
        <v>244</v>
      </c>
      <c r="AF16" s="3">
        <f t="shared" si="3"/>
        <v>754</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1602639</v>
      </c>
      <c r="E19" s="16">
        <v>1188829</v>
      </c>
      <c r="F19" s="16">
        <v>1111636</v>
      </c>
      <c r="G19" s="16">
        <v>1217823</v>
      </c>
      <c r="H19" s="252" t="s">
        <v>16</v>
      </c>
      <c r="I19" s="253"/>
      <c r="J19" s="15"/>
      <c r="K19" s="16">
        <v>2102648</v>
      </c>
      <c r="L19" s="16">
        <v>2432467</v>
      </c>
      <c r="M19" s="16">
        <v>2241720</v>
      </c>
      <c r="N19" s="16">
        <v>2032064</v>
      </c>
      <c r="P19" s="2">
        <f t="shared" ref="P19:S38" si="9">REPLACE(D19,1,3,"")/1</f>
        <v>2639</v>
      </c>
      <c r="Q19" s="2">
        <f t="shared" si="9"/>
        <v>8829</v>
      </c>
      <c r="R19" s="2">
        <f t="shared" si="9"/>
        <v>1636</v>
      </c>
      <c r="S19" s="2">
        <f t="shared" si="9"/>
        <v>7823</v>
      </c>
      <c r="T19" s="2">
        <f t="shared" ref="T19:W38" si="10">REPLACE(K19,1,3,"")/1</f>
        <v>2648</v>
      </c>
      <c r="U19" s="2">
        <f t="shared" si="10"/>
        <v>2467</v>
      </c>
      <c r="V19" s="2">
        <f t="shared" si="10"/>
        <v>1720</v>
      </c>
      <c r="W19" s="2">
        <f t="shared" si="10"/>
        <v>2064</v>
      </c>
      <c r="Y19" s="3">
        <f t="shared" si="6"/>
        <v>2102648</v>
      </c>
      <c r="Z19" s="3">
        <f t="shared" si="6"/>
        <v>2432467</v>
      </c>
      <c r="AA19" s="3">
        <f t="shared" si="6"/>
        <v>2241720</v>
      </c>
      <c r="AB19" s="3">
        <f t="shared" si="6"/>
        <v>2032064</v>
      </c>
      <c r="AC19" s="3">
        <f t="shared" si="7"/>
        <v>1602639</v>
      </c>
      <c r="AD19" s="3">
        <f t="shared" si="7"/>
        <v>1188829</v>
      </c>
      <c r="AE19" s="3">
        <f t="shared" si="7"/>
        <v>1111636</v>
      </c>
      <c r="AF19" s="3">
        <f t="shared" si="7"/>
        <v>1217823</v>
      </c>
    </row>
    <row r="20" spans="1:32" ht="61.5" customHeight="1" thickBot="1">
      <c r="A20" s="244" t="s">
        <v>17</v>
      </c>
      <c r="B20" s="245"/>
      <c r="C20" s="15"/>
      <c r="D20" s="17">
        <v>490141</v>
      </c>
      <c r="E20" s="17">
        <v>305937</v>
      </c>
      <c r="F20" s="17">
        <v>150843</v>
      </c>
      <c r="G20" s="17">
        <v>142041</v>
      </c>
      <c r="H20" s="244" t="s">
        <v>17</v>
      </c>
      <c r="I20" s="245"/>
      <c r="J20" s="15"/>
      <c r="K20" s="17">
        <v>899684</v>
      </c>
      <c r="L20" s="17">
        <v>670107</v>
      </c>
      <c r="M20" s="17">
        <v>3654</v>
      </c>
      <c r="N20" s="17">
        <v>541967</v>
      </c>
      <c r="P20" s="2">
        <f t="shared" si="9"/>
        <v>141</v>
      </c>
      <c r="Q20" s="2">
        <f t="shared" si="9"/>
        <v>937</v>
      </c>
      <c r="R20" s="2">
        <f t="shared" si="9"/>
        <v>843</v>
      </c>
      <c r="S20" s="2">
        <f t="shared" si="9"/>
        <v>41</v>
      </c>
      <c r="T20" s="2">
        <f t="shared" si="10"/>
        <v>684</v>
      </c>
      <c r="U20" s="2">
        <f t="shared" si="10"/>
        <v>107</v>
      </c>
      <c r="V20" s="2">
        <f t="shared" si="10"/>
        <v>4</v>
      </c>
      <c r="W20" s="2">
        <f t="shared" si="10"/>
        <v>967</v>
      </c>
      <c r="Y20" s="3">
        <f t="shared" si="6"/>
        <v>899684</v>
      </c>
      <c r="Z20" s="3">
        <f t="shared" si="6"/>
        <v>670107</v>
      </c>
      <c r="AA20" s="3">
        <f t="shared" si="6"/>
        <v>3654</v>
      </c>
      <c r="AB20" s="3">
        <f t="shared" si="6"/>
        <v>541967</v>
      </c>
      <c r="AC20" s="3">
        <f t="shared" si="7"/>
        <v>490141</v>
      </c>
      <c r="AD20" s="3">
        <f t="shared" si="7"/>
        <v>305937</v>
      </c>
      <c r="AE20" s="3">
        <f t="shared" si="7"/>
        <v>150843</v>
      </c>
      <c r="AF20" s="3">
        <f t="shared" si="7"/>
        <v>142041</v>
      </c>
    </row>
    <row r="21" spans="1:32" ht="30" customHeight="1" thickBot="1">
      <c r="A21" s="244" t="s">
        <v>18</v>
      </c>
      <c r="B21" s="245"/>
      <c r="C21" s="15"/>
      <c r="D21" s="17">
        <v>63000</v>
      </c>
      <c r="E21" s="17">
        <v>261300</v>
      </c>
      <c r="F21" s="17">
        <v>336700</v>
      </c>
      <c r="G21" s="17">
        <v>305555</v>
      </c>
      <c r="H21" s="244" t="s">
        <v>18</v>
      </c>
      <c r="I21" s="245"/>
      <c r="J21" s="15"/>
      <c r="K21" s="17">
        <v>84500</v>
      </c>
      <c r="L21" s="17">
        <v>433030</v>
      </c>
      <c r="M21" s="17">
        <v>980350</v>
      </c>
      <c r="N21" s="17">
        <v>275000</v>
      </c>
      <c r="P21" s="2">
        <f t="shared" si="9"/>
        <v>0</v>
      </c>
      <c r="Q21" s="2">
        <f t="shared" si="9"/>
        <v>300</v>
      </c>
      <c r="R21" s="2">
        <f t="shared" si="9"/>
        <v>700</v>
      </c>
      <c r="S21" s="2">
        <f t="shared" si="9"/>
        <v>555</v>
      </c>
      <c r="T21" s="2">
        <f t="shared" si="10"/>
        <v>0</v>
      </c>
      <c r="U21" s="2">
        <f t="shared" si="10"/>
        <v>30</v>
      </c>
      <c r="V21" s="2">
        <f t="shared" si="10"/>
        <v>350</v>
      </c>
      <c r="W21" s="2">
        <f t="shared" si="10"/>
        <v>0</v>
      </c>
      <c r="Y21" s="3">
        <f t="shared" si="6"/>
        <v>84500</v>
      </c>
      <c r="Z21" s="3">
        <f t="shared" si="6"/>
        <v>433030</v>
      </c>
      <c r="AA21" s="3">
        <f t="shared" si="6"/>
        <v>980350</v>
      </c>
      <c r="AB21" s="3">
        <f t="shared" si="6"/>
        <v>275000</v>
      </c>
      <c r="AC21" s="3">
        <f t="shared" si="7"/>
        <v>63000</v>
      </c>
      <c r="AD21" s="3">
        <f t="shared" si="7"/>
        <v>261300</v>
      </c>
      <c r="AE21" s="3">
        <f t="shared" si="7"/>
        <v>336700</v>
      </c>
      <c r="AF21" s="3">
        <f t="shared" si="7"/>
        <v>305555</v>
      </c>
    </row>
    <row r="22" spans="1:32" ht="30" customHeight="1" thickBot="1">
      <c r="A22" s="244" t="s">
        <v>19</v>
      </c>
      <c r="B22" s="245"/>
      <c r="C22" s="15"/>
      <c r="D22" s="17">
        <v>696606</v>
      </c>
      <c r="E22" s="17">
        <v>493191</v>
      </c>
      <c r="F22" s="17">
        <v>455834</v>
      </c>
      <c r="G22" s="17">
        <v>591793</v>
      </c>
      <c r="H22" s="244" t="s">
        <v>19</v>
      </c>
      <c r="I22" s="245"/>
      <c r="J22" s="15"/>
      <c r="K22" s="17">
        <v>735419</v>
      </c>
      <c r="L22" s="17">
        <v>934014</v>
      </c>
      <c r="M22" s="17">
        <v>839651</v>
      </c>
      <c r="N22" s="17">
        <v>794565</v>
      </c>
      <c r="P22" s="2">
        <f t="shared" si="9"/>
        <v>606</v>
      </c>
      <c r="Q22" s="2">
        <f t="shared" si="9"/>
        <v>191</v>
      </c>
      <c r="R22" s="2">
        <f t="shared" si="9"/>
        <v>834</v>
      </c>
      <c r="S22" s="2">
        <f t="shared" si="9"/>
        <v>793</v>
      </c>
      <c r="T22" s="2">
        <f t="shared" si="10"/>
        <v>419</v>
      </c>
      <c r="U22" s="2">
        <f t="shared" si="10"/>
        <v>14</v>
      </c>
      <c r="V22" s="2">
        <f t="shared" si="10"/>
        <v>651</v>
      </c>
      <c r="W22" s="2">
        <f t="shared" si="10"/>
        <v>565</v>
      </c>
      <c r="Y22" s="3">
        <f t="shared" si="6"/>
        <v>735419</v>
      </c>
      <c r="Z22" s="3">
        <f t="shared" si="6"/>
        <v>934014</v>
      </c>
      <c r="AA22" s="3">
        <f t="shared" si="6"/>
        <v>839651</v>
      </c>
      <c r="AB22" s="3">
        <f t="shared" si="6"/>
        <v>794565</v>
      </c>
      <c r="AC22" s="3">
        <f t="shared" si="7"/>
        <v>696606</v>
      </c>
      <c r="AD22" s="3">
        <f t="shared" si="7"/>
        <v>493191</v>
      </c>
      <c r="AE22" s="3">
        <f t="shared" si="7"/>
        <v>455834</v>
      </c>
      <c r="AF22" s="3">
        <f t="shared" si="7"/>
        <v>591793</v>
      </c>
    </row>
    <row r="23" spans="1:32" ht="15" customHeight="1" thickBot="1">
      <c r="A23" s="244" t="s">
        <v>20</v>
      </c>
      <c r="B23" s="245"/>
      <c r="C23" s="15"/>
      <c r="D23" s="17">
        <v>336661</v>
      </c>
      <c r="E23" s="17">
        <v>109909</v>
      </c>
      <c r="F23" s="17">
        <v>149851</v>
      </c>
      <c r="G23" s="17">
        <v>176730</v>
      </c>
      <c r="H23" s="244" t="s">
        <v>20</v>
      </c>
      <c r="I23" s="245"/>
      <c r="J23" s="15"/>
      <c r="K23" s="17">
        <v>378541</v>
      </c>
      <c r="L23" s="17">
        <v>378224</v>
      </c>
      <c r="M23" s="17">
        <v>374227</v>
      </c>
      <c r="N23" s="17">
        <v>373337</v>
      </c>
      <c r="P23" s="2">
        <f t="shared" si="9"/>
        <v>661</v>
      </c>
      <c r="Q23" s="2">
        <f t="shared" si="9"/>
        <v>909</v>
      </c>
      <c r="R23" s="2">
        <f t="shared" si="9"/>
        <v>851</v>
      </c>
      <c r="S23" s="2">
        <f t="shared" si="9"/>
        <v>730</v>
      </c>
      <c r="T23" s="2">
        <f t="shared" si="10"/>
        <v>541</v>
      </c>
      <c r="U23" s="2">
        <f t="shared" si="10"/>
        <v>224</v>
      </c>
      <c r="V23" s="2">
        <f t="shared" si="10"/>
        <v>227</v>
      </c>
      <c r="W23" s="2">
        <f t="shared" si="10"/>
        <v>337</v>
      </c>
      <c r="Y23" s="3">
        <f t="shared" si="6"/>
        <v>378541</v>
      </c>
      <c r="Z23" s="3">
        <f t="shared" si="6"/>
        <v>378224</v>
      </c>
      <c r="AA23" s="3">
        <f t="shared" si="6"/>
        <v>374227</v>
      </c>
      <c r="AB23" s="3">
        <f t="shared" si="6"/>
        <v>373337</v>
      </c>
      <c r="AC23" s="3">
        <f t="shared" si="7"/>
        <v>336661</v>
      </c>
      <c r="AD23" s="3">
        <f t="shared" si="7"/>
        <v>109909</v>
      </c>
      <c r="AE23" s="3">
        <f t="shared" si="7"/>
        <v>149851</v>
      </c>
      <c r="AF23" s="3">
        <f t="shared" si="7"/>
        <v>176730</v>
      </c>
    </row>
    <row r="24" spans="1:32" ht="30" customHeight="1" thickBot="1">
      <c r="A24" s="244" t="s">
        <v>21</v>
      </c>
      <c r="B24" s="245"/>
      <c r="C24" s="15"/>
      <c r="D24" s="17">
        <v>16230</v>
      </c>
      <c r="E24" s="17">
        <v>18493</v>
      </c>
      <c r="F24" s="17">
        <v>18407</v>
      </c>
      <c r="G24" s="17">
        <v>1703</v>
      </c>
      <c r="H24" s="244" t="s">
        <v>21</v>
      </c>
      <c r="I24" s="245"/>
      <c r="J24" s="15"/>
      <c r="K24" s="17">
        <v>4504</v>
      </c>
      <c r="L24" s="17">
        <v>17092</v>
      </c>
      <c r="M24" s="17">
        <v>43838</v>
      </c>
      <c r="N24" s="17">
        <v>47195</v>
      </c>
      <c r="P24" s="2">
        <f t="shared" si="9"/>
        <v>30</v>
      </c>
      <c r="Q24" s="2">
        <f t="shared" si="9"/>
        <v>93</v>
      </c>
      <c r="R24" s="2">
        <f t="shared" si="9"/>
        <v>7</v>
      </c>
      <c r="S24" s="2">
        <f t="shared" si="9"/>
        <v>3</v>
      </c>
      <c r="T24" s="2">
        <f t="shared" si="10"/>
        <v>4</v>
      </c>
      <c r="U24" s="2">
        <f t="shared" si="10"/>
        <v>92</v>
      </c>
      <c r="V24" s="2">
        <f t="shared" si="10"/>
        <v>38</v>
      </c>
      <c r="W24" s="2">
        <f t="shared" si="10"/>
        <v>95</v>
      </c>
      <c r="Y24" s="3">
        <f t="shared" si="6"/>
        <v>4504</v>
      </c>
      <c r="Z24" s="3">
        <f t="shared" si="6"/>
        <v>17092</v>
      </c>
      <c r="AA24" s="3">
        <f t="shared" si="6"/>
        <v>43838</v>
      </c>
      <c r="AB24" s="3">
        <f t="shared" si="6"/>
        <v>47195</v>
      </c>
      <c r="AC24" s="3">
        <f t="shared" si="7"/>
        <v>16230</v>
      </c>
      <c r="AD24" s="3">
        <f t="shared" si="7"/>
        <v>18493</v>
      </c>
      <c r="AE24" s="3">
        <f t="shared" si="7"/>
        <v>18407</v>
      </c>
      <c r="AF24" s="3">
        <f t="shared" si="7"/>
        <v>1703</v>
      </c>
    </row>
    <row r="25" spans="1:32" ht="15" customHeight="1" thickBot="1">
      <c r="A25" s="254" t="s">
        <v>22</v>
      </c>
      <c r="B25" s="255"/>
      <c r="C25" s="15"/>
      <c r="D25" s="16">
        <v>4681416</v>
      </c>
      <c r="E25" s="16">
        <v>5265488</v>
      </c>
      <c r="F25" s="16">
        <v>5633641</v>
      </c>
      <c r="G25" s="16">
        <v>5966620</v>
      </c>
      <c r="H25" s="254" t="s">
        <v>22</v>
      </c>
      <c r="I25" s="255"/>
      <c r="J25" s="15"/>
      <c r="K25" s="16">
        <v>3228986</v>
      </c>
      <c r="L25" s="16">
        <v>3403298</v>
      </c>
      <c r="M25" s="16">
        <v>3910486</v>
      </c>
      <c r="N25" s="16">
        <v>4261831</v>
      </c>
      <c r="P25" s="2">
        <f t="shared" si="9"/>
        <v>1416</v>
      </c>
      <c r="Q25" s="2">
        <f t="shared" si="9"/>
        <v>5488</v>
      </c>
      <c r="R25" s="2">
        <f t="shared" si="9"/>
        <v>3641</v>
      </c>
      <c r="S25" s="2">
        <f t="shared" si="9"/>
        <v>6620</v>
      </c>
      <c r="T25" s="2">
        <f t="shared" si="10"/>
        <v>8986</v>
      </c>
      <c r="U25" s="2">
        <f t="shared" si="10"/>
        <v>3298</v>
      </c>
      <c r="V25" s="2">
        <f t="shared" si="10"/>
        <v>486</v>
      </c>
      <c r="W25" s="2">
        <f t="shared" si="10"/>
        <v>1831</v>
      </c>
      <c r="Y25" s="3">
        <f t="shared" si="6"/>
        <v>3228986</v>
      </c>
      <c r="Z25" s="3">
        <f t="shared" si="6"/>
        <v>3403298</v>
      </c>
      <c r="AA25" s="3">
        <f t="shared" si="6"/>
        <v>3910486</v>
      </c>
      <c r="AB25" s="3">
        <f t="shared" si="6"/>
        <v>4261831</v>
      </c>
      <c r="AC25" s="3">
        <f t="shared" si="7"/>
        <v>4681416</v>
      </c>
      <c r="AD25" s="3">
        <f t="shared" si="7"/>
        <v>5265488</v>
      </c>
      <c r="AE25" s="3">
        <f t="shared" si="7"/>
        <v>5633641</v>
      </c>
      <c r="AF25" s="3">
        <f t="shared" si="7"/>
        <v>5966620</v>
      </c>
    </row>
    <row r="26" spans="1:32" ht="15" customHeight="1" thickBot="1">
      <c r="A26" s="244" t="s">
        <v>23</v>
      </c>
      <c r="B26" s="245"/>
      <c r="C26" s="15"/>
      <c r="D26" s="17">
        <v>723391</v>
      </c>
      <c r="E26" s="17">
        <v>703807</v>
      </c>
      <c r="F26" s="17">
        <v>712571</v>
      </c>
      <c r="G26" s="17">
        <v>692365</v>
      </c>
      <c r="H26" s="244" t="s">
        <v>23</v>
      </c>
      <c r="I26" s="245"/>
      <c r="J26" s="15"/>
      <c r="K26" s="17">
        <v>780430</v>
      </c>
      <c r="L26" s="17">
        <v>777618</v>
      </c>
      <c r="M26" s="17">
        <v>762608</v>
      </c>
      <c r="N26" s="17">
        <v>742317</v>
      </c>
      <c r="P26" s="2">
        <f t="shared" si="9"/>
        <v>391</v>
      </c>
      <c r="Q26" s="2">
        <f t="shared" si="9"/>
        <v>807</v>
      </c>
      <c r="R26" s="2">
        <f t="shared" si="9"/>
        <v>571</v>
      </c>
      <c r="S26" s="2">
        <f t="shared" si="9"/>
        <v>365</v>
      </c>
      <c r="T26" s="2">
        <f t="shared" si="10"/>
        <v>430</v>
      </c>
      <c r="U26" s="2">
        <f t="shared" si="10"/>
        <v>618</v>
      </c>
      <c r="V26" s="2">
        <f t="shared" si="10"/>
        <v>608</v>
      </c>
      <c r="W26" s="2">
        <f t="shared" si="10"/>
        <v>317</v>
      </c>
      <c r="Y26" s="3">
        <f t="shared" si="6"/>
        <v>780430</v>
      </c>
      <c r="Z26" s="3">
        <f t="shared" si="6"/>
        <v>777618</v>
      </c>
      <c r="AA26" s="3">
        <f t="shared" si="6"/>
        <v>762608</v>
      </c>
      <c r="AB26" s="3">
        <f t="shared" si="6"/>
        <v>742317</v>
      </c>
      <c r="AC26" s="3">
        <f t="shared" si="7"/>
        <v>723391</v>
      </c>
      <c r="AD26" s="3">
        <f t="shared" si="7"/>
        <v>703807</v>
      </c>
      <c r="AE26" s="3">
        <f t="shared" si="7"/>
        <v>712571</v>
      </c>
      <c r="AF26" s="3">
        <f t="shared" si="7"/>
        <v>692365</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12175</v>
      </c>
      <c r="E28" s="17">
        <v>12958</v>
      </c>
      <c r="F28" s="17">
        <v>13227</v>
      </c>
      <c r="G28" s="17">
        <v>12563</v>
      </c>
      <c r="H28" s="244" t="s">
        <v>25</v>
      </c>
      <c r="I28" s="245"/>
      <c r="J28" s="15"/>
      <c r="K28" s="17">
        <v>12039</v>
      </c>
      <c r="L28" s="17">
        <v>12930</v>
      </c>
      <c r="M28" s="17">
        <v>13065</v>
      </c>
      <c r="N28" s="17">
        <v>11523</v>
      </c>
      <c r="P28" s="2">
        <f t="shared" si="9"/>
        <v>75</v>
      </c>
      <c r="Q28" s="2">
        <f t="shared" si="9"/>
        <v>58</v>
      </c>
      <c r="R28" s="2">
        <f t="shared" si="9"/>
        <v>27</v>
      </c>
      <c r="S28" s="2">
        <f t="shared" si="9"/>
        <v>63</v>
      </c>
      <c r="T28" s="2">
        <f t="shared" si="10"/>
        <v>39</v>
      </c>
      <c r="U28" s="2">
        <f t="shared" si="10"/>
        <v>30</v>
      </c>
      <c r="V28" s="2">
        <f t="shared" si="10"/>
        <v>65</v>
      </c>
      <c r="W28" s="2">
        <f t="shared" si="10"/>
        <v>23</v>
      </c>
      <c r="Y28" s="3">
        <f t="shared" si="6"/>
        <v>12039</v>
      </c>
      <c r="Z28" s="3">
        <f t="shared" si="6"/>
        <v>12930</v>
      </c>
      <c r="AA28" s="3">
        <f t="shared" si="6"/>
        <v>13065</v>
      </c>
      <c r="AB28" s="3">
        <f t="shared" si="6"/>
        <v>11523</v>
      </c>
      <c r="AC28" s="3">
        <f t="shared" si="7"/>
        <v>12175</v>
      </c>
      <c r="AD28" s="3">
        <f t="shared" si="7"/>
        <v>12958</v>
      </c>
      <c r="AE28" s="3">
        <f t="shared" si="7"/>
        <v>13227</v>
      </c>
      <c r="AF28" s="3">
        <f t="shared" si="7"/>
        <v>12563</v>
      </c>
    </row>
    <row r="29" spans="1:32" ht="15" customHeight="1" thickBot="1">
      <c r="A29" s="254" t="s">
        <v>26</v>
      </c>
      <c r="B29" s="255"/>
      <c r="C29" s="15"/>
      <c r="D29" s="16">
        <v>6284055</v>
      </c>
      <c r="E29" s="16">
        <v>6454317</v>
      </c>
      <c r="F29" s="16">
        <v>6745277</v>
      </c>
      <c r="G29" s="16">
        <v>7184443</v>
      </c>
      <c r="H29" s="254" t="s">
        <v>26</v>
      </c>
      <c r="I29" s="255"/>
      <c r="J29" s="15"/>
      <c r="K29" s="16">
        <v>5331634</v>
      </c>
      <c r="L29" s="16">
        <v>5835765</v>
      </c>
      <c r="M29" s="16">
        <v>6152206</v>
      </c>
      <c r="N29" s="16">
        <v>6293895</v>
      </c>
      <c r="P29" s="2">
        <f t="shared" si="9"/>
        <v>4055</v>
      </c>
      <c r="Q29" s="2">
        <f t="shared" si="9"/>
        <v>4317</v>
      </c>
      <c r="R29" s="2">
        <f t="shared" si="9"/>
        <v>5277</v>
      </c>
      <c r="S29" s="2">
        <f t="shared" si="9"/>
        <v>4443</v>
      </c>
      <c r="T29" s="2">
        <f t="shared" si="10"/>
        <v>1634</v>
      </c>
      <c r="U29" s="2">
        <f t="shared" si="10"/>
        <v>5765</v>
      </c>
      <c r="V29" s="2">
        <f t="shared" si="10"/>
        <v>2206</v>
      </c>
      <c r="W29" s="2">
        <f t="shared" si="10"/>
        <v>3895</v>
      </c>
      <c r="Y29" s="3">
        <f t="shared" si="6"/>
        <v>5331634</v>
      </c>
      <c r="Z29" s="3">
        <f t="shared" si="6"/>
        <v>5835765</v>
      </c>
      <c r="AA29" s="3">
        <f t="shared" si="6"/>
        <v>6152206</v>
      </c>
      <c r="AB29" s="3">
        <f t="shared" si="6"/>
        <v>6293895</v>
      </c>
      <c r="AC29" s="3">
        <f t="shared" si="7"/>
        <v>6284055</v>
      </c>
      <c r="AD29" s="3">
        <f t="shared" si="7"/>
        <v>6454317</v>
      </c>
      <c r="AE29" s="3">
        <f t="shared" si="7"/>
        <v>6745277</v>
      </c>
      <c r="AF29" s="3">
        <f t="shared" si="7"/>
        <v>7184443</v>
      </c>
    </row>
    <row r="30" spans="1:32" ht="15" customHeight="1" thickBot="1">
      <c r="A30" s="254" t="s">
        <v>27</v>
      </c>
      <c r="B30" s="255"/>
      <c r="C30" s="15"/>
      <c r="D30" s="16">
        <v>3458561</v>
      </c>
      <c r="E30" s="16">
        <v>3595043</v>
      </c>
      <c r="F30" s="16">
        <v>3835701</v>
      </c>
      <c r="G30" s="16">
        <v>4124271</v>
      </c>
      <c r="H30" s="254" t="s">
        <v>27</v>
      </c>
      <c r="I30" s="255"/>
      <c r="J30" s="15"/>
      <c r="K30" s="16">
        <v>2604938</v>
      </c>
      <c r="L30" s="16">
        <v>3054758</v>
      </c>
      <c r="M30" s="16">
        <v>3315941</v>
      </c>
      <c r="N30" s="16">
        <v>3336895</v>
      </c>
      <c r="P30" s="2">
        <f t="shared" si="9"/>
        <v>8561</v>
      </c>
      <c r="Q30" s="2">
        <f t="shared" si="9"/>
        <v>5043</v>
      </c>
      <c r="R30" s="2">
        <f t="shared" si="9"/>
        <v>5701</v>
      </c>
      <c r="S30" s="2">
        <f t="shared" si="9"/>
        <v>4271</v>
      </c>
      <c r="T30" s="2">
        <f t="shared" si="10"/>
        <v>4938</v>
      </c>
      <c r="U30" s="2">
        <f t="shared" si="10"/>
        <v>4758</v>
      </c>
      <c r="V30" s="2">
        <f t="shared" si="10"/>
        <v>5941</v>
      </c>
      <c r="W30" s="2">
        <f t="shared" si="10"/>
        <v>6895</v>
      </c>
      <c r="Y30" s="3">
        <f t="shared" si="6"/>
        <v>2604938</v>
      </c>
      <c r="Z30" s="3">
        <f t="shared" si="6"/>
        <v>3054758</v>
      </c>
      <c r="AA30" s="3">
        <f t="shared" si="6"/>
        <v>3315941</v>
      </c>
      <c r="AB30" s="3">
        <f t="shared" si="6"/>
        <v>3336895</v>
      </c>
      <c r="AC30" s="3">
        <f t="shared" si="7"/>
        <v>3458561</v>
      </c>
      <c r="AD30" s="3">
        <f t="shared" si="7"/>
        <v>3595043</v>
      </c>
      <c r="AE30" s="3">
        <f t="shared" si="7"/>
        <v>3835701</v>
      </c>
      <c r="AF30" s="3">
        <f t="shared" si="7"/>
        <v>4124271</v>
      </c>
    </row>
    <row r="31" spans="1:32" ht="15" customHeight="1" thickBot="1">
      <c r="A31" s="244" t="s">
        <v>28</v>
      </c>
      <c r="B31" s="245"/>
      <c r="C31" s="15"/>
      <c r="D31" s="17">
        <v>244297</v>
      </c>
      <c r="E31" s="17">
        <v>222950</v>
      </c>
      <c r="F31" s="17">
        <v>265304</v>
      </c>
      <c r="G31" s="17">
        <v>253879</v>
      </c>
      <c r="H31" s="244" t="s">
        <v>28</v>
      </c>
      <c r="I31" s="245"/>
      <c r="J31" s="15"/>
      <c r="K31" s="17">
        <v>488176</v>
      </c>
      <c r="L31" s="17">
        <v>599351</v>
      </c>
      <c r="M31" s="17">
        <v>526990</v>
      </c>
      <c r="N31" s="17">
        <v>266709</v>
      </c>
      <c r="P31" s="2">
        <f t="shared" si="9"/>
        <v>297</v>
      </c>
      <c r="Q31" s="2">
        <f t="shared" si="9"/>
        <v>950</v>
      </c>
      <c r="R31" s="2">
        <f t="shared" si="9"/>
        <v>304</v>
      </c>
      <c r="S31" s="2">
        <f t="shared" si="9"/>
        <v>879</v>
      </c>
      <c r="T31" s="2">
        <f t="shared" si="10"/>
        <v>176</v>
      </c>
      <c r="U31" s="2">
        <f t="shared" si="10"/>
        <v>351</v>
      </c>
      <c r="V31" s="2">
        <f t="shared" si="10"/>
        <v>990</v>
      </c>
      <c r="W31" s="2">
        <f t="shared" si="10"/>
        <v>709</v>
      </c>
      <c r="Y31" s="3">
        <f t="shared" si="6"/>
        <v>488176</v>
      </c>
      <c r="Z31" s="3">
        <f t="shared" si="6"/>
        <v>599351</v>
      </c>
      <c r="AA31" s="3">
        <f t="shared" si="6"/>
        <v>526990</v>
      </c>
      <c r="AB31" s="3">
        <f t="shared" si="6"/>
        <v>266709</v>
      </c>
      <c r="AC31" s="3">
        <f t="shared" si="7"/>
        <v>244297</v>
      </c>
      <c r="AD31" s="3">
        <f t="shared" si="7"/>
        <v>222950</v>
      </c>
      <c r="AE31" s="3">
        <f t="shared" si="7"/>
        <v>265304</v>
      </c>
      <c r="AF31" s="3">
        <f t="shared" si="7"/>
        <v>253879</v>
      </c>
    </row>
    <row r="32" spans="1:32" ht="15" customHeight="1" thickBot="1">
      <c r="A32" s="244" t="s">
        <v>29</v>
      </c>
      <c r="B32" s="245"/>
      <c r="C32" s="15"/>
      <c r="D32" s="17">
        <v>3214264</v>
      </c>
      <c r="E32" s="17">
        <v>3372094</v>
      </c>
      <c r="F32" s="17">
        <v>3570398</v>
      </c>
      <c r="G32" s="17">
        <v>3870392</v>
      </c>
      <c r="H32" s="244" t="s">
        <v>29</v>
      </c>
      <c r="I32" s="245"/>
      <c r="J32" s="15"/>
      <c r="K32" s="17">
        <v>2116762</v>
      </c>
      <c r="L32" s="17">
        <v>2455407</v>
      </c>
      <c r="M32" s="17">
        <v>2788951</v>
      </c>
      <c r="N32" s="17">
        <v>3070185</v>
      </c>
      <c r="P32" s="2">
        <f t="shared" si="9"/>
        <v>4264</v>
      </c>
      <c r="Q32" s="2">
        <f t="shared" si="9"/>
        <v>2094</v>
      </c>
      <c r="R32" s="2">
        <f t="shared" si="9"/>
        <v>398</v>
      </c>
      <c r="S32" s="2">
        <f t="shared" si="9"/>
        <v>392</v>
      </c>
      <c r="T32" s="2">
        <f t="shared" si="10"/>
        <v>6762</v>
      </c>
      <c r="U32" s="2">
        <f t="shared" si="10"/>
        <v>5407</v>
      </c>
      <c r="V32" s="2">
        <f t="shared" si="10"/>
        <v>8951</v>
      </c>
      <c r="W32" s="2">
        <f t="shared" si="10"/>
        <v>185</v>
      </c>
      <c r="Y32" s="3">
        <f t="shared" si="6"/>
        <v>2116762</v>
      </c>
      <c r="Z32" s="3">
        <f t="shared" si="6"/>
        <v>2455407</v>
      </c>
      <c r="AA32" s="3">
        <f t="shared" si="6"/>
        <v>2788951</v>
      </c>
      <c r="AB32" s="3">
        <f t="shared" si="6"/>
        <v>3070185</v>
      </c>
      <c r="AC32" s="3">
        <f t="shared" si="7"/>
        <v>3214264</v>
      </c>
      <c r="AD32" s="3">
        <f t="shared" si="7"/>
        <v>3372094</v>
      </c>
      <c r="AE32" s="3">
        <f t="shared" si="7"/>
        <v>3570398</v>
      </c>
      <c r="AF32" s="3">
        <f t="shared" si="7"/>
        <v>3870392</v>
      </c>
    </row>
    <row r="33" spans="1:32" ht="15" customHeight="1" thickBot="1">
      <c r="A33" s="254" t="s">
        <v>30</v>
      </c>
      <c r="B33" s="255"/>
      <c r="C33" s="15"/>
      <c r="D33" s="16">
        <v>2825494</v>
      </c>
      <c r="E33" s="16">
        <v>2859273</v>
      </c>
      <c r="F33" s="16">
        <v>2909576</v>
      </c>
      <c r="G33" s="16">
        <v>3060172</v>
      </c>
      <c r="H33" s="254" t="s">
        <v>30</v>
      </c>
      <c r="I33" s="255"/>
      <c r="J33" s="15"/>
      <c r="K33" s="16">
        <v>2726696</v>
      </c>
      <c r="L33" s="16">
        <v>2781007</v>
      </c>
      <c r="M33" s="16">
        <v>2836265</v>
      </c>
      <c r="N33" s="16">
        <v>2957000</v>
      </c>
      <c r="P33" s="2">
        <f t="shared" si="9"/>
        <v>5494</v>
      </c>
      <c r="Q33" s="2">
        <f t="shared" si="9"/>
        <v>9273</v>
      </c>
      <c r="R33" s="2">
        <f t="shared" si="9"/>
        <v>9576</v>
      </c>
      <c r="S33" s="2">
        <f t="shared" si="9"/>
        <v>172</v>
      </c>
      <c r="T33" s="2">
        <f t="shared" si="10"/>
        <v>6696</v>
      </c>
      <c r="U33" s="2">
        <f t="shared" si="10"/>
        <v>1007</v>
      </c>
      <c r="V33" s="2">
        <f t="shared" si="10"/>
        <v>6265</v>
      </c>
      <c r="W33" s="2">
        <f t="shared" si="10"/>
        <v>7000</v>
      </c>
      <c r="Y33" s="3">
        <f t="shared" si="6"/>
        <v>2726696</v>
      </c>
      <c r="Z33" s="3">
        <f t="shared" si="6"/>
        <v>2781007</v>
      </c>
      <c r="AA33" s="3">
        <f t="shared" si="6"/>
        <v>2836265</v>
      </c>
      <c r="AB33" s="3">
        <f t="shared" si="6"/>
        <v>2957000</v>
      </c>
      <c r="AC33" s="3">
        <f t="shared" si="7"/>
        <v>2825494</v>
      </c>
      <c r="AD33" s="3">
        <f t="shared" si="7"/>
        <v>2859273</v>
      </c>
      <c r="AE33" s="3">
        <f t="shared" si="7"/>
        <v>2909576</v>
      </c>
      <c r="AF33" s="3">
        <f t="shared" si="7"/>
        <v>3060172</v>
      </c>
    </row>
    <row r="34" spans="1:32" ht="30" customHeight="1" thickBot="1">
      <c r="A34" s="244" t="s">
        <v>31</v>
      </c>
      <c r="B34" s="245"/>
      <c r="C34" s="15"/>
      <c r="D34" s="17">
        <v>2062412</v>
      </c>
      <c r="E34" s="17">
        <v>2062412</v>
      </c>
      <c r="F34" s="17">
        <v>2062412</v>
      </c>
      <c r="G34" s="17">
        <v>2062412</v>
      </c>
      <c r="H34" s="244" t="s">
        <v>31</v>
      </c>
      <c r="I34" s="245"/>
      <c r="J34" s="15"/>
      <c r="K34" s="17">
        <v>2062412</v>
      </c>
      <c r="L34" s="17">
        <v>2062412</v>
      </c>
      <c r="M34" s="17">
        <v>2062412</v>
      </c>
      <c r="N34" s="17">
        <v>2062412</v>
      </c>
      <c r="P34" s="2">
        <f t="shared" si="9"/>
        <v>2412</v>
      </c>
      <c r="Q34" s="2">
        <f t="shared" si="9"/>
        <v>2412</v>
      </c>
      <c r="R34" s="2">
        <f t="shared" si="9"/>
        <v>2412</v>
      </c>
      <c r="S34" s="2">
        <f t="shared" si="9"/>
        <v>2412</v>
      </c>
      <c r="T34" s="2">
        <f t="shared" si="10"/>
        <v>2412</v>
      </c>
      <c r="U34" s="2">
        <f t="shared" si="10"/>
        <v>2412</v>
      </c>
      <c r="V34" s="2">
        <f t="shared" si="10"/>
        <v>2412</v>
      </c>
      <c r="W34" s="2">
        <f t="shared" si="10"/>
        <v>2412</v>
      </c>
      <c r="Y34" s="3">
        <f t="shared" si="6"/>
        <v>2062412</v>
      </c>
      <c r="Z34" s="3">
        <f t="shared" si="6"/>
        <v>2062412</v>
      </c>
      <c r="AA34" s="3">
        <f t="shared" si="6"/>
        <v>2062412</v>
      </c>
      <c r="AB34" s="3">
        <f t="shared" si="6"/>
        <v>2062412</v>
      </c>
      <c r="AC34" s="3">
        <f t="shared" si="7"/>
        <v>2062412</v>
      </c>
      <c r="AD34" s="3">
        <f t="shared" si="7"/>
        <v>2062412</v>
      </c>
      <c r="AE34" s="3">
        <f t="shared" si="7"/>
        <v>2062412</v>
      </c>
      <c r="AF34" s="3">
        <f t="shared" si="7"/>
        <v>2062412</v>
      </c>
    </row>
    <row r="35" spans="1:32" ht="30" customHeight="1" thickBot="1">
      <c r="A35" s="244" t="s">
        <v>32</v>
      </c>
      <c r="B35" s="245"/>
      <c r="C35" s="15"/>
      <c r="D35" s="17">
        <v>6332</v>
      </c>
      <c r="E35" s="17">
        <v>6332</v>
      </c>
      <c r="F35" s="17">
        <v>6332</v>
      </c>
      <c r="G35" s="17">
        <v>6332</v>
      </c>
      <c r="H35" s="244" t="s">
        <v>32</v>
      </c>
      <c r="I35" s="245"/>
      <c r="J35" s="15"/>
      <c r="K35" s="17">
        <v>6332</v>
      </c>
      <c r="L35" s="17">
        <v>6332</v>
      </c>
      <c r="M35" s="17">
        <v>6332</v>
      </c>
      <c r="N35" s="17">
        <v>6332</v>
      </c>
      <c r="P35" s="2">
        <f t="shared" si="9"/>
        <v>2</v>
      </c>
      <c r="Q35" s="2">
        <f t="shared" si="9"/>
        <v>2</v>
      </c>
      <c r="R35" s="2">
        <f t="shared" si="9"/>
        <v>2</v>
      </c>
      <c r="S35" s="2">
        <f t="shared" si="9"/>
        <v>2</v>
      </c>
      <c r="T35" s="2">
        <f t="shared" si="10"/>
        <v>2</v>
      </c>
      <c r="U35" s="2">
        <f t="shared" si="10"/>
        <v>2</v>
      </c>
      <c r="V35" s="2">
        <f t="shared" si="10"/>
        <v>2</v>
      </c>
      <c r="W35" s="2">
        <f t="shared" si="10"/>
        <v>2</v>
      </c>
      <c r="Y35" s="3">
        <f t="shared" si="6"/>
        <v>6332</v>
      </c>
      <c r="Z35" s="3">
        <f t="shared" si="6"/>
        <v>6332</v>
      </c>
      <c r="AA35" s="3">
        <f t="shared" si="6"/>
        <v>6332</v>
      </c>
      <c r="AB35" s="3">
        <f t="shared" si="6"/>
        <v>6332</v>
      </c>
      <c r="AC35" s="3">
        <f t="shared" si="7"/>
        <v>6332</v>
      </c>
      <c r="AD35" s="3">
        <f t="shared" si="7"/>
        <v>6332</v>
      </c>
      <c r="AE35" s="3">
        <f t="shared" si="7"/>
        <v>6332</v>
      </c>
      <c r="AF35" s="3">
        <f t="shared" si="7"/>
        <v>6332</v>
      </c>
    </row>
    <row r="36" spans="1:32" ht="30" customHeight="1" thickBot="1">
      <c r="A36" s="244" t="s">
        <v>33</v>
      </c>
      <c r="B36" s="245"/>
      <c r="C36" s="15"/>
      <c r="D36" s="17">
        <v>434674</v>
      </c>
      <c r="E36" s="17">
        <v>435004</v>
      </c>
      <c r="F36" s="17">
        <v>485307</v>
      </c>
      <c r="G36" s="17">
        <v>635903</v>
      </c>
      <c r="H36" s="244" t="s">
        <v>33</v>
      </c>
      <c r="I36" s="245"/>
      <c r="J36" s="15"/>
      <c r="K36" s="17">
        <v>335765</v>
      </c>
      <c r="L36" s="17">
        <v>389320</v>
      </c>
      <c r="M36" s="17">
        <v>445445</v>
      </c>
      <c r="N36" s="17">
        <v>566180</v>
      </c>
      <c r="P36" s="2">
        <f t="shared" si="9"/>
        <v>674</v>
      </c>
      <c r="Q36" s="2">
        <f t="shared" si="9"/>
        <v>4</v>
      </c>
      <c r="R36" s="2">
        <f t="shared" si="9"/>
        <v>307</v>
      </c>
      <c r="S36" s="2">
        <f t="shared" si="9"/>
        <v>903</v>
      </c>
      <c r="T36" s="2">
        <f t="shared" si="10"/>
        <v>765</v>
      </c>
      <c r="U36" s="2">
        <f t="shared" si="10"/>
        <v>320</v>
      </c>
      <c r="V36" s="2">
        <f t="shared" si="10"/>
        <v>445</v>
      </c>
      <c r="W36" s="2">
        <f t="shared" si="10"/>
        <v>180</v>
      </c>
      <c r="Y36" s="3">
        <f t="shared" si="6"/>
        <v>335765</v>
      </c>
      <c r="Z36" s="3">
        <f t="shared" si="6"/>
        <v>389320</v>
      </c>
      <c r="AA36" s="3">
        <f t="shared" si="6"/>
        <v>445445</v>
      </c>
      <c r="AB36" s="3">
        <f t="shared" si="6"/>
        <v>566180</v>
      </c>
      <c r="AC36" s="3">
        <f t="shared" si="7"/>
        <v>434674</v>
      </c>
      <c r="AD36" s="3">
        <f t="shared" si="7"/>
        <v>435004</v>
      </c>
      <c r="AE36" s="3">
        <f t="shared" si="7"/>
        <v>485307</v>
      </c>
      <c r="AF36" s="3">
        <f t="shared" si="7"/>
        <v>635903</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6284055</v>
      </c>
      <c r="E38" s="16">
        <v>6454317</v>
      </c>
      <c r="F38" s="16">
        <v>6745277</v>
      </c>
      <c r="G38" s="16">
        <v>7184443</v>
      </c>
      <c r="H38" s="254" t="s">
        <v>35</v>
      </c>
      <c r="I38" s="255"/>
      <c r="J38" s="15"/>
      <c r="K38" s="16">
        <v>5331634</v>
      </c>
      <c r="L38" s="16">
        <v>5835765</v>
      </c>
      <c r="M38" s="16">
        <v>6152206</v>
      </c>
      <c r="N38" s="16">
        <v>6293895</v>
      </c>
      <c r="P38" s="2">
        <f t="shared" si="9"/>
        <v>4055</v>
      </c>
      <c r="Q38" s="2">
        <f t="shared" si="9"/>
        <v>4317</v>
      </c>
      <c r="R38" s="2">
        <f t="shared" si="9"/>
        <v>5277</v>
      </c>
      <c r="S38" s="2">
        <f t="shared" si="9"/>
        <v>4443</v>
      </c>
      <c r="T38" s="2">
        <f t="shared" si="10"/>
        <v>1634</v>
      </c>
      <c r="U38" s="2">
        <f t="shared" si="10"/>
        <v>5765</v>
      </c>
      <c r="V38" s="2">
        <f t="shared" si="10"/>
        <v>2206</v>
      </c>
      <c r="W38" s="2">
        <f t="shared" si="10"/>
        <v>3895</v>
      </c>
      <c r="Y38" s="3">
        <f t="shared" si="6"/>
        <v>5331634</v>
      </c>
      <c r="Z38" s="3">
        <f t="shared" si="6"/>
        <v>5835765</v>
      </c>
      <c r="AA38" s="3">
        <f t="shared" si="6"/>
        <v>6152206</v>
      </c>
      <c r="AB38" s="3">
        <f t="shared" si="6"/>
        <v>6293895</v>
      </c>
      <c r="AC38" s="3">
        <f t="shared" si="7"/>
        <v>6284055</v>
      </c>
      <c r="AD38" s="3">
        <f t="shared" si="7"/>
        <v>6454317</v>
      </c>
      <c r="AE38" s="3">
        <f t="shared" si="7"/>
        <v>6745277</v>
      </c>
      <c r="AF38" s="3">
        <f t="shared" si="7"/>
        <v>7184443</v>
      </c>
    </row>
    <row r="39" spans="1:32">
      <c r="A39" s="21" t="s">
        <v>1838</v>
      </c>
      <c r="H39" s="21" t="s">
        <v>1840</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1406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633</v>
      </c>
      <c r="D1" s="155" t="s">
        <v>1897</v>
      </c>
    </row>
    <row r="2" spans="1:11">
      <c r="A2" s="7"/>
      <c r="B2" s="198" t="s">
        <v>540</v>
      </c>
      <c r="C2" s="199" t="s">
        <v>37</v>
      </c>
      <c r="D2" s="199" t="str">
        <f>'Input yearly NTL'!N18</f>
        <v>Năm 2014</v>
      </c>
      <c r="E2" s="199" t="str">
        <f>'Input yearly NTL'!O18</f>
        <v>Năm 2015</v>
      </c>
      <c r="F2" s="199" t="str">
        <f>'Input yearly NTL'!P18</f>
        <v>Năm 2016</v>
      </c>
      <c r="G2" s="199" t="str">
        <f>'Input yearly NTL'!Q18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NTL'!N3</f>
        <v>228313</v>
      </c>
      <c r="E4" s="172">
        <f>'Input yearly NTL'!O3</f>
        <v>473237</v>
      </c>
      <c r="F4" s="172">
        <f>'Input yearly NTL'!P3</f>
        <v>433359</v>
      </c>
      <c r="G4" s="172">
        <f>'Input yearly NTL'!Q3</f>
        <v>301646</v>
      </c>
      <c r="H4" s="171"/>
      <c r="I4" s="268"/>
      <c r="J4" s="239"/>
      <c r="K4" s="269"/>
    </row>
    <row r="5" spans="1:11">
      <c r="A5" s="7"/>
      <c r="B5" s="170" t="s">
        <v>542</v>
      </c>
      <c r="C5" s="170" t="s">
        <v>38</v>
      </c>
      <c r="D5" s="173">
        <f>'Input yearly NTL'!N5</f>
        <v>53795</v>
      </c>
      <c r="E5" s="173">
        <f>'Input yearly NTL'!O5</f>
        <v>142529</v>
      </c>
      <c r="F5" s="173">
        <f>'Input yearly NTL'!P5</f>
        <v>83595</v>
      </c>
      <c r="G5" s="173">
        <f>'Input yearly NTL'!Q5</f>
        <v>70014</v>
      </c>
      <c r="H5" s="171"/>
      <c r="I5" s="268"/>
      <c r="J5" s="239"/>
      <c r="K5" s="269"/>
    </row>
    <row r="6" spans="1:11">
      <c r="A6" s="7"/>
      <c r="B6" s="170" t="s">
        <v>543</v>
      </c>
      <c r="C6" s="170" t="s">
        <v>38</v>
      </c>
      <c r="D6" s="173">
        <f>'Input yearly NTL'!N15</f>
        <v>36676</v>
      </c>
      <c r="E6" s="173">
        <f>'Input yearly NTL'!O15</f>
        <v>93953</v>
      </c>
      <c r="F6" s="173">
        <f>'Input yearly NTL'!P15</f>
        <v>74756</v>
      </c>
      <c r="G6" s="173">
        <f>'Input yearly NTL'!Q15</f>
        <v>92760</v>
      </c>
      <c r="H6" s="171"/>
      <c r="I6" s="268"/>
      <c r="J6" s="239"/>
      <c r="K6" s="269"/>
    </row>
    <row r="7" spans="1:11">
      <c r="A7" s="7"/>
      <c r="B7" s="170" t="s">
        <v>544</v>
      </c>
      <c r="C7" s="170" t="s">
        <v>38</v>
      </c>
      <c r="D7" s="173">
        <f>'Input yearly NTL'!N33</f>
        <v>850384</v>
      </c>
      <c r="E7" s="173">
        <f>'Input yearly NTL'!O33</f>
        <v>892604</v>
      </c>
      <c r="F7" s="173">
        <f>'Input yearly NTL'!P33</f>
        <v>961381</v>
      </c>
      <c r="G7" s="173">
        <f>'Input yearly NTL'!Q33</f>
        <v>968998</v>
      </c>
      <c r="H7" s="171"/>
      <c r="I7" s="268"/>
      <c r="J7" s="239"/>
      <c r="K7" s="269"/>
    </row>
    <row r="8" spans="1:11">
      <c r="A8" s="7"/>
      <c r="B8" s="170" t="s">
        <v>545</v>
      </c>
      <c r="C8" s="171" t="s">
        <v>38</v>
      </c>
      <c r="D8" s="172">
        <f>'Input yearly NTL'!N29</f>
        <v>1367020</v>
      </c>
      <c r="E8" s="172">
        <f>'Input yearly NTL'!O29</f>
        <v>1277582</v>
      </c>
      <c r="F8" s="172">
        <f>'Input yearly NTL'!P29</f>
        <v>1376714</v>
      </c>
      <c r="G8" s="172">
        <f>'Input yearly NTL'!Q29</f>
        <v>1597602</v>
      </c>
      <c r="H8" s="171"/>
      <c r="I8" s="268"/>
      <c r="J8" s="239"/>
      <c r="K8" s="269"/>
    </row>
    <row r="9" spans="1:11">
      <c r="A9" s="7"/>
      <c r="B9" s="170" t="s">
        <v>546</v>
      </c>
      <c r="C9" s="171" t="s">
        <v>39</v>
      </c>
      <c r="D9" s="172">
        <f>'Input yearly NTL'!N34*1000000/10000</f>
        <v>63600000</v>
      </c>
      <c r="E9" s="172">
        <f>'Input yearly NTL'!O34*1000000/10000</f>
        <v>63600000</v>
      </c>
      <c r="F9" s="172">
        <f>'Input yearly NTL'!P34*1000000/10000</f>
        <v>63600000</v>
      </c>
      <c r="G9" s="172">
        <f>'Input yearly NTL'!Q34*1000000/10000</f>
        <v>63600000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0.23561952232242581</v>
      </c>
      <c r="E11" s="174">
        <f>E5/E4</f>
        <v>0.30117890190327468</v>
      </c>
      <c r="F11" s="174">
        <f>F5/F4</f>
        <v>0.19290011283947028</v>
      </c>
      <c r="G11" s="174">
        <f>G5/G4</f>
        <v>0.23210650895420459</v>
      </c>
      <c r="H11" s="171"/>
      <c r="I11" s="268"/>
      <c r="J11" s="239"/>
      <c r="K11" s="269"/>
    </row>
    <row r="12" spans="1:11">
      <c r="A12" s="7"/>
      <c r="B12" s="170" t="s">
        <v>570</v>
      </c>
      <c r="C12" s="171" t="s">
        <v>36</v>
      </c>
      <c r="D12" s="175">
        <f>D6/D4</f>
        <v>0.16063912260799867</v>
      </c>
      <c r="E12" s="174">
        <f>E6/E4</f>
        <v>0.19853265911160792</v>
      </c>
      <c r="F12" s="174">
        <f>F6/F4</f>
        <v>0.17250362863122723</v>
      </c>
      <c r="G12" s="174">
        <f>G6/G4</f>
        <v>0.30751277988105263</v>
      </c>
      <c r="H12" s="171"/>
      <c r="I12" s="268"/>
      <c r="J12" s="239"/>
      <c r="K12" s="269"/>
    </row>
    <row r="13" spans="1:11">
      <c r="A13" s="7"/>
      <c r="B13" s="170" t="s">
        <v>41</v>
      </c>
      <c r="C13" s="171" t="s">
        <v>40</v>
      </c>
      <c r="D13" s="172">
        <f>D6*1000000/D9</f>
        <v>576.66666666666663</v>
      </c>
      <c r="E13" s="173">
        <f>E6*1000000/E9</f>
        <v>1477.248427672956</v>
      </c>
      <c r="F13" s="173">
        <f>F6*1000000/F9</f>
        <v>1175.4088050314465</v>
      </c>
      <c r="G13" s="173">
        <f>G6*1000000/G9</f>
        <v>1458.4905660377358</v>
      </c>
      <c r="H13" s="171"/>
      <c r="I13" s="268"/>
      <c r="J13" s="239"/>
      <c r="K13" s="269"/>
    </row>
    <row r="14" spans="1:11">
      <c r="A14" s="7"/>
      <c r="B14" s="170" t="s">
        <v>548</v>
      </c>
      <c r="C14" s="171"/>
      <c r="D14" s="172">
        <f>D7*1000000/D9</f>
        <v>13370.817610062893</v>
      </c>
      <c r="E14" s="173">
        <f>E7*1000000/E9</f>
        <v>14034.654088050314</v>
      </c>
      <c r="F14" s="173">
        <f>F7*1000000/F9</f>
        <v>15116.053459119497</v>
      </c>
      <c r="G14" s="173">
        <f>G7*1000000/G9</f>
        <v>15235.817610062893</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1.0727553840560984</v>
      </c>
      <c r="F16" s="179">
        <f>(F4-E4)/ABS(E4)</f>
        <v>-8.4266445776640456E-2</v>
      </c>
      <c r="G16" s="179">
        <f>(G4-F4)/ABS(F4)</f>
        <v>-0.30393507461481128</v>
      </c>
      <c r="H16" s="171"/>
      <c r="I16" s="268"/>
      <c r="J16" s="239"/>
      <c r="K16" s="269"/>
    </row>
    <row r="17" spans="1:12">
      <c r="A17" s="7"/>
      <c r="B17" s="170" t="s">
        <v>543</v>
      </c>
      <c r="C17" s="180" t="s">
        <v>36</v>
      </c>
      <c r="D17" s="170"/>
      <c r="E17" s="179">
        <f>(E6-D6)/ABS(D6)</f>
        <v>1.5617024757334497</v>
      </c>
      <c r="F17" s="179">
        <f>(F6-E6)/ABS(E6)</f>
        <v>-0.20432556703883856</v>
      </c>
      <c r="G17" s="179">
        <f>(G6-F6)/ABS(F6)</f>
        <v>0.24083685590454279</v>
      </c>
      <c r="H17" s="171"/>
      <c r="I17" s="268"/>
      <c r="J17" s="239"/>
      <c r="K17" s="269"/>
    </row>
    <row r="18" spans="1:12">
      <c r="A18" s="7"/>
      <c r="B18" s="170" t="s">
        <v>41</v>
      </c>
      <c r="C18" s="177" t="s">
        <v>36</v>
      </c>
      <c r="D18" s="178"/>
      <c r="E18" s="179">
        <f>(E13-D13)/ABS(D13)</f>
        <v>1.5617024757334499</v>
      </c>
      <c r="F18" s="179">
        <f>(F13-E13)/ABS(E13)</f>
        <v>-0.20432556703883864</v>
      </c>
      <c r="G18" s="179">
        <f>(G13-F13)/ABS(F13)</f>
        <v>0.24083685590454279</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0.10780682368438567</v>
      </c>
      <c r="F20" s="175">
        <f>F6/AVERAGE(E7:F7)</f>
        <v>8.0643586652534946E-2</v>
      </c>
      <c r="G20" s="175">
        <f>G6/AVERAGE(F7:G7)</f>
        <v>9.6105479804743002E-2</v>
      </c>
      <c r="H20" s="171"/>
      <c r="I20" s="264" t="s">
        <v>1187</v>
      </c>
      <c r="J20" s="264"/>
      <c r="K20" s="264"/>
    </row>
    <row r="21" spans="1:12">
      <c r="A21" s="7"/>
      <c r="B21" s="170" t="s">
        <v>43</v>
      </c>
      <c r="C21" s="182" t="s">
        <v>36</v>
      </c>
      <c r="D21" s="171"/>
      <c r="E21" s="175">
        <f>E6/AVERAGE(D8:E8)</f>
        <v>7.1052657450913215E-2</v>
      </c>
      <c r="F21" s="175">
        <f>F6/AVERAGE(E8:F8)</f>
        <v>5.6328307016248379E-2</v>
      </c>
      <c r="G21" s="175">
        <f>G6/AVERAGE(F8:G8)</f>
        <v>6.2374004645101594E-2</v>
      </c>
      <c r="H21" s="171"/>
      <c r="I21" s="183" t="s">
        <v>1188</v>
      </c>
      <c r="J21" s="183">
        <v>2018</v>
      </c>
      <c r="K21" s="183" t="s">
        <v>1190</v>
      </c>
    </row>
    <row r="22" spans="1:12">
      <c r="A22" s="7"/>
      <c r="B22" s="176" t="s">
        <v>551</v>
      </c>
      <c r="C22" s="182"/>
      <c r="D22" s="171"/>
      <c r="E22" s="175"/>
      <c r="F22" s="175"/>
      <c r="G22" s="175"/>
      <c r="H22" s="171"/>
      <c r="I22" s="171" t="s">
        <v>1189</v>
      </c>
      <c r="J22" s="172">
        <v>250000</v>
      </c>
      <c r="K22" s="185">
        <f>SUM(I30:K30)/J22</f>
        <v>1.1822360000000001</v>
      </c>
    </row>
    <row r="23" spans="1:12">
      <c r="A23" s="7"/>
      <c r="B23" s="170" t="s">
        <v>552</v>
      </c>
      <c r="C23" s="182" t="s">
        <v>36</v>
      </c>
      <c r="D23" s="175">
        <f>1-D7/D8</f>
        <v>0.37792863308510483</v>
      </c>
      <c r="E23" s="175">
        <f>1-E7/E8</f>
        <v>0.30133329993691205</v>
      </c>
      <c r="F23" s="175">
        <f>1-F7/F8</f>
        <v>0.30168430044293881</v>
      </c>
      <c r="G23" s="175">
        <f>1-G7/G8</f>
        <v>0.39346720897945797</v>
      </c>
      <c r="H23" s="171"/>
      <c r="I23" s="171" t="s">
        <v>1191</v>
      </c>
      <c r="J23" s="172">
        <v>15048</v>
      </c>
      <c r="K23" s="185">
        <f>SUM(I32:K32)/J23</f>
        <v>6.3716772993088782</v>
      </c>
    </row>
    <row r="24" spans="1:12">
      <c r="A24" s="7"/>
      <c r="B24" s="170" t="s">
        <v>553</v>
      </c>
      <c r="C24" s="182" t="s">
        <v>36</v>
      </c>
      <c r="D24" s="175">
        <f>D8/D7-1</f>
        <v>0.60753259703851437</v>
      </c>
      <c r="E24" s="175">
        <f>E8/E7-1</f>
        <v>0.4312976415073202</v>
      </c>
      <c r="F24" s="175">
        <f>F8/F7-1</f>
        <v>0.43201706711491084</v>
      </c>
      <c r="G24" s="175">
        <f>G8/G7-1</f>
        <v>0.64871547722492728</v>
      </c>
      <c r="H24" s="171"/>
      <c r="I24" s="171" t="s">
        <v>1376</v>
      </c>
      <c r="J24" s="172"/>
      <c r="K24" s="171"/>
    </row>
    <row r="25" spans="1:12">
      <c r="A25" s="7"/>
      <c r="B25" s="170" t="s">
        <v>554</v>
      </c>
      <c r="C25" s="182" t="s">
        <v>40</v>
      </c>
      <c r="D25" s="186">
        <f>'Input yearly NTL'!N19/'Input yearly NTL'!N31</f>
        <v>2.7257260484088457</v>
      </c>
      <c r="E25" s="186">
        <f>'Input yearly NTL'!O19/'Input yearly NTL'!O31</f>
        <v>4.2025371298489107</v>
      </c>
      <c r="F25" s="186">
        <f>'Input yearly NTL'!P19/'Input yearly NTL'!P31</f>
        <v>2.9613992958970794</v>
      </c>
      <c r="G25" s="186">
        <f>'Input yearly NTL'!Q19/'Input yearly NTL'!Q31</f>
        <v>3.1309077761050119</v>
      </c>
      <c r="H25" s="171"/>
      <c r="I25" s="171" t="s">
        <v>576</v>
      </c>
      <c r="J25" s="197"/>
      <c r="K25" s="171"/>
    </row>
    <row r="26" spans="1:12">
      <c r="A26" s="7"/>
      <c r="B26" s="170" t="s">
        <v>555</v>
      </c>
      <c r="C26" s="182" t="s">
        <v>40</v>
      </c>
      <c r="D26" s="186">
        <f>('Input yearly NTL'!N19-'Input yearly NTL'!N23)/'Input yearly NTL'!N31</f>
        <v>0.50182460221143477</v>
      </c>
      <c r="E26" s="186">
        <f>('Input yearly NTL'!O19-'Input yearly NTL'!O23)/'Input yearly NTL'!O31</f>
        <v>0.67273962291861722</v>
      </c>
      <c r="F26" s="186">
        <f>('Input yearly NTL'!P19-'Input yearly NTL'!P23)/'Input yearly NTL'!P31</f>
        <v>0.685546875</v>
      </c>
      <c r="G26" s="186">
        <f>('Input yearly NTL'!Q19-'Input yearly NTL'!Q23)/'Input yearly NTL'!Q31</f>
        <v>0.62122993385997261</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NTL'!Y1</f>
        <v>Quý 2/2016</v>
      </c>
      <c r="E28" s="199" t="str">
        <f>'Input quaterly NTL'!Z1</f>
        <v>Quý 3/2016</v>
      </c>
      <c r="F28" s="199" t="str">
        <f>'Input quaterly NTL'!AA1</f>
        <v>Quý 4/2016</v>
      </c>
      <c r="G28" s="199" t="str">
        <f>'Input quaterly NTL'!AB1</f>
        <v>Quý 1/2017</v>
      </c>
      <c r="H28" s="199" t="str">
        <f>'Input quaterly NTL'!AC1</f>
        <v>Quý 2/2017</v>
      </c>
      <c r="I28" s="199" t="str">
        <f>'Input quaterly NTL'!AD1</f>
        <v>Quý 3/2017</v>
      </c>
      <c r="J28" s="199" t="str">
        <f>'Input quaterly NTL'!AE1</f>
        <v>Quý 4/2017</v>
      </c>
      <c r="K28" s="199" t="str">
        <f>'Input quaterly NTL'!AF1</f>
        <v>Quý 1/2018</v>
      </c>
    </row>
    <row r="29" spans="1:12">
      <c r="A29" s="7"/>
      <c r="B29" s="170"/>
      <c r="C29" s="171"/>
      <c r="D29" s="171"/>
      <c r="E29" s="171"/>
      <c r="F29" s="171"/>
      <c r="G29" s="171"/>
      <c r="H29" s="171"/>
      <c r="I29" s="171"/>
      <c r="J29" s="171"/>
      <c r="K29" s="171"/>
    </row>
    <row r="30" spans="1:12">
      <c r="A30" s="7"/>
      <c r="B30" s="170" t="s">
        <v>541</v>
      </c>
      <c r="C30" s="171" t="s">
        <v>38</v>
      </c>
      <c r="D30" s="188">
        <f>'Input quaterly NTL'!Y3</f>
        <v>111120</v>
      </c>
      <c r="E30" s="188">
        <f>'Input quaterly NTL'!Z3</f>
        <v>44523</v>
      </c>
      <c r="F30" s="188">
        <f>'Input quaterly NTL'!AA3</f>
        <v>145640</v>
      </c>
      <c r="G30" s="188">
        <f>'Input quaterly NTL'!AB3</f>
        <v>28730</v>
      </c>
      <c r="H30" s="188">
        <f>'Input quaterly NTL'!AC3</f>
        <v>19447</v>
      </c>
      <c r="I30" s="188">
        <f>'Input quaterly NTL'!AD3</f>
        <v>196723</v>
      </c>
      <c r="J30" s="188">
        <f>'Input quaterly NTL'!AE3</f>
        <v>60786</v>
      </c>
      <c r="K30" s="188">
        <f>'Input quaterly NTL'!AF3</f>
        <v>38050</v>
      </c>
    </row>
    <row r="31" spans="1:12">
      <c r="A31" s="7"/>
      <c r="B31" s="170" t="s">
        <v>542</v>
      </c>
      <c r="C31" s="171" t="s">
        <v>38</v>
      </c>
      <c r="D31" s="188">
        <f>'Input quaterly NTL'!Y5</f>
        <v>13413</v>
      </c>
      <c r="E31" s="188">
        <f>'Input quaterly NTL'!Z5</f>
        <v>16398</v>
      </c>
      <c r="F31" s="188">
        <f>'Input quaterly NTL'!AA5</f>
        <v>11023</v>
      </c>
      <c r="G31" s="188">
        <f>'Input quaterly NTL'!AB5</f>
        <v>10083</v>
      </c>
      <c r="H31" s="188">
        <f>'Input quaterly NTL'!AC5</f>
        <v>11493</v>
      </c>
      <c r="I31" s="188">
        <f>'Input quaterly NTL'!AD5</f>
        <v>70863</v>
      </c>
      <c r="J31" s="188">
        <f>'Input quaterly NTL'!AE5</f>
        <v>-21850</v>
      </c>
      <c r="K31" s="188">
        <f>'Input quaterly NTL'!AF5</f>
        <v>16364</v>
      </c>
    </row>
    <row r="32" spans="1:12">
      <c r="A32" s="7"/>
      <c r="B32" s="170" t="s">
        <v>543</v>
      </c>
      <c r="C32" s="170" t="s">
        <v>38</v>
      </c>
      <c r="D32" s="189">
        <f>'Input quaterly NTL'!Y15</f>
        <v>6434</v>
      </c>
      <c r="E32" s="189">
        <f>'Input quaterly NTL'!Z15</f>
        <v>20554</v>
      </c>
      <c r="F32" s="189">
        <f>'Input quaterly NTL'!AA15</f>
        <v>50769</v>
      </c>
      <c r="G32" s="189">
        <f>'Input quaterly NTL'!AB15</f>
        <v>2196</v>
      </c>
      <c r="H32" s="189">
        <f>'Input quaterly NTL'!AC15</f>
        <v>6085</v>
      </c>
      <c r="I32" s="189">
        <f>'Input quaterly NTL'!AD15</f>
        <v>54651</v>
      </c>
      <c r="J32" s="189">
        <f>'Input quaterly NTL'!AE15</f>
        <v>31606</v>
      </c>
      <c r="K32" s="189">
        <f>'Input quaterly NTL'!AF15</f>
        <v>9624</v>
      </c>
      <c r="L32" s="10"/>
    </row>
    <row r="33" spans="1:12">
      <c r="A33" s="7"/>
      <c r="B33" s="170" t="s">
        <v>544</v>
      </c>
      <c r="C33" s="171" t="s">
        <v>38</v>
      </c>
      <c r="D33" s="188">
        <f>'Input quaterly NTL'!Y33</f>
        <v>894656</v>
      </c>
      <c r="E33" s="188">
        <f>'Input quaterly NTL'!Z33</f>
        <v>914455</v>
      </c>
      <c r="F33" s="188">
        <f>'Input quaterly NTL'!AA33</f>
        <v>960240</v>
      </c>
      <c r="G33" s="188">
        <f>'Input quaterly NTL'!AB33</f>
        <v>963339</v>
      </c>
      <c r="H33" s="188">
        <f>'Input quaterly NTL'!AC33</f>
        <v>959941</v>
      </c>
      <c r="I33" s="188">
        <f>'Input quaterly NTL'!AD33</f>
        <v>938912</v>
      </c>
      <c r="J33" s="188">
        <f>'Input quaterly NTL'!AE33</f>
        <v>970021</v>
      </c>
      <c r="K33" s="188">
        <f>'Input quaterly NTL'!AF33</f>
        <v>978371</v>
      </c>
    </row>
    <row r="34" spans="1:12">
      <c r="A34" s="7"/>
      <c r="B34" s="170" t="s">
        <v>545</v>
      </c>
      <c r="C34" s="171" t="s">
        <v>38</v>
      </c>
      <c r="D34" s="188">
        <f>'Input quaterly NTL'!Y38</f>
        <v>1316385</v>
      </c>
      <c r="E34" s="188">
        <f>'Input quaterly NTL'!Z38</f>
        <v>1346597</v>
      </c>
      <c r="F34" s="188">
        <f>'Input quaterly NTL'!AA38</f>
        <v>1361034</v>
      </c>
      <c r="G34" s="188">
        <f>'Input quaterly NTL'!AB38</f>
        <v>1503256</v>
      </c>
      <c r="H34" s="188">
        <f>'Input quaterly NTL'!AC38</f>
        <v>1565585</v>
      </c>
      <c r="I34" s="188">
        <f>'Input quaterly NTL'!AD38</f>
        <v>1559788</v>
      </c>
      <c r="J34" s="188">
        <f>'Input quaterly NTL'!AE38</f>
        <v>1596216</v>
      </c>
      <c r="K34" s="188">
        <f>'Input quaterly NTL'!AF38</f>
        <v>1682465</v>
      </c>
    </row>
    <row r="35" spans="1:12">
      <c r="A35" s="7"/>
      <c r="B35" s="170" t="s">
        <v>546</v>
      </c>
      <c r="C35" s="171" t="s">
        <v>39</v>
      </c>
      <c r="D35" s="188">
        <f>'Input quaterly NTL'!Y34*1000000/10000</f>
        <v>63600000</v>
      </c>
      <c r="E35" s="188">
        <f>'Input quaterly NTL'!Z34*1000000/10000</f>
        <v>63600000</v>
      </c>
      <c r="F35" s="188">
        <f>'Input quaterly NTL'!AA34*1000000/10000</f>
        <v>63600000</v>
      </c>
      <c r="G35" s="188">
        <f>'Input quaterly NTL'!AB34*1000000/10000</f>
        <v>63600000</v>
      </c>
      <c r="H35" s="188">
        <f>'Input quaterly NTL'!AC34*1000000/10000</f>
        <v>63600000</v>
      </c>
      <c r="I35" s="188">
        <f>'Input quaterly NTL'!AD34*1000000/10000</f>
        <v>63600000</v>
      </c>
      <c r="J35" s="188">
        <f>'Input quaterly NTL'!AE34*1000000/10000</f>
        <v>63600000</v>
      </c>
      <c r="K35" s="188">
        <f>'Input quaterly NTL'!AF34*1000000/10000</f>
        <v>63600000</v>
      </c>
    </row>
    <row r="36" spans="1:12">
      <c r="A36" s="7"/>
      <c r="B36" s="170"/>
      <c r="C36" s="171"/>
      <c r="D36" s="188"/>
      <c r="E36" s="188"/>
      <c r="F36" s="188"/>
      <c r="G36" s="188"/>
      <c r="H36" s="188"/>
      <c r="I36" s="188"/>
      <c r="J36" s="188"/>
      <c r="K36" s="188"/>
    </row>
    <row r="37" spans="1:12">
      <c r="A37" s="7"/>
      <c r="B37" s="170" t="s">
        <v>547</v>
      </c>
      <c r="C37" s="171" t="s">
        <v>36</v>
      </c>
      <c r="D37" s="190">
        <f>D31/D30</f>
        <v>0.12070734341252699</v>
      </c>
      <c r="E37" s="190">
        <f t="shared" ref="E37:K37" si="0">E31/E30</f>
        <v>0.36830402263998385</v>
      </c>
      <c r="F37" s="190">
        <f t="shared" si="0"/>
        <v>7.5686624553694043E-2</v>
      </c>
      <c r="G37" s="190">
        <f t="shared" si="0"/>
        <v>0.35095718760877131</v>
      </c>
      <c r="H37" s="190">
        <f t="shared" si="0"/>
        <v>0.59099089833907548</v>
      </c>
      <c r="I37" s="190">
        <f t="shared" si="0"/>
        <v>0.36021715813605931</v>
      </c>
      <c r="J37" s="190">
        <f t="shared" si="0"/>
        <v>-0.35945776988122263</v>
      </c>
      <c r="K37" s="190">
        <f t="shared" si="0"/>
        <v>0.43006570302233904</v>
      </c>
      <c r="L37" s="11"/>
    </row>
    <row r="38" spans="1:12">
      <c r="A38" s="7"/>
      <c r="B38" s="170" t="s">
        <v>571</v>
      </c>
      <c r="C38" s="171" t="s">
        <v>36</v>
      </c>
      <c r="D38" s="190">
        <f>D32/D30</f>
        <v>5.7901367890568753E-2</v>
      </c>
      <c r="E38" s="190">
        <f t="shared" ref="E38:K38" si="1">E32/E30</f>
        <v>0.46164903533005414</v>
      </c>
      <c r="F38" s="190">
        <f t="shared" si="1"/>
        <v>0.34859241966492721</v>
      </c>
      <c r="G38" s="190">
        <f t="shared" si="1"/>
        <v>7.6435781413156975E-2</v>
      </c>
      <c r="H38" s="190">
        <f t="shared" si="1"/>
        <v>0.31290173291510259</v>
      </c>
      <c r="I38" s="190">
        <f t="shared" si="1"/>
        <v>0.2778068654910712</v>
      </c>
      <c r="J38" s="190">
        <f t="shared" si="1"/>
        <v>0.51995525285427568</v>
      </c>
      <c r="K38" s="190">
        <f t="shared" si="1"/>
        <v>0.25293035479632064</v>
      </c>
      <c r="L38" s="11"/>
    </row>
    <row r="39" spans="1:12">
      <c r="A39" s="7"/>
      <c r="B39" s="170" t="s">
        <v>41</v>
      </c>
      <c r="C39" s="171" t="s">
        <v>40</v>
      </c>
      <c r="D39" s="172">
        <f>D32*1000000/D35</f>
        <v>101.16352201257861</v>
      </c>
      <c r="E39" s="172">
        <f t="shared" ref="E39:K39" si="2">E32*1000000/E35</f>
        <v>323.17610062893084</v>
      </c>
      <c r="F39" s="172">
        <f t="shared" si="2"/>
        <v>798.25471698113211</v>
      </c>
      <c r="G39" s="172">
        <f t="shared" si="2"/>
        <v>34.528301886792455</v>
      </c>
      <c r="H39" s="172">
        <f t="shared" si="2"/>
        <v>95.676100628930811</v>
      </c>
      <c r="I39" s="172">
        <f t="shared" si="2"/>
        <v>859.29245283018872</v>
      </c>
      <c r="J39" s="172">
        <f t="shared" si="2"/>
        <v>496.9496855345912</v>
      </c>
      <c r="K39" s="172">
        <f t="shared" si="2"/>
        <v>151.32075471698113</v>
      </c>
    </row>
    <row r="40" spans="1:12">
      <c r="A40" s="7"/>
      <c r="B40" s="170" t="s">
        <v>548</v>
      </c>
      <c r="C40" s="171"/>
      <c r="D40" s="172">
        <f>D33*1000000/D35</f>
        <v>14066.91823899371</v>
      </c>
      <c r="E40" s="172">
        <f t="shared" ref="E40:K40" si="3">E33*1000000/E35</f>
        <v>14378.223270440252</v>
      </c>
      <c r="F40" s="172">
        <f t="shared" si="3"/>
        <v>15098.113207547171</v>
      </c>
      <c r="G40" s="172">
        <f t="shared" si="3"/>
        <v>15146.83962264151</v>
      </c>
      <c r="H40" s="172">
        <f t="shared" si="3"/>
        <v>15093.411949685535</v>
      </c>
      <c r="I40" s="172">
        <f t="shared" si="3"/>
        <v>14762.767295597485</v>
      </c>
      <c r="J40" s="172">
        <f t="shared" si="3"/>
        <v>15251.90251572327</v>
      </c>
      <c r="K40" s="172">
        <f t="shared" si="3"/>
        <v>15383.191823899371</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-0.82499100071994236</v>
      </c>
      <c r="I42" s="179">
        <f>(I30-E30)/ABS(E30)</f>
        <v>3.418457875704692</v>
      </c>
      <c r="J42" s="179">
        <f>(J30-F30)/ABS(F30)</f>
        <v>-0.58262839879154082</v>
      </c>
      <c r="K42" s="179">
        <f>(K30-G30)/ABS(G30)</f>
        <v>0.32439958231813437</v>
      </c>
      <c r="L42" s="12"/>
    </row>
    <row r="43" spans="1:12">
      <c r="A43" s="7"/>
      <c r="B43" s="170" t="s">
        <v>564</v>
      </c>
      <c r="C43" s="180" t="s">
        <v>36</v>
      </c>
      <c r="D43" s="170"/>
      <c r="E43" s="174">
        <f>E30/D30-1</f>
        <v>-0.59932505399568037</v>
      </c>
      <c r="F43" s="174">
        <f t="shared" ref="F43:K43" si="4">F30/E30-1</f>
        <v>2.2711182984075649</v>
      </c>
      <c r="G43" s="174">
        <f t="shared" si="4"/>
        <v>-0.80273276572370222</v>
      </c>
      <c r="H43" s="174">
        <f t="shared" si="4"/>
        <v>-0.32311172989906023</v>
      </c>
      <c r="I43" s="174">
        <f>I30/H30-1</f>
        <v>9.1158533449889436</v>
      </c>
      <c r="J43" s="174">
        <f t="shared" si="4"/>
        <v>-0.69100715218861031</v>
      </c>
      <c r="K43" s="174">
        <f t="shared" si="4"/>
        <v>-0.37403349455466717</v>
      </c>
      <c r="L43" s="12"/>
    </row>
    <row r="44" spans="1:12" s="8" customFormat="1">
      <c r="A44" s="13"/>
      <c r="B44" s="170" t="s">
        <v>562</v>
      </c>
      <c r="C44" s="177" t="s">
        <v>36</v>
      </c>
      <c r="D44" s="178"/>
      <c r="E44" s="191"/>
      <c r="F44" s="191"/>
      <c r="G44" s="191"/>
      <c r="H44" s="179">
        <f>(H32-D32)/ABS(D32)</f>
        <v>-5.4243083618277899E-2</v>
      </c>
      <c r="I44" s="179">
        <f>(I32-E32)/ABS(E32)</f>
        <v>1.6588985112386883</v>
      </c>
      <c r="J44" s="179">
        <f>(J32-F32)/ABS(F32)</f>
        <v>-0.37745474600642126</v>
      </c>
      <c r="K44" s="179">
        <f>(K32-G32)/ABS(G32)</f>
        <v>3.3825136612021858</v>
      </c>
      <c r="L44" s="14"/>
    </row>
    <row r="45" spans="1:12">
      <c r="A45" s="7"/>
      <c r="B45" s="170" t="s">
        <v>567</v>
      </c>
      <c r="C45" s="180" t="s">
        <v>36</v>
      </c>
      <c r="D45" s="170"/>
      <c r="E45" s="174">
        <f>E32/D32-1</f>
        <v>2.1945912340690086</v>
      </c>
      <c r="F45" s="174">
        <f t="shared" ref="F45:K45" si="5">F32/E32-1</f>
        <v>1.4700301644448768</v>
      </c>
      <c r="G45" s="174">
        <f t="shared" si="5"/>
        <v>-0.95674525793299059</v>
      </c>
      <c r="H45" s="174">
        <f>(H32-G32)/ABS(G32)</f>
        <v>1.7709471766848817</v>
      </c>
      <c r="I45" s="174">
        <f>I32/H32-1</f>
        <v>7.9812654067378794</v>
      </c>
      <c r="J45" s="174">
        <f t="shared" si="5"/>
        <v>-0.42167572414045484</v>
      </c>
      <c r="K45" s="174">
        <f t="shared" si="5"/>
        <v>-0.69550085426817687</v>
      </c>
      <c r="L45" s="12"/>
    </row>
    <row r="46" spans="1:12" s="8" customFormat="1">
      <c r="A46" s="13"/>
      <c r="B46" s="170" t="s">
        <v>565</v>
      </c>
      <c r="C46" s="177" t="s">
        <v>36</v>
      </c>
      <c r="D46" s="178"/>
      <c r="E46" s="191"/>
      <c r="F46" s="191"/>
      <c r="G46" s="191"/>
      <c r="H46" s="179">
        <f>(H39-D39)/ABS(D39)</f>
        <v>-5.4243083618277906E-2</v>
      </c>
      <c r="I46" s="179">
        <f>(I39-E39)/ABS(E39)</f>
        <v>1.6588985112386883</v>
      </c>
      <c r="J46" s="179">
        <f>(J39-F39)/ABS(F39)</f>
        <v>-0.37745474600642126</v>
      </c>
      <c r="K46" s="179">
        <f>(K39-G39)/ABS(G39)</f>
        <v>3.3825136612021853</v>
      </c>
      <c r="L46" s="14"/>
    </row>
    <row r="47" spans="1:12">
      <c r="A47" s="7"/>
      <c r="B47" s="170" t="s">
        <v>566</v>
      </c>
      <c r="C47" s="180" t="s">
        <v>36</v>
      </c>
      <c r="D47" s="170"/>
      <c r="E47" s="174">
        <f>E39/D39-1</f>
        <v>2.1945912340690086</v>
      </c>
      <c r="F47" s="174">
        <f t="shared" ref="F47:K47" si="6">F39/E39-1</f>
        <v>1.4700301644448768</v>
      </c>
      <c r="G47" s="174">
        <f t="shared" si="6"/>
        <v>-0.95674525793299059</v>
      </c>
      <c r="H47" s="174">
        <f t="shared" si="6"/>
        <v>1.770947176684881</v>
      </c>
      <c r="I47" s="174">
        <f>I39/H39-1</f>
        <v>7.9812654067378812</v>
      </c>
      <c r="J47" s="174">
        <f t="shared" si="6"/>
        <v>-0.42167572414045495</v>
      </c>
      <c r="K47" s="174">
        <f t="shared" si="6"/>
        <v>-0.69550085426817687</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2.2722762727107403E-2</v>
      </c>
      <c r="F49" s="174">
        <f t="shared" ref="F49:K49" si="7">F32/AVERAGE(E33:F33)</f>
        <v>5.416241041876145E-2</v>
      </c>
      <c r="G49" s="174">
        <f t="shared" si="7"/>
        <v>2.28324389068502E-3</v>
      </c>
      <c r="H49" s="174">
        <f t="shared" si="7"/>
        <v>6.3277317915228148E-3</v>
      </c>
      <c r="I49" s="174">
        <f>I32/AVERAGE(H33:I33)</f>
        <v>5.7562117762670409E-2</v>
      </c>
      <c r="J49" s="174">
        <f t="shared" si="7"/>
        <v>3.3113786602253718E-2</v>
      </c>
      <c r="K49" s="174">
        <f t="shared" si="7"/>
        <v>9.8789155365039474E-3</v>
      </c>
      <c r="L49" s="12"/>
    </row>
    <row r="50" spans="1:12">
      <c r="A50" s="7"/>
      <c r="B50" s="170" t="s">
        <v>43</v>
      </c>
      <c r="C50" s="182" t="s">
        <v>36</v>
      </c>
      <c r="D50" s="171"/>
      <c r="E50" s="175">
        <f>E32/AVERAGE(D34:E34)</f>
        <v>1.5436829839630911E-2</v>
      </c>
      <c r="F50" s="175">
        <f t="shared" ref="F50:K50" si="8">F32/AVERAGE(E34:F34)</f>
        <v>3.7500678637524834E-2</v>
      </c>
      <c r="G50" s="175">
        <f t="shared" si="8"/>
        <v>1.53336428923049E-3</v>
      </c>
      <c r="H50" s="175">
        <f t="shared" si="8"/>
        <v>3.9656665170988009E-3</v>
      </c>
      <c r="I50" s="174">
        <f>I32/AVERAGE(H34:I34)</f>
        <v>3.497246568649566E-2</v>
      </c>
      <c r="J50" s="174">
        <f t="shared" si="8"/>
        <v>2.00291254383708E-2</v>
      </c>
      <c r="K50" s="174">
        <f t="shared" si="8"/>
        <v>5.8706534731497208E-3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0.3203690409720561</v>
      </c>
      <c r="E52" s="175">
        <f t="shared" si="9"/>
        <v>0.32091412649812823</v>
      </c>
      <c r="F52" s="175">
        <f t="shared" si="9"/>
        <v>0.29447758101561017</v>
      </c>
      <c r="G52" s="175">
        <f t="shared" si="9"/>
        <v>0.35916503908848529</v>
      </c>
      <c r="H52" s="175">
        <f t="shared" si="9"/>
        <v>0.38684836658501454</v>
      </c>
      <c r="I52" s="175">
        <f t="shared" si="9"/>
        <v>0.39805153007972882</v>
      </c>
      <c r="J52" s="175">
        <f t="shared" si="9"/>
        <v>0.39229966370466152</v>
      </c>
      <c r="K52" s="175">
        <f t="shared" si="9"/>
        <v>0.41848953767240327</v>
      </c>
    </row>
    <row r="53" spans="1:12">
      <c r="A53" s="7"/>
      <c r="B53" s="170" t="s">
        <v>553</v>
      </c>
      <c r="C53" s="182" t="s">
        <v>36</v>
      </c>
      <c r="D53" s="175">
        <f t="shared" ref="D53:K53" si="10">D34/D33-1</f>
        <v>0.47138676765147713</v>
      </c>
      <c r="E53" s="175">
        <f t="shared" si="10"/>
        <v>0.47256781361576028</v>
      </c>
      <c r="F53" s="175">
        <f t="shared" si="10"/>
        <v>0.41738940264933766</v>
      </c>
      <c r="G53" s="175">
        <f t="shared" si="10"/>
        <v>0.56046417720034181</v>
      </c>
      <c r="H53" s="175">
        <f t="shared" si="10"/>
        <v>0.6309179418318418</v>
      </c>
      <c r="I53" s="175">
        <f t="shared" si="10"/>
        <v>0.66127176987832725</v>
      </c>
      <c r="J53" s="175">
        <f t="shared" si="10"/>
        <v>0.64554787989126017</v>
      </c>
      <c r="K53" s="175">
        <f t="shared" si="10"/>
        <v>0.71965951566430331</v>
      </c>
    </row>
    <row r="54" spans="1:12">
      <c r="A54" s="7"/>
      <c r="B54" s="170" t="s">
        <v>554</v>
      </c>
      <c r="C54" s="182" t="s">
        <v>40</v>
      </c>
      <c r="D54" s="186">
        <f>'Input quaterly NTL'!Y19/'Input quaterly NTL'!Y31</f>
        <v>5.8899536823857632</v>
      </c>
      <c r="E54" s="186">
        <f>'Input quaterly NTL'!Z19/'Input quaterly NTL'!Z31</f>
        <v>4.8534143725420096</v>
      </c>
      <c r="F54" s="186">
        <f>'Input quaterly NTL'!AA19/'Input quaterly NTL'!AA31</f>
        <v>2.4044553262558477</v>
      </c>
      <c r="G54" s="186">
        <f>'Input quaterly NTL'!AB19/'Input quaterly NTL'!AB31</f>
        <v>2.5375880578109702</v>
      </c>
      <c r="H54" s="186">
        <f>'Input quaterly NTL'!AD19/'Input quaterly NTL'!AC31</f>
        <v>1.8690944052118292</v>
      </c>
      <c r="I54" s="186">
        <f>'Input quaterly NTL'!AD19/'Input quaterly NTL'!AD31</f>
        <v>1.9725775857825969</v>
      </c>
      <c r="J54" s="186">
        <f>'Input quaterly NTL'!AE19/'Input quaterly NTL'!AE31</f>
        <v>1.661244916068304</v>
      </c>
      <c r="K54" s="186">
        <f>'Input quaterly NTL'!AF19/'Input quaterly NTL'!AF31</f>
        <v>3.0722231270198517</v>
      </c>
    </row>
    <row r="55" spans="1:12">
      <c r="A55" s="7"/>
      <c r="B55" s="170" t="s">
        <v>555</v>
      </c>
      <c r="C55" s="182" t="s">
        <v>40</v>
      </c>
      <c r="D55" s="192">
        <f>('Input quaterly NTL'!Y19-'Input quaterly NTL'!Y23)/'Input quaterly NTL'!Y31</f>
        <v>1.41423657195482</v>
      </c>
      <c r="E55" s="192">
        <f>('Input quaterly NTL'!Z19-'Input quaterly NTL'!Z23)/'Input quaterly NTL'!Z31</f>
        <v>0.89276638096802563</v>
      </c>
      <c r="F55" s="192">
        <f>('Input quaterly NTL'!AA19-'Input quaterly NTL'!AA23)/'Input quaterly NTL'!AA31</f>
        <v>0.61765235382259021</v>
      </c>
      <c r="G55" s="192">
        <f>('Input quaterly NTL'!AB19-'Input quaterly NTL'!AB23)/'Input quaterly NTL'!AB31</f>
        <v>0.57946109400192225</v>
      </c>
      <c r="H55" s="192">
        <f>('Input quaterly NTL'!AD19-'Input quaterly NTL'!AC23)/'Input quaterly NTL'!AC31</f>
        <v>-0.19861489037687824</v>
      </c>
      <c r="I55" s="192">
        <f>('Input quaterly NTL'!AD19-'Input quaterly NTL'!AD23)/'Input quaterly NTL'!AD31</f>
        <v>0.52084035331488265</v>
      </c>
      <c r="J55" s="192">
        <f>('Input quaterly NTL'!AE19-'Input quaterly NTL'!AE23)/'Input quaterly NTL'!AE31</f>
        <v>0.48613624520741111</v>
      </c>
      <c r="K55" s="192">
        <f>('Input quaterly NTL'!AF19-'Input quaterly NTL'!AF23)/'Input quaterly NTL'!AF31</f>
        <v>0.53497740513196856</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hợp'!D20</f>
        <v>10000</v>
      </c>
    </row>
    <row r="58" spans="1:12">
      <c r="A58" s="7"/>
      <c r="B58" s="170" t="s">
        <v>558</v>
      </c>
      <c r="C58" s="171" t="s">
        <v>38</v>
      </c>
      <c r="D58" s="172"/>
      <c r="E58" s="172"/>
      <c r="F58" s="172"/>
      <c r="G58" s="172"/>
      <c r="H58" s="172"/>
      <c r="I58" s="172"/>
      <c r="J58" s="172"/>
      <c r="K58" s="172">
        <f>K57*K35/1000000</f>
        <v>636000</v>
      </c>
    </row>
    <row r="59" spans="1:12">
      <c r="A59" s="7"/>
      <c r="B59" s="170" t="s">
        <v>559</v>
      </c>
      <c r="C59" s="171" t="s">
        <v>40</v>
      </c>
      <c r="D59" s="172"/>
      <c r="E59" s="172"/>
      <c r="F59" s="172"/>
      <c r="G59" s="172"/>
      <c r="H59" s="172"/>
      <c r="I59" s="172"/>
      <c r="J59" s="172"/>
      <c r="K59" s="194">
        <f>K57/(SUM(H32:K32)*1000000/K35)</f>
        <v>6.2373732420610795</v>
      </c>
    </row>
    <row r="60" spans="1:12">
      <c r="A60" s="7"/>
      <c r="B60" s="170" t="s">
        <v>560</v>
      </c>
      <c r="C60" s="171" t="s">
        <v>40</v>
      </c>
      <c r="D60" s="172"/>
      <c r="E60" s="172"/>
      <c r="F60" s="172"/>
      <c r="G60" s="172"/>
      <c r="H60" s="172"/>
      <c r="I60" s="172"/>
      <c r="J60" s="172"/>
      <c r="K60" s="195">
        <f>K57/K40</f>
        <v>0.65006015100611114</v>
      </c>
    </row>
  </sheetData>
  <mergeCells count="3">
    <mergeCell ref="I2:K2"/>
    <mergeCell ref="I20:K20"/>
    <mergeCell ref="I3:K19"/>
  </mergeCells>
  <conditionalFormatting sqref="E16:G18">
    <cfRule type="cellIs" dxfId="117" priority="3" operator="lessThan">
      <formula>0</formula>
    </cfRule>
    <cfRule type="cellIs" dxfId="116" priority="4" operator="greaterThan">
      <formula>0</formula>
    </cfRule>
  </conditionalFormatting>
  <conditionalFormatting sqref="H42:K42 H44:K44 H46:K46">
    <cfRule type="cellIs" dxfId="115" priority="1" operator="lessThan">
      <formula>0</formula>
    </cfRule>
    <cfRule type="cellIs" dxfId="114"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dimension ref="A1:R39"/>
  <sheetViews>
    <sheetView workbookViewId="0">
      <pane xSplit="3" ySplit="1" topLeftCell="D37"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1779</v>
      </c>
      <c r="E2" s="92" t="s">
        <v>1779</v>
      </c>
      <c r="F2" s="92" t="s">
        <v>1779</v>
      </c>
      <c r="G2" s="92" t="s">
        <v>1779</v>
      </c>
    </row>
    <row r="3" spans="1:17" ht="45" customHeight="1" thickBot="1">
      <c r="A3" s="222" t="s">
        <v>1</v>
      </c>
      <c r="B3" s="223"/>
      <c r="C3" s="93"/>
      <c r="D3" s="94">
        <v>228313</v>
      </c>
      <c r="E3" s="94">
        <v>473237</v>
      </c>
      <c r="F3" s="94">
        <v>433359</v>
      </c>
      <c r="G3" s="94">
        <v>301646</v>
      </c>
      <c r="I3" s="22">
        <f>REPLACE(D3,1,3,"")/1</f>
        <v>313</v>
      </c>
      <c r="J3" s="22">
        <f t="shared" ref="J3:L16" si="0">REPLACE(E3,1,3,"")/1</f>
        <v>237</v>
      </c>
      <c r="K3" s="22">
        <f t="shared" si="0"/>
        <v>359</v>
      </c>
      <c r="L3" s="22">
        <f t="shared" si="0"/>
        <v>646</v>
      </c>
      <c r="N3" s="2">
        <f>D3</f>
        <v>228313</v>
      </c>
      <c r="O3" s="2">
        <f t="shared" ref="O3:Q17" si="1">E3</f>
        <v>473237</v>
      </c>
      <c r="P3" s="2">
        <f t="shared" si="1"/>
        <v>433359</v>
      </c>
      <c r="Q3" s="2">
        <f t="shared" si="1"/>
        <v>301646</v>
      </c>
    </row>
    <row r="4" spans="1:17" ht="61.5" customHeight="1" thickBot="1">
      <c r="A4" s="214" t="s">
        <v>2</v>
      </c>
      <c r="B4" s="215"/>
      <c r="C4" s="93"/>
      <c r="D4" s="95">
        <v>174517</v>
      </c>
      <c r="E4" s="95">
        <v>330708</v>
      </c>
      <c r="F4" s="95">
        <v>349763</v>
      </c>
      <c r="G4" s="95">
        <v>231632</v>
      </c>
      <c r="I4" s="22">
        <f t="shared" ref="I4:I16" si="2">REPLACE(D4,1,3,"")/1</f>
        <v>517</v>
      </c>
      <c r="J4" s="22">
        <f t="shared" si="0"/>
        <v>708</v>
      </c>
      <c r="K4" s="22">
        <f t="shared" si="0"/>
        <v>763</v>
      </c>
      <c r="L4" s="22">
        <f t="shared" si="0"/>
        <v>632</v>
      </c>
      <c r="N4" s="2">
        <f t="shared" ref="N4:Q38" si="3">D4</f>
        <v>174517</v>
      </c>
      <c r="O4" s="2">
        <f t="shared" si="1"/>
        <v>330708</v>
      </c>
      <c r="P4" s="2">
        <f t="shared" si="1"/>
        <v>349763</v>
      </c>
      <c r="Q4" s="2">
        <f t="shared" si="1"/>
        <v>231632</v>
      </c>
    </row>
    <row r="5" spans="1:17" ht="61.5" customHeight="1" thickBot="1">
      <c r="A5" s="224" t="s">
        <v>3</v>
      </c>
      <c r="B5" s="225"/>
      <c r="C5" s="93"/>
      <c r="D5" s="94">
        <v>53795</v>
      </c>
      <c r="E5" s="94">
        <v>142529</v>
      </c>
      <c r="F5" s="94">
        <v>83595</v>
      </c>
      <c r="G5" s="94">
        <v>70014</v>
      </c>
      <c r="I5" s="22">
        <f t="shared" si="2"/>
        <v>95</v>
      </c>
      <c r="J5" s="22">
        <f t="shared" si="0"/>
        <v>529</v>
      </c>
      <c r="K5" s="22">
        <f t="shared" si="0"/>
        <v>95</v>
      </c>
      <c r="L5" s="22">
        <f t="shared" si="0"/>
        <v>14</v>
      </c>
      <c r="N5" s="2">
        <f t="shared" si="3"/>
        <v>53795</v>
      </c>
      <c r="O5" s="2">
        <f t="shared" si="1"/>
        <v>142529</v>
      </c>
      <c r="P5" s="2">
        <f t="shared" si="1"/>
        <v>83595</v>
      </c>
      <c r="Q5" s="2">
        <f t="shared" si="1"/>
        <v>70014</v>
      </c>
    </row>
    <row r="6" spans="1:17" ht="30" customHeight="1" thickBot="1">
      <c r="A6" s="214" t="s">
        <v>4</v>
      </c>
      <c r="B6" s="215"/>
      <c r="C6" s="93"/>
      <c r="D6" s="95">
        <v>14709</v>
      </c>
      <c r="E6" s="95">
        <v>2952</v>
      </c>
      <c r="F6" s="95">
        <v>41326</v>
      </c>
      <c r="G6" s="95">
        <v>81586</v>
      </c>
      <c r="I6" s="22">
        <f t="shared" si="2"/>
        <v>9</v>
      </c>
      <c r="J6" s="22">
        <f t="shared" si="0"/>
        <v>2</v>
      </c>
      <c r="K6" s="22">
        <f t="shared" si="0"/>
        <v>26</v>
      </c>
      <c r="L6" s="22">
        <f t="shared" si="0"/>
        <v>86</v>
      </c>
      <c r="N6" s="2">
        <f t="shared" si="3"/>
        <v>14709</v>
      </c>
      <c r="O6" s="2">
        <f t="shared" si="1"/>
        <v>2952</v>
      </c>
      <c r="P6" s="2">
        <f t="shared" si="1"/>
        <v>41326</v>
      </c>
      <c r="Q6" s="2">
        <f t="shared" si="1"/>
        <v>81586</v>
      </c>
    </row>
    <row r="7" spans="1:17" ht="15" customHeight="1" thickBot="1">
      <c r="A7" s="214" t="s">
        <v>5</v>
      </c>
      <c r="B7" s="215"/>
      <c r="C7" s="93"/>
      <c r="D7" s="95">
        <v>2377</v>
      </c>
      <c r="E7" s="95">
        <v>1104</v>
      </c>
      <c r="F7" s="96">
        <v>-687</v>
      </c>
      <c r="G7" s="95">
        <v>2303</v>
      </c>
      <c r="I7" s="22">
        <f t="shared" si="2"/>
        <v>7</v>
      </c>
      <c r="J7" s="22">
        <f t="shared" si="0"/>
        <v>4</v>
      </c>
      <c r="K7" s="22">
        <f t="shared" si="0"/>
        <v>7</v>
      </c>
      <c r="L7" s="22">
        <f t="shared" si="0"/>
        <v>3</v>
      </c>
      <c r="N7" s="2">
        <f t="shared" si="3"/>
        <v>2377</v>
      </c>
      <c r="O7" s="2">
        <f t="shared" si="1"/>
        <v>1104</v>
      </c>
      <c r="P7" s="2">
        <f t="shared" si="1"/>
        <v>-687</v>
      </c>
      <c r="Q7" s="2">
        <f t="shared" si="1"/>
        <v>2303</v>
      </c>
    </row>
    <row r="8" spans="1:17" ht="15.75" customHeight="1" thickBot="1">
      <c r="A8" s="214" t="s">
        <v>6</v>
      </c>
      <c r="B8" s="215"/>
      <c r="C8" s="93"/>
      <c r="D8" s="96"/>
      <c r="E8" s="96"/>
      <c r="F8" s="96"/>
      <c r="G8" s="95">
        <v>3182</v>
      </c>
      <c r="I8" s="22" t="e">
        <f t="shared" si="2"/>
        <v>#VALUE!</v>
      </c>
      <c r="J8" s="22" t="e">
        <f t="shared" si="0"/>
        <v>#VALUE!</v>
      </c>
      <c r="K8" s="22" t="e">
        <f t="shared" si="0"/>
        <v>#VALUE!</v>
      </c>
      <c r="L8" s="22">
        <f t="shared" si="0"/>
        <v>2</v>
      </c>
      <c r="N8" s="2">
        <f t="shared" si="3"/>
        <v>0</v>
      </c>
      <c r="O8" s="2">
        <f t="shared" si="1"/>
        <v>0</v>
      </c>
      <c r="P8" s="2">
        <f t="shared" si="1"/>
        <v>0</v>
      </c>
      <c r="Q8" s="2">
        <f t="shared" si="1"/>
        <v>3182</v>
      </c>
    </row>
    <row r="9" spans="1:17" ht="37.5" customHeight="1" thickBot="1">
      <c r="A9" s="214" t="s">
        <v>7</v>
      </c>
      <c r="B9" s="215"/>
      <c r="C9" s="93"/>
      <c r="D9" s="95">
        <v>19190</v>
      </c>
      <c r="E9" s="95">
        <v>20857</v>
      </c>
      <c r="F9" s="95">
        <v>21870</v>
      </c>
      <c r="G9" s="95">
        <v>19069</v>
      </c>
      <c r="I9" s="22">
        <f t="shared" si="2"/>
        <v>90</v>
      </c>
      <c r="J9" s="22">
        <f t="shared" si="0"/>
        <v>57</v>
      </c>
      <c r="K9" s="22">
        <f t="shared" si="0"/>
        <v>70</v>
      </c>
      <c r="L9" s="22">
        <f t="shared" si="0"/>
        <v>69</v>
      </c>
      <c r="N9" s="2">
        <f t="shared" si="3"/>
        <v>19190</v>
      </c>
      <c r="O9" s="2">
        <f t="shared" si="1"/>
        <v>20857</v>
      </c>
      <c r="P9" s="2">
        <f t="shared" si="1"/>
        <v>21870</v>
      </c>
      <c r="Q9" s="2">
        <f t="shared" si="1"/>
        <v>19069</v>
      </c>
    </row>
    <row r="10" spans="1:17" ht="61.5" customHeight="1" thickBot="1">
      <c r="A10" s="224" t="s">
        <v>8</v>
      </c>
      <c r="B10" s="225"/>
      <c r="C10" s="93"/>
      <c r="D10" s="94">
        <v>46938</v>
      </c>
      <c r="E10" s="94">
        <v>123521</v>
      </c>
      <c r="F10" s="94">
        <v>103706</v>
      </c>
      <c r="G10" s="94">
        <v>127417</v>
      </c>
      <c r="I10" s="22">
        <f t="shared" si="2"/>
        <v>38</v>
      </c>
      <c r="J10" s="22">
        <f t="shared" si="0"/>
        <v>521</v>
      </c>
      <c r="K10" s="22">
        <f t="shared" si="0"/>
        <v>706</v>
      </c>
      <c r="L10" s="22">
        <f t="shared" si="0"/>
        <v>417</v>
      </c>
      <c r="N10" s="2">
        <f t="shared" si="3"/>
        <v>46938</v>
      </c>
      <c r="O10" s="2">
        <f t="shared" si="1"/>
        <v>123521</v>
      </c>
      <c r="P10" s="2">
        <f t="shared" si="1"/>
        <v>103706</v>
      </c>
      <c r="Q10" s="2">
        <f t="shared" si="1"/>
        <v>127417</v>
      </c>
    </row>
    <row r="11" spans="1:17" ht="15" customHeight="1" thickBot="1">
      <c r="A11" s="214" t="s">
        <v>9</v>
      </c>
      <c r="B11" s="215"/>
      <c r="C11" s="93"/>
      <c r="D11" s="95">
        <v>1160</v>
      </c>
      <c r="E11" s="95">
        <v>-1846</v>
      </c>
      <c r="F11" s="95">
        <v>-9093</v>
      </c>
      <c r="G11" s="95">
        <v>-7965</v>
      </c>
      <c r="I11" s="22">
        <f t="shared" si="2"/>
        <v>0</v>
      </c>
      <c r="J11" s="22">
        <f t="shared" si="0"/>
        <v>46</v>
      </c>
      <c r="K11" s="22">
        <f t="shared" si="0"/>
        <v>93</v>
      </c>
      <c r="L11" s="22">
        <f t="shared" si="0"/>
        <v>65</v>
      </c>
      <c r="N11" s="2">
        <f t="shared" si="3"/>
        <v>1160</v>
      </c>
      <c r="O11" s="2">
        <f t="shared" si="1"/>
        <v>-1846</v>
      </c>
      <c r="P11" s="2">
        <f t="shared" si="1"/>
        <v>-9093</v>
      </c>
      <c r="Q11" s="2">
        <f t="shared" si="1"/>
        <v>-7965</v>
      </c>
    </row>
    <row r="12" spans="1:17" ht="45" customHeight="1" thickBot="1">
      <c r="A12" s="214" t="s">
        <v>10</v>
      </c>
      <c r="B12" s="215"/>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24" t="s">
        <v>11</v>
      </c>
      <c r="B13" s="225"/>
      <c r="C13" s="93"/>
      <c r="D13" s="94">
        <v>48097</v>
      </c>
      <c r="E13" s="94">
        <v>121675</v>
      </c>
      <c r="F13" s="94">
        <v>94613</v>
      </c>
      <c r="G13" s="94">
        <v>119452</v>
      </c>
      <c r="I13" s="22">
        <f t="shared" si="2"/>
        <v>97</v>
      </c>
      <c r="J13" s="22">
        <f t="shared" si="0"/>
        <v>675</v>
      </c>
      <c r="K13" s="22">
        <f t="shared" si="0"/>
        <v>13</v>
      </c>
      <c r="L13" s="22">
        <f t="shared" si="0"/>
        <v>452</v>
      </c>
      <c r="N13" s="2">
        <f t="shared" si="3"/>
        <v>48097</v>
      </c>
      <c r="O13" s="2">
        <f t="shared" si="1"/>
        <v>121675</v>
      </c>
      <c r="P13" s="2">
        <f t="shared" si="1"/>
        <v>94613</v>
      </c>
      <c r="Q13" s="2">
        <f t="shared" si="1"/>
        <v>119452</v>
      </c>
    </row>
    <row r="14" spans="1:17" ht="61.5" customHeight="1" thickBot="1">
      <c r="A14" s="224" t="s">
        <v>12</v>
      </c>
      <c r="B14" s="225"/>
      <c r="C14" s="93"/>
      <c r="D14" s="94">
        <v>37305</v>
      </c>
      <c r="E14" s="94">
        <v>94308</v>
      </c>
      <c r="F14" s="94">
        <v>75033</v>
      </c>
      <c r="G14" s="94">
        <v>91597</v>
      </c>
      <c r="I14" s="22">
        <f t="shared" si="2"/>
        <v>5</v>
      </c>
      <c r="J14" s="22">
        <f t="shared" si="0"/>
        <v>8</v>
      </c>
      <c r="K14" s="22">
        <f t="shared" si="0"/>
        <v>33</v>
      </c>
      <c r="L14" s="22">
        <f t="shared" si="0"/>
        <v>97</v>
      </c>
      <c r="N14" s="2">
        <f t="shared" si="3"/>
        <v>37305</v>
      </c>
      <c r="O14" s="2">
        <f t="shared" si="1"/>
        <v>94308</v>
      </c>
      <c r="P14" s="2">
        <f t="shared" si="1"/>
        <v>75033</v>
      </c>
      <c r="Q14" s="2">
        <f t="shared" si="1"/>
        <v>91597</v>
      </c>
    </row>
    <row r="15" spans="1:17" ht="61.5" customHeight="1" thickBot="1">
      <c r="A15" s="224" t="s">
        <v>13</v>
      </c>
      <c r="B15" s="225"/>
      <c r="C15" s="93"/>
      <c r="D15" s="94">
        <v>36676</v>
      </c>
      <c r="E15" s="94">
        <v>93953</v>
      </c>
      <c r="F15" s="94">
        <v>74756</v>
      </c>
      <c r="G15" s="94">
        <v>92760</v>
      </c>
      <c r="I15" s="22">
        <f t="shared" si="2"/>
        <v>76</v>
      </c>
      <c r="J15" s="22">
        <f t="shared" si="0"/>
        <v>53</v>
      </c>
      <c r="K15" s="22">
        <f t="shared" si="0"/>
        <v>56</v>
      </c>
      <c r="L15" s="22">
        <f t="shared" si="0"/>
        <v>60</v>
      </c>
      <c r="N15" s="2">
        <f t="shared" si="3"/>
        <v>36676</v>
      </c>
      <c r="O15" s="2">
        <f t="shared" si="1"/>
        <v>93953</v>
      </c>
      <c r="P15" s="2">
        <f t="shared" si="1"/>
        <v>74756</v>
      </c>
      <c r="Q15" s="2">
        <f t="shared" si="1"/>
        <v>92760</v>
      </c>
    </row>
    <row r="16" spans="1:17" ht="37.5" customHeight="1" thickBot="1">
      <c r="A16" s="214" t="s">
        <v>14</v>
      </c>
      <c r="B16" s="215"/>
      <c r="C16" s="93"/>
      <c r="D16" s="96">
        <v>601</v>
      </c>
      <c r="E16" s="95">
        <v>1463</v>
      </c>
      <c r="F16" s="95">
        <v>1152</v>
      </c>
      <c r="G16" s="95">
        <v>1338</v>
      </c>
      <c r="I16" s="22" t="e">
        <f t="shared" si="2"/>
        <v>#VALUE!</v>
      </c>
      <c r="J16" s="22">
        <f t="shared" si="0"/>
        <v>3</v>
      </c>
      <c r="K16" s="22">
        <f t="shared" si="0"/>
        <v>2</v>
      </c>
      <c r="L16" s="22">
        <f t="shared" si="0"/>
        <v>8</v>
      </c>
      <c r="N16" s="2">
        <f t="shared" si="3"/>
        <v>601</v>
      </c>
      <c r="O16" s="2">
        <f t="shared" si="1"/>
        <v>1463</v>
      </c>
      <c r="P16" s="2">
        <f t="shared" si="1"/>
        <v>1152</v>
      </c>
      <c r="Q16" s="2">
        <f t="shared" si="1"/>
        <v>1338</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1293695</v>
      </c>
      <c r="E19" s="94">
        <v>1144582</v>
      </c>
      <c r="F19" s="94">
        <v>1090174</v>
      </c>
      <c r="G19" s="94">
        <v>1480719</v>
      </c>
      <c r="I19" s="22">
        <f t="shared" ref="I19:L38" si="4">REPLACE(D19,1,3,"")/1</f>
        <v>3695</v>
      </c>
      <c r="J19" s="22">
        <f t="shared" si="4"/>
        <v>4582</v>
      </c>
      <c r="K19" s="22">
        <f t="shared" si="4"/>
        <v>174</v>
      </c>
      <c r="L19" s="22">
        <f t="shared" si="4"/>
        <v>719</v>
      </c>
      <c r="N19" s="2">
        <f t="shared" si="3"/>
        <v>1293695</v>
      </c>
      <c r="O19" s="2">
        <f t="shared" si="3"/>
        <v>1144582</v>
      </c>
      <c r="P19" s="2">
        <f t="shared" si="3"/>
        <v>1090174</v>
      </c>
      <c r="Q19" s="2">
        <f t="shared" si="3"/>
        <v>1480719</v>
      </c>
    </row>
    <row r="20" spans="1:17" ht="61.5" customHeight="1" thickBot="1">
      <c r="A20" s="214" t="s">
        <v>17</v>
      </c>
      <c r="B20" s="215"/>
      <c r="C20" s="93"/>
      <c r="D20" s="95">
        <v>87685</v>
      </c>
      <c r="E20" s="95">
        <v>54802</v>
      </c>
      <c r="F20" s="95">
        <v>50631</v>
      </c>
      <c r="G20" s="95">
        <v>138739</v>
      </c>
      <c r="I20" s="22">
        <f t="shared" si="4"/>
        <v>85</v>
      </c>
      <c r="J20" s="22">
        <f t="shared" si="4"/>
        <v>2</v>
      </c>
      <c r="K20" s="22">
        <f t="shared" si="4"/>
        <v>31</v>
      </c>
      <c r="L20" s="22">
        <f t="shared" si="4"/>
        <v>739</v>
      </c>
      <c r="N20" s="2">
        <f t="shared" si="3"/>
        <v>87685</v>
      </c>
      <c r="O20" s="2">
        <f t="shared" si="3"/>
        <v>54802</v>
      </c>
      <c r="P20" s="2">
        <f t="shared" si="3"/>
        <v>50631</v>
      </c>
      <c r="Q20" s="2">
        <f t="shared" si="3"/>
        <v>138739</v>
      </c>
    </row>
    <row r="21" spans="1:17" ht="30" customHeight="1" thickBot="1">
      <c r="A21" s="214" t="s">
        <v>18</v>
      </c>
      <c r="B21" s="215"/>
      <c r="C21" s="93"/>
      <c r="D21" s="96">
        <v>812</v>
      </c>
      <c r="E21" s="96">
        <v>449</v>
      </c>
      <c r="F21" s="96">
        <v>754</v>
      </c>
      <c r="G21" s="95">
        <v>1052</v>
      </c>
      <c r="I21" s="22" t="e">
        <f t="shared" si="4"/>
        <v>#VALUE!</v>
      </c>
      <c r="J21" s="22" t="e">
        <f t="shared" si="4"/>
        <v>#VALUE!</v>
      </c>
      <c r="K21" s="22" t="e">
        <f t="shared" si="4"/>
        <v>#VALUE!</v>
      </c>
      <c r="L21" s="22">
        <f t="shared" si="4"/>
        <v>2</v>
      </c>
      <c r="N21" s="2">
        <f t="shared" si="3"/>
        <v>812</v>
      </c>
      <c r="O21" s="2">
        <f t="shared" si="3"/>
        <v>449</v>
      </c>
      <c r="P21" s="2">
        <f t="shared" si="3"/>
        <v>754</v>
      </c>
      <c r="Q21" s="2">
        <f t="shared" si="3"/>
        <v>1052</v>
      </c>
    </row>
    <row r="22" spans="1:17" ht="30" customHeight="1" thickBot="1">
      <c r="A22" s="214" t="s">
        <v>19</v>
      </c>
      <c r="B22" s="215"/>
      <c r="C22" s="93"/>
      <c r="D22" s="95">
        <v>85402</v>
      </c>
      <c r="E22" s="95">
        <v>120754</v>
      </c>
      <c r="F22" s="95">
        <v>195140</v>
      </c>
      <c r="G22" s="95">
        <v>136444</v>
      </c>
      <c r="I22" s="22">
        <f t="shared" si="4"/>
        <v>2</v>
      </c>
      <c r="J22" s="22">
        <f t="shared" si="4"/>
        <v>754</v>
      </c>
      <c r="K22" s="22">
        <f t="shared" si="4"/>
        <v>140</v>
      </c>
      <c r="L22" s="22">
        <f t="shared" si="4"/>
        <v>444</v>
      </c>
      <c r="N22" s="2">
        <f t="shared" si="3"/>
        <v>85402</v>
      </c>
      <c r="O22" s="2">
        <f t="shared" si="3"/>
        <v>120754</v>
      </c>
      <c r="P22" s="2">
        <f t="shared" si="3"/>
        <v>195140</v>
      </c>
      <c r="Q22" s="2">
        <f t="shared" si="3"/>
        <v>136444</v>
      </c>
    </row>
    <row r="23" spans="1:17" ht="15" customHeight="1" thickBot="1">
      <c r="A23" s="214" t="s">
        <v>20</v>
      </c>
      <c r="B23" s="215"/>
      <c r="C23" s="93"/>
      <c r="D23" s="95">
        <v>1055517</v>
      </c>
      <c r="E23" s="95">
        <v>961358</v>
      </c>
      <c r="F23" s="95">
        <v>837805</v>
      </c>
      <c r="G23" s="95">
        <v>1186917</v>
      </c>
      <c r="I23" s="22">
        <f t="shared" si="4"/>
        <v>5517</v>
      </c>
      <c r="J23" s="22">
        <f t="shared" si="4"/>
        <v>358</v>
      </c>
      <c r="K23" s="22">
        <f t="shared" si="4"/>
        <v>805</v>
      </c>
      <c r="L23" s="22">
        <f t="shared" si="4"/>
        <v>6917</v>
      </c>
      <c r="N23" s="2">
        <f t="shared" si="3"/>
        <v>1055517</v>
      </c>
      <c r="O23" s="2">
        <f t="shared" si="3"/>
        <v>961358</v>
      </c>
      <c r="P23" s="2">
        <f t="shared" si="3"/>
        <v>837805</v>
      </c>
      <c r="Q23" s="2">
        <f t="shared" si="3"/>
        <v>1186917</v>
      </c>
    </row>
    <row r="24" spans="1:17" ht="30" customHeight="1" thickBot="1">
      <c r="A24" s="214" t="s">
        <v>21</v>
      </c>
      <c r="B24" s="215"/>
      <c r="C24" s="93"/>
      <c r="D24" s="95">
        <v>64280</v>
      </c>
      <c r="E24" s="95">
        <v>7219</v>
      </c>
      <c r="F24" s="95">
        <v>5843</v>
      </c>
      <c r="G24" s="95">
        <v>17568</v>
      </c>
      <c r="I24" s="22">
        <f t="shared" si="4"/>
        <v>80</v>
      </c>
      <c r="J24" s="22">
        <f t="shared" si="4"/>
        <v>9</v>
      </c>
      <c r="K24" s="22">
        <f t="shared" si="4"/>
        <v>3</v>
      </c>
      <c r="L24" s="22">
        <f t="shared" si="4"/>
        <v>68</v>
      </c>
      <c r="N24" s="2">
        <f t="shared" si="3"/>
        <v>64280</v>
      </c>
      <c r="O24" s="2">
        <f t="shared" si="3"/>
        <v>7219</v>
      </c>
      <c r="P24" s="2">
        <f t="shared" si="3"/>
        <v>5843</v>
      </c>
      <c r="Q24" s="2">
        <f t="shared" si="3"/>
        <v>17568</v>
      </c>
    </row>
    <row r="25" spans="1:17" ht="15" customHeight="1" thickBot="1">
      <c r="A25" s="224" t="s">
        <v>22</v>
      </c>
      <c r="B25" s="225"/>
      <c r="C25" s="93"/>
      <c r="D25" s="94">
        <v>73325</v>
      </c>
      <c r="E25" s="94">
        <v>133000</v>
      </c>
      <c r="F25" s="94">
        <v>286540</v>
      </c>
      <c r="G25" s="94">
        <v>116883</v>
      </c>
      <c r="I25" s="22">
        <f t="shared" si="4"/>
        <v>25</v>
      </c>
      <c r="J25" s="22">
        <f t="shared" si="4"/>
        <v>0</v>
      </c>
      <c r="K25" s="22">
        <f t="shared" si="4"/>
        <v>540</v>
      </c>
      <c r="L25" s="22">
        <f t="shared" si="4"/>
        <v>883</v>
      </c>
      <c r="N25" s="2">
        <f t="shared" si="3"/>
        <v>73325</v>
      </c>
      <c r="O25" s="2">
        <f t="shared" si="3"/>
        <v>133000</v>
      </c>
      <c r="P25" s="2">
        <f t="shared" si="3"/>
        <v>286540</v>
      </c>
      <c r="Q25" s="2">
        <f t="shared" si="3"/>
        <v>116883</v>
      </c>
    </row>
    <row r="26" spans="1:17" ht="25.5" customHeight="1" thickBot="1">
      <c r="A26" s="214" t="s">
        <v>23</v>
      </c>
      <c r="B26" s="215"/>
      <c r="C26" s="93"/>
      <c r="D26" s="95">
        <v>44467</v>
      </c>
      <c r="E26" s="95">
        <v>40572</v>
      </c>
      <c r="F26" s="95">
        <v>27601</v>
      </c>
      <c r="G26" s="95">
        <v>36012</v>
      </c>
      <c r="I26" s="22">
        <f t="shared" si="4"/>
        <v>67</v>
      </c>
      <c r="J26" s="22">
        <f t="shared" si="4"/>
        <v>72</v>
      </c>
      <c r="K26" s="22">
        <f t="shared" si="4"/>
        <v>1</v>
      </c>
      <c r="L26" s="22">
        <f t="shared" si="4"/>
        <v>12</v>
      </c>
      <c r="N26" s="2">
        <f t="shared" si="3"/>
        <v>44467</v>
      </c>
      <c r="O26" s="2">
        <f t="shared" si="3"/>
        <v>40572</v>
      </c>
      <c r="P26" s="2">
        <f t="shared" si="3"/>
        <v>27601</v>
      </c>
      <c r="Q26" s="2">
        <f t="shared" si="3"/>
        <v>36012</v>
      </c>
    </row>
    <row r="27" spans="1:17" ht="15.75" customHeight="1" thickBot="1">
      <c r="A27" s="214" t="s">
        <v>24</v>
      </c>
      <c r="B27" s="215"/>
      <c r="C27" s="93"/>
      <c r="D27" s="95">
        <v>2676</v>
      </c>
      <c r="E27" s="95">
        <v>1734</v>
      </c>
      <c r="F27" s="95">
        <v>10600</v>
      </c>
      <c r="G27" s="96"/>
      <c r="I27" s="22">
        <f t="shared" si="4"/>
        <v>6</v>
      </c>
      <c r="J27" s="22">
        <f t="shared" si="4"/>
        <v>4</v>
      </c>
      <c r="K27" s="22">
        <f t="shared" si="4"/>
        <v>0</v>
      </c>
      <c r="L27" s="22" t="e">
        <f t="shared" si="4"/>
        <v>#VALUE!</v>
      </c>
      <c r="N27" s="2">
        <f t="shared" si="3"/>
        <v>2676</v>
      </c>
      <c r="O27" s="2">
        <f t="shared" si="3"/>
        <v>1734</v>
      </c>
      <c r="P27" s="2">
        <f t="shared" si="3"/>
        <v>10600</v>
      </c>
      <c r="Q27" s="2">
        <f t="shared" si="3"/>
        <v>0</v>
      </c>
    </row>
    <row r="28" spans="1:17" ht="30" customHeight="1" thickBot="1">
      <c r="A28" s="214" t="s">
        <v>25</v>
      </c>
      <c r="B28" s="215"/>
      <c r="C28" s="93"/>
      <c r="D28" s="95">
        <v>25772</v>
      </c>
      <c r="E28" s="95">
        <v>2012</v>
      </c>
      <c r="F28" s="95">
        <v>31400</v>
      </c>
      <c r="G28" s="95">
        <v>2336</v>
      </c>
      <c r="I28" s="22">
        <f t="shared" si="4"/>
        <v>72</v>
      </c>
      <c r="J28" s="22">
        <f t="shared" si="4"/>
        <v>2</v>
      </c>
      <c r="K28" s="22">
        <f t="shared" si="4"/>
        <v>0</v>
      </c>
      <c r="L28" s="22">
        <f t="shared" si="4"/>
        <v>6</v>
      </c>
      <c r="N28" s="2">
        <f t="shared" si="3"/>
        <v>25772</v>
      </c>
      <c r="O28" s="2">
        <f t="shared" si="3"/>
        <v>2012</v>
      </c>
      <c r="P28" s="2">
        <f t="shared" si="3"/>
        <v>31400</v>
      </c>
      <c r="Q28" s="2">
        <f t="shared" si="3"/>
        <v>2336</v>
      </c>
    </row>
    <row r="29" spans="1:17" ht="15" customHeight="1" thickBot="1">
      <c r="A29" s="224" t="s">
        <v>26</v>
      </c>
      <c r="B29" s="225"/>
      <c r="C29" s="93"/>
      <c r="D29" s="94">
        <v>1367020</v>
      </c>
      <c r="E29" s="94">
        <v>1277582</v>
      </c>
      <c r="F29" s="94">
        <v>1376714</v>
      </c>
      <c r="G29" s="94">
        <v>1597602</v>
      </c>
      <c r="I29" s="22">
        <f t="shared" si="4"/>
        <v>7020</v>
      </c>
      <c r="J29" s="22">
        <f t="shared" si="4"/>
        <v>7582</v>
      </c>
      <c r="K29" s="22">
        <f t="shared" si="4"/>
        <v>6714</v>
      </c>
      <c r="L29" s="22">
        <f t="shared" si="4"/>
        <v>7602</v>
      </c>
      <c r="N29" s="2">
        <f t="shared" si="3"/>
        <v>1367020</v>
      </c>
      <c r="O29" s="2">
        <f t="shared" si="3"/>
        <v>1277582</v>
      </c>
      <c r="P29" s="2">
        <f t="shared" si="3"/>
        <v>1376714</v>
      </c>
      <c r="Q29" s="2">
        <f t="shared" si="3"/>
        <v>1597602</v>
      </c>
    </row>
    <row r="30" spans="1:17" ht="15" customHeight="1" thickBot="1">
      <c r="A30" s="224" t="s">
        <v>27</v>
      </c>
      <c r="B30" s="225"/>
      <c r="C30" s="93"/>
      <c r="D30" s="94">
        <v>505273</v>
      </c>
      <c r="E30" s="94">
        <v>384979</v>
      </c>
      <c r="F30" s="94">
        <v>415333</v>
      </c>
      <c r="G30" s="94">
        <v>628604</v>
      </c>
      <c r="I30" s="22">
        <f t="shared" si="4"/>
        <v>273</v>
      </c>
      <c r="J30" s="22">
        <f t="shared" si="4"/>
        <v>979</v>
      </c>
      <c r="K30" s="22">
        <f t="shared" si="4"/>
        <v>333</v>
      </c>
      <c r="L30" s="22">
        <f t="shared" si="4"/>
        <v>604</v>
      </c>
      <c r="N30" s="2">
        <f t="shared" si="3"/>
        <v>505273</v>
      </c>
      <c r="O30" s="2">
        <f t="shared" si="3"/>
        <v>384979</v>
      </c>
      <c r="P30" s="2">
        <f t="shared" si="3"/>
        <v>415333</v>
      </c>
      <c r="Q30" s="2">
        <f t="shared" si="3"/>
        <v>628604</v>
      </c>
    </row>
    <row r="31" spans="1:17" ht="15" customHeight="1" thickBot="1">
      <c r="A31" s="214" t="s">
        <v>28</v>
      </c>
      <c r="B31" s="215"/>
      <c r="C31" s="93"/>
      <c r="D31" s="95">
        <v>474624</v>
      </c>
      <c r="E31" s="95">
        <v>272355</v>
      </c>
      <c r="F31" s="95">
        <v>368128</v>
      </c>
      <c r="G31" s="95">
        <v>472936</v>
      </c>
      <c r="I31" s="22">
        <f t="shared" si="4"/>
        <v>624</v>
      </c>
      <c r="J31" s="22">
        <f t="shared" si="4"/>
        <v>355</v>
      </c>
      <c r="K31" s="22">
        <f t="shared" si="4"/>
        <v>128</v>
      </c>
      <c r="L31" s="22">
        <f t="shared" si="4"/>
        <v>936</v>
      </c>
      <c r="N31" s="2">
        <f t="shared" si="3"/>
        <v>474624</v>
      </c>
      <c r="O31" s="2">
        <f t="shared" si="3"/>
        <v>272355</v>
      </c>
      <c r="P31" s="2">
        <f t="shared" si="3"/>
        <v>368128</v>
      </c>
      <c r="Q31" s="2">
        <f t="shared" si="3"/>
        <v>472936</v>
      </c>
    </row>
    <row r="32" spans="1:17" ht="15.75" customHeight="1" thickBot="1">
      <c r="A32" s="214" t="s">
        <v>29</v>
      </c>
      <c r="B32" s="215"/>
      <c r="C32" s="93"/>
      <c r="D32" s="95">
        <v>30649</v>
      </c>
      <c r="E32" s="95">
        <v>112623</v>
      </c>
      <c r="F32" s="95">
        <v>47205</v>
      </c>
      <c r="G32" s="95">
        <v>155668</v>
      </c>
      <c r="I32" s="22">
        <f t="shared" si="4"/>
        <v>49</v>
      </c>
      <c r="J32" s="22">
        <f t="shared" si="4"/>
        <v>623</v>
      </c>
      <c r="K32" s="22">
        <f t="shared" si="4"/>
        <v>5</v>
      </c>
      <c r="L32" s="22">
        <f t="shared" si="4"/>
        <v>668</v>
      </c>
      <c r="N32" s="2">
        <f t="shared" si="3"/>
        <v>30649</v>
      </c>
      <c r="O32" s="2">
        <f t="shared" si="3"/>
        <v>112623</v>
      </c>
      <c r="P32" s="2">
        <f t="shared" si="3"/>
        <v>47205</v>
      </c>
      <c r="Q32" s="2">
        <f t="shared" si="3"/>
        <v>155668</v>
      </c>
    </row>
    <row r="33" spans="1:18" ht="15" customHeight="1" thickBot="1">
      <c r="A33" s="224" t="s">
        <v>30</v>
      </c>
      <c r="B33" s="225"/>
      <c r="C33" s="93"/>
      <c r="D33" s="94">
        <v>850384</v>
      </c>
      <c r="E33" s="94">
        <v>892604</v>
      </c>
      <c r="F33" s="94">
        <v>961381</v>
      </c>
      <c r="G33" s="94">
        <v>968998</v>
      </c>
      <c r="I33" s="22">
        <f t="shared" si="4"/>
        <v>384</v>
      </c>
      <c r="J33" s="22">
        <f t="shared" si="4"/>
        <v>604</v>
      </c>
      <c r="K33" s="22">
        <f t="shared" si="4"/>
        <v>381</v>
      </c>
      <c r="L33" s="22">
        <f t="shared" si="4"/>
        <v>998</v>
      </c>
      <c r="N33" s="2">
        <f t="shared" si="3"/>
        <v>850384</v>
      </c>
      <c r="O33" s="2">
        <f t="shared" si="3"/>
        <v>892604</v>
      </c>
      <c r="P33" s="2">
        <f t="shared" si="3"/>
        <v>961381</v>
      </c>
      <c r="Q33" s="2">
        <f t="shared" si="3"/>
        <v>968998</v>
      </c>
      <c r="R33" s="22"/>
    </row>
    <row r="34" spans="1:18" ht="30" customHeight="1" thickBot="1">
      <c r="A34" s="214" t="s">
        <v>31</v>
      </c>
      <c r="B34" s="215"/>
      <c r="C34" s="93"/>
      <c r="D34" s="95">
        <v>636000</v>
      </c>
      <c r="E34" s="95">
        <v>636000</v>
      </c>
      <c r="F34" s="95">
        <v>636000</v>
      </c>
      <c r="G34" s="95">
        <v>636000</v>
      </c>
      <c r="I34" s="22">
        <f t="shared" si="4"/>
        <v>0</v>
      </c>
      <c r="J34" s="22">
        <f t="shared" si="4"/>
        <v>0</v>
      </c>
      <c r="K34" s="22">
        <f t="shared" si="4"/>
        <v>0</v>
      </c>
      <c r="L34" s="22">
        <f t="shared" si="4"/>
        <v>0</v>
      </c>
      <c r="N34" s="2">
        <f t="shared" si="3"/>
        <v>636000</v>
      </c>
      <c r="O34" s="2">
        <f t="shared" si="3"/>
        <v>636000</v>
      </c>
      <c r="P34" s="2">
        <f t="shared" si="3"/>
        <v>636000</v>
      </c>
      <c r="Q34" s="2">
        <f t="shared" si="3"/>
        <v>636000</v>
      </c>
    </row>
    <row r="35" spans="1:18" ht="30" customHeight="1" thickBot="1">
      <c r="A35" s="214" t="s">
        <v>32</v>
      </c>
      <c r="B35" s="215"/>
      <c r="C35" s="93"/>
      <c r="D35" s="95">
        <v>8994</v>
      </c>
      <c r="E35" s="95">
        <v>8994</v>
      </c>
      <c r="F35" s="95">
        <v>8994</v>
      </c>
      <c r="G35" s="95">
        <v>8994</v>
      </c>
      <c r="I35" s="22">
        <f t="shared" si="4"/>
        <v>4</v>
      </c>
      <c r="J35" s="22">
        <f t="shared" si="4"/>
        <v>4</v>
      </c>
      <c r="K35" s="22">
        <f t="shared" si="4"/>
        <v>4</v>
      </c>
      <c r="L35" s="22">
        <f t="shared" si="4"/>
        <v>4</v>
      </c>
      <c r="N35" s="2">
        <f t="shared" si="3"/>
        <v>8994</v>
      </c>
      <c r="O35" s="2">
        <f t="shared" si="3"/>
        <v>8994</v>
      </c>
      <c r="P35" s="2">
        <f t="shared" si="3"/>
        <v>8994</v>
      </c>
      <c r="Q35" s="2">
        <f t="shared" si="3"/>
        <v>8994</v>
      </c>
    </row>
    <row r="36" spans="1:18" ht="37.5" customHeight="1" thickBot="1">
      <c r="A36" s="214" t="s">
        <v>33</v>
      </c>
      <c r="B36" s="215"/>
      <c r="C36" s="93"/>
      <c r="D36" s="95">
        <v>276982</v>
      </c>
      <c r="E36" s="95">
        <v>304135</v>
      </c>
      <c r="F36" s="95">
        <v>368412</v>
      </c>
      <c r="G36" s="95">
        <v>373813</v>
      </c>
      <c r="I36" s="22">
        <f t="shared" si="4"/>
        <v>982</v>
      </c>
      <c r="J36" s="22">
        <f t="shared" si="4"/>
        <v>135</v>
      </c>
      <c r="K36" s="22">
        <f t="shared" si="4"/>
        <v>412</v>
      </c>
      <c r="L36" s="22">
        <f t="shared" si="4"/>
        <v>813</v>
      </c>
      <c r="N36" s="2">
        <f t="shared" si="3"/>
        <v>276982</v>
      </c>
      <c r="O36" s="2">
        <f t="shared" si="3"/>
        <v>304135</v>
      </c>
      <c r="P36" s="2">
        <f t="shared" si="3"/>
        <v>368412</v>
      </c>
      <c r="Q36" s="2">
        <f t="shared" si="3"/>
        <v>373813</v>
      </c>
    </row>
    <row r="37" spans="1:18" ht="30" customHeight="1" thickBot="1">
      <c r="A37" s="224" t="s">
        <v>34</v>
      </c>
      <c r="B37" s="225"/>
      <c r="C37" s="93"/>
      <c r="D37" s="94">
        <v>11364</v>
      </c>
      <c r="E37" s="98"/>
      <c r="F37" s="98"/>
      <c r="G37" s="98"/>
      <c r="I37" s="22">
        <f t="shared" si="4"/>
        <v>64</v>
      </c>
      <c r="J37" s="22" t="e">
        <f t="shared" si="4"/>
        <v>#VALUE!</v>
      </c>
      <c r="K37" s="22" t="e">
        <f t="shared" si="4"/>
        <v>#VALUE!</v>
      </c>
      <c r="L37" s="22" t="e">
        <f t="shared" si="4"/>
        <v>#VALUE!</v>
      </c>
      <c r="N37" s="2">
        <f t="shared" si="3"/>
        <v>11364</v>
      </c>
      <c r="O37" s="2">
        <f t="shared" si="3"/>
        <v>0</v>
      </c>
      <c r="P37" s="2">
        <f t="shared" si="3"/>
        <v>0</v>
      </c>
      <c r="Q37" s="2">
        <f t="shared" si="3"/>
        <v>0</v>
      </c>
    </row>
    <row r="38" spans="1:18" ht="30" customHeight="1" thickBot="1">
      <c r="A38" s="224" t="s">
        <v>35</v>
      </c>
      <c r="B38" s="225"/>
      <c r="C38" s="93"/>
      <c r="D38" s="94">
        <v>1367020</v>
      </c>
      <c r="E38" s="94">
        <v>1277582</v>
      </c>
      <c r="F38" s="94">
        <v>1376714</v>
      </c>
      <c r="G38" s="94">
        <v>1597602</v>
      </c>
      <c r="I38" s="22">
        <f t="shared" si="4"/>
        <v>7020</v>
      </c>
      <c r="J38" s="22">
        <f t="shared" si="4"/>
        <v>7582</v>
      </c>
      <c r="K38" s="22">
        <f t="shared" si="4"/>
        <v>6714</v>
      </c>
      <c r="L38" s="22">
        <f t="shared" si="4"/>
        <v>7602</v>
      </c>
      <c r="N38" s="2">
        <f t="shared" si="3"/>
        <v>1367020</v>
      </c>
      <c r="O38" s="2">
        <f t="shared" si="3"/>
        <v>1277582</v>
      </c>
      <c r="P38" s="2">
        <f t="shared" si="3"/>
        <v>1376714</v>
      </c>
      <c r="Q38" s="2">
        <f t="shared" si="3"/>
        <v>1597602</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1767</v>
      </c>
      <c r="E2" s="92" t="s">
        <v>1768</v>
      </c>
      <c r="F2" s="92" t="s">
        <v>1769</v>
      </c>
      <c r="G2" s="92" t="s">
        <v>1770</v>
      </c>
      <c r="H2" s="232"/>
      <c r="I2" s="220"/>
      <c r="J2" s="221"/>
      <c r="K2" s="92" t="s">
        <v>1767</v>
      </c>
      <c r="L2" s="92" t="s">
        <v>1768</v>
      </c>
      <c r="M2" s="92" t="s">
        <v>1769</v>
      </c>
      <c r="N2" s="92" t="s">
        <v>1770</v>
      </c>
      <c r="Y2" s="3"/>
      <c r="Z2" s="3"/>
      <c r="AA2" s="3"/>
      <c r="AB2" s="3"/>
      <c r="AC2" s="3"/>
      <c r="AD2" s="3"/>
      <c r="AE2" s="3"/>
      <c r="AF2" s="3"/>
    </row>
    <row r="3" spans="1:32" ht="61.5" customHeight="1" thickBot="1">
      <c r="A3" s="222" t="s">
        <v>1</v>
      </c>
      <c r="B3" s="223"/>
      <c r="C3" s="93"/>
      <c r="D3" s="94">
        <v>19447</v>
      </c>
      <c r="E3" s="94">
        <v>196723</v>
      </c>
      <c r="F3" s="94">
        <v>60786</v>
      </c>
      <c r="G3" s="94">
        <v>38050</v>
      </c>
      <c r="H3" s="222" t="s">
        <v>1</v>
      </c>
      <c r="I3" s="223"/>
      <c r="J3" s="93"/>
      <c r="K3" s="94">
        <v>111120</v>
      </c>
      <c r="L3" s="94">
        <v>44523</v>
      </c>
      <c r="M3" s="94">
        <v>145640</v>
      </c>
      <c r="N3" s="94">
        <v>28730</v>
      </c>
      <c r="P3" s="2">
        <f>REPLACE(D3,1,3,"")/1</f>
        <v>47</v>
      </c>
      <c r="Q3" s="2">
        <f t="shared" ref="Q3:S16" si="0">REPLACE(E3,1,3,"")/1</f>
        <v>723</v>
      </c>
      <c r="R3" s="2">
        <f t="shared" si="0"/>
        <v>86</v>
      </c>
      <c r="S3" s="2">
        <f t="shared" si="0"/>
        <v>50</v>
      </c>
      <c r="T3" s="2">
        <f>REPLACE(K3,1,3,"")/1</f>
        <v>120</v>
      </c>
      <c r="U3" s="2">
        <f t="shared" ref="U3:W16" si="1">REPLACE(L3,1,3,"")/1</f>
        <v>23</v>
      </c>
      <c r="V3" s="2">
        <f t="shared" si="1"/>
        <v>640</v>
      </c>
      <c r="W3" s="2">
        <f t="shared" si="1"/>
        <v>30</v>
      </c>
      <c r="Y3" s="3">
        <f>K3</f>
        <v>111120</v>
      </c>
      <c r="Z3" s="3">
        <f t="shared" ref="Z3:AB17" si="2">L3</f>
        <v>44523</v>
      </c>
      <c r="AA3" s="3">
        <f t="shared" si="2"/>
        <v>145640</v>
      </c>
      <c r="AB3" s="3">
        <f t="shared" si="2"/>
        <v>28730</v>
      </c>
      <c r="AC3" s="3">
        <f>D3</f>
        <v>19447</v>
      </c>
      <c r="AD3" s="3">
        <f t="shared" ref="AD3:AF17" si="3">E3</f>
        <v>196723</v>
      </c>
      <c r="AE3" s="3">
        <f t="shared" si="3"/>
        <v>60786</v>
      </c>
      <c r="AF3" s="3">
        <f t="shared" si="3"/>
        <v>38050</v>
      </c>
    </row>
    <row r="4" spans="1:32" ht="15" customHeight="1" thickBot="1">
      <c r="A4" s="214" t="s">
        <v>2</v>
      </c>
      <c r="B4" s="215"/>
      <c r="C4" s="93"/>
      <c r="D4" s="95">
        <v>7954</v>
      </c>
      <c r="E4" s="95">
        <v>125860</v>
      </c>
      <c r="F4" s="95">
        <v>82636</v>
      </c>
      <c r="G4" s="95">
        <v>21686</v>
      </c>
      <c r="H4" s="214" t="s">
        <v>2</v>
      </c>
      <c r="I4" s="215"/>
      <c r="J4" s="93"/>
      <c r="K4" s="95">
        <v>97707</v>
      </c>
      <c r="L4" s="95">
        <v>28125</v>
      </c>
      <c r="M4" s="95">
        <v>134617</v>
      </c>
      <c r="N4" s="95">
        <v>18647</v>
      </c>
      <c r="P4" s="2">
        <f t="shared" ref="P4:P16" si="4">REPLACE(D4,1,3,"")/1</f>
        <v>4</v>
      </c>
      <c r="Q4" s="2">
        <f t="shared" si="0"/>
        <v>860</v>
      </c>
      <c r="R4" s="2">
        <f t="shared" si="0"/>
        <v>36</v>
      </c>
      <c r="S4" s="2">
        <f t="shared" si="0"/>
        <v>86</v>
      </c>
      <c r="T4" s="2">
        <f t="shared" ref="T4:U16" si="5">REPLACE(K4,1,3,"")/1</f>
        <v>7</v>
      </c>
      <c r="U4" s="2">
        <f t="shared" si="5"/>
        <v>25</v>
      </c>
      <c r="V4" s="2">
        <f t="shared" si="1"/>
        <v>617</v>
      </c>
      <c r="W4" s="2">
        <f t="shared" si="1"/>
        <v>47</v>
      </c>
      <c r="Y4" s="3">
        <f t="shared" ref="Y4:AB38" si="6">K4</f>
        <v>97707</v>
      </c>
      <c r="Z4" s="3">
        <f t="shared" si="2"/>
        <v>28125</v>
      </c>
      <c r="AA4" s="3">
        <f t="shared" si="2"/>
        <v>134617</v>
      </c>
      <c r="AB4" s="3">
        <f t="shared" si="2"/>
        <v>18647</v>
      </c>
      <c r="AC4" s="3">
        <f t="shared" ref="AC4:AF38" si="7">D4</f>
        <v>7954</v>
      </c>
      <c r="AD4" s="3">
        <f t="shared" si="3"/>
        <v>125860</v>
      </c>
      <c r="AE4" s="3">
        <f t="shared" si="3"/>
        <v>82636</v>
      </c>
      <c r="AF4" s="3">
        <f t="shared" si="3"/>
        <v>21686</v>
      </c>
    </row>
    <row r="5" spans="1:32" ht="61.5" customHeight="1" thickBot="1">
      <c r="A5" s="224" t="s">
        <v>3</v>
      </c>
      <c r="B5" s="225"/>
      <c r="C5" s="93"/>
      <c r="D5" s="94">
        <v>11493</v>
      </c>
      <c r="E5" s="94">
        <v>70863</v>
      </c>
      <c r="F5" s="94">
        <v>-21850</v>
      </c>
      <c r="G5" s="94">
        <v>16364</v>
      </c>
      <c r="H5" s="224" t="s">
        <v>3</v>
      </c>
      <c r="I5" s="225"/>
      <c r="J5" s="93"/>
      <c r="K5" s="94">
        <v>13413</v>
      </c>
      <c r="L5" s="94">
        <v>16398</v>
      </c>
      <c r="M5" s="94">
        <v>11023</v>
      </c>
      <c r="N5" s="94">
        <v>10083</v>
      </c>
      <c r="P5" s="2">
        <f t="shared" si="4"/>
        <v>93</v>
      </c>
      <c r="Q5" s="2">
        <f t="shared" si="0"/>
        <v>63</v>
      </c>
      <c r="R5" s="2">
        <f t="shared" si="0"/>
        <v>850</v>
      </c>
      <c r="S5" s="2">
        <f t="shared" si="0"/>
        <v>64</v>
      </c>
      <c r="T5" s="2">
        <f t="shared" si="5"/>
        <v>13</v>
      </c>
      <c r="U5" s="2">
        <f t="shared" si="1"/>
        <v>98</v>
      </c>
      <c r="V5" s="2">
        <f t="shared" si="1"/>
        <v>23</v>
      </c>
      <c r="W5" s="2">
        <f t="shared" si="1"/>
        <v>83</v>
      </c>
      <c r="Y5" s="3">
        <f t="shared" si="6"/>
        <v>13413</v>
      </c>
      <c r="Z5" s="3">
        <f t="shared" si="2"/>
        <v>16398</v>
      </c>
      <c r="AA5" s="3">
        <f t="shared" si="2"/>
        <v>11023</v>
      </c>
      <c r="AB5" s="3">
        <f t="shared" si="2"/>
        <v>10083</v>
      </c>
      <c r="AC5" s="3">
        <f t="shared" si="7"/>
        <v>11493</v>
      </c>
      <c r="AD5" s="3">
        <f t="shared" si="3"/>
        <v>70863</v>
      </c>
      <c r="AE5" s="3">
        <f t="shared" si="3"/>
        <v>-21850</v>
      </c>
      <c r="AF5" s="3">
        <f t="shared" si="3"/>
        <v>16364</v>
      </c>
    </row>
    <row r="6" spans="1:32" ht="37.5" customHeight="1" thickBot="1">
      <c r="A6" s="214" t="s">
        <v>4</v>
      </c>
      <c r="B6" s="215"/>
      <c r="C6" s="93"/>
      <c r="D6" s="96">
        <v>247</v>
      </c>
      <c r="E6" s="96">
        <v>138</v>
      </c>
      <c r="F6" s="95">
        <v>81363</v>
      </c>
      <c r="G6" s="96">
        <v>144</v>
      </c>
      <c r="H6" s="214" t="s">
        <v>4</v>
      </c>
      <c r="I6" s="215"/>
      <c r="J6" s="93"/>
      <c r="K6" s="96">
        <v>451</v>
      </c>
      <c r="L6" s="95">
        <v>11889</v>
      </c>
      <c r="M6" s="95">
        <v>58901</v>
      </c>
      <c r="N6" s="96">
        <v>173</v>
      </c>
      <c r="P6" s="2" t="e">
        <f t="shared" si="4"/>
        <v>#VALUE!</v>
      </c>
      <c r="Q6" s="2" t="e">
        <f t="shared" si="0"/>
        <v>#VALUE!</v>
      </c>
      <c r="R6" s="2">
        <f t="shared" si="0"/>
        <v>63</v>
      </c>
      <c r="S6" s="2" t="e">
        <f t="shared" si="0"/>
        <v>#VALUE!</v>
      </c>
      <c r="T6" s="2" t="e">
        <f t="shared" si="5"/>
        <v>#VALUE!</v>
      </c>
      <c r="U6" s="2">
        <f t="shared" si="1"/>
        <v>89</v>
      </c>
      <c r="V6" s="2">
        <f t="shared" si="1"/>
        <v>1</v>
      </c>
      <c r="W6" s="2" t="e">
        <f t="shared" si="1"/>
        <v>#VALUE!</v>
      </c>
      <c r="Y6" s="3">
        <f t="shared" si="6"/>
        <v>451</v>
      </c>
      <c r="Z6" s="3">
        <f t="shared" si="2"/>
        <v>11889</v>
      </c>
      <c r="AA6" s="3">
        <f t="shared" si="2"/>
        <v>58901</v>
      </c>
      <c r="AB6" s="3">
        <f t="shared" si="2"/>
        <v>173</v>
      </c>
      <c r="AC6" s="3">
        <f t="shared" si="7"/>
        <v>247</v>
      </c>
      <c r="AD6" s="3">
        <f t="shared" si="3"/>
        <v>138</v>
      </c>
      <c r="AE6" s="3">
        <f t="shared" si="3"/>
        <v>81363</v>
      </c>
      <c r="AF6" s="3">
        <f t="shared" si="3"/>
        <v>144</v>
      </c>
    </row>
    <row r="7" spans="1:32" ht="15" customHeight="1" thickBot="1">
      <c r="A7" s="214" t="s">
        <v>5</v>
      </c>
      <c r="B7" s="215"/>
      <c r="C7" s="93"/>
      <c r="D7" s="95">
        <v>-1536</v>
      </c>
      <c r="E7" s="96">
        <v>367</v>
      </c>
      <c r="F7" s="95">
        <v>1897</v>
      </c>
      <c r="G7" s="96">
        <v>-616</v>
      </c>
      <c r="H7" s="214" t="s">
        <v>5</v>
      </c>
      <c r="I7" s="215"/>
      <c r="J7" s="93"/>
      <c r="K7" s="96">
        <v>221</v>
      </c>
      <c r="L7" s="96">
        <v>993</v>
      </c>
      <c r="M7" s="95">
        <v>2083</v>
      </c>
      <c r="N7" s="95">
        <v>1565</v>
      </c>
      <c r="P7" s="2">
        <f t="shared" si="4"/>
        <v>36</v>
      </c>
      <c r="Q7" s="2" t="e">
        <f t="shared" si="0"/>
        <v>#VALUE!</v>
      </c>
      <c r="R7" s="2">
        <f t="shared" si="0"/>
        <v>7</v>
      </c>
      <c r="S7" s="2">
        <f t="shared" si="0"/>
        <v>6</v>
      </c>
      <c r="T7" s="2" t="e">
        <f t="shared" si="5"/>
        <v>#VALUE!</v>
      </c>
      <c r="U7" s="2" t="e">
        <f t="shared" si="1"/>
        <v>#VALUE!</v>
      </c>
      <c r="V7" s="2">
        <f t="shared" si="1"/>
        <v>3</v>
      </c>
      <c r="W7" s="2">
        <f t="shared" si="1"/>
        <v>5</v>
      </c>
      <c r="Y7" s="3">
        <f t="shared" si="6"/>
        <v>221</v>
      </c>
      <c r="Z7" s="3">
        <f t="shared" si="2"/>
        <v>993</v>
      </c>
      <c r="AA7" s="3">
        <f t="shared" si="2"/>
        <v>2083</v>
      </c>
      <c r="AB7" s="3">
        <f t="shared" si="2"/>
        <v>1565</v>
      </c>
      <c r="AC7" s="3">
        <f t="shared" si="7"/>
        <v>-1536</v>
      </c>
      <c r="AD7" s="3">
        <f t="shared" si="3"/>
        <v>367</v>
      </c>
      <c r="AE7" s="3">
        <f t="shared" si="3"/>
        <v>1897</v>
      </c>
      <c r="AF7" s="3">
        <f t="shared" si="3"/>
        <v>-616</v>
      </c>
    </row>
    <row r="8" spans="1:32" ht="15.75" customHeight="1" thickBot="1">
      <c r="A8" s="214" t="s">
        <v>6</v>
      </c>
      <c r="B8" s="215"/>
      <c r="C8" s="93"/>
      <c r="D8" s="96"/>
      <c r="E8" s="96" t="s">
        <v>820</v>
      </c>
      <c r="F8" s="95">
        <v>3182</v>
      </c>
      <c r="G8" s="96"/>
      <c r="H8" s="214" t="s">
        <v>6</v>
      </c>
      <c r="I8" s="215"/>
      <c r="J8" s="93"/>
      <c r="K8" s="96"/>
      <c r="L8" s="96"/>
      <c r="M8" s="96"/>
      <c r="N8" s="96"/>
      <c r="P8" s="2" t="e">
        <f t="shared" si="4"/>
        <v>#VALUE!</v>
      </c>
      <c r="Q8" s="2" t="e">
        <f t="shared" si="0"/>
        <v>#VALUE!</v>
      </c>
      <c r="R8" s="2">
        <f t="shared" si="0"/>
        <v>2</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t="str">
        <f t="shared" si="3"/>
        <v>-</v>
      </c>
      <c r="AE8" s="3">
        <f t="shared" si="3"/>
        <v>3182</v>
      </c>
      <c r="AF8" s="3">
        <f t="shared" si="3"/>
        <v>0</v>
      </c>
    </row>
    <row r="9" spans="1:32" ht="37.5" customHeight="1" thickBot="1">
      <c r="A9" s="214" t="s">
        <v>7</v>
      </c>
      <c r="B9" s="215"/>
      <c r="C9" s="93"/>
      <c r="D9" s="95">
        <v>4467</v>
      </c>
      <c r="E9" s="95">
        <v>3721</v>
      </c>
      <c r="F9" s="95">
        <v>5633</v>
      </c>
      <c r="G9" s="95">
        <v>4634</v>
      </c>
      <c r="H9" s="214" t="s">
        <v>7</v>
      </c>
      <c r="I9" s="215"/>
      <c r="J9" s="93"/>
      <c r="K9" s="95">
        <v>4639</v>
      </c>
      <c r="L9" s="95">
        <v>4483</v>
      </c>
      <c r="M9" s="95">
        <v>7420</v>
      </c>
      <c r="N9" s="95">
        <v>5409</v>
      </c>
      <c r="P9" s="2">
        <f t="shared" si="4"/>
        <v>7</v>
      </c>
      <c r="Q9" s="2">
        <f t="shared" si="0"/>
        <v>1</v>
      </c>
      <c r="R9" s="2">
        <f t="shared" si="0"/>
        <v>3</v>
      </c>
      <c r="S9" s="2">
        <f t="shared" si="0"/>
        <v>4</v>
      </c>
      <c r="T9" s="2">
        <f t="shared" si="5"/>
        <v>9</v>
      </c>
      <c r="U9" s="2">
        <f t="shared" si="1"/>
        <v>3</v>
      </c>
      <c r="V9" s="2">
        <f t="shared" si="1"/>
        <v>0</v>
      </c>
      <c r="W9" s="2">
        <f t="shared" si="1"/>
        <v>9</v>
      </c>
      <c r="Y9" s="3">
        <f t="shared" si="6"/>
        <v>4639</v>
      </c>
      <c r="Z9" s="3">
        <f t="shared" si="2"/>
        <v>4483</v>
      </c>
      <c r="AA9" s="3">
        <f t="shared" si="2"/>
        <v>7420</v>
      </c>
      <c r="AB9" s="3">
        <f t="shared" si="2"/>
        <v>5409</v>
      </c>
      <c r="AC9" s="3">
        <f t="shared" si="7"/>
        <v>4467</v>
      </c>
      <c r="AD9" s="3">
        <f t="shared" si="3"/>
        <v>3721</v>
      </c>
      <c r="AE9" s="3">
        <f t="shared" si="3"/>
        <v>5633</v>
      </c>
      <c r="AF9" s="3">
        <f t="shared" si="3"/>
        <v>4634</v>
      </c>
    </row>
    <row r="10" spans="1:32" ht="61.5" customHeight="1" thickBot="1">
      <c r="A10" s="224" t="s">
        <v>8</v>
      </c>
      <c r="B10" s="225"/>
      <c r="C10" s="93"/>
      <c r="D10" s="94">
        <v>8809</v>
      </c>
      <c r="E10" s="94">
        <v>66963</v>
      </c>
      <c r="F10" s="94">
        <v>48802</v>
      </c>
      <c r="G10" s="94">
        <v>12490</v>
      </c>
      <c r="H10" s="224" t="s">
        <v>8</v>
      </c>
      <c r="I10" s="225"/>
      <c r="J10" s="93"/>
      <c r="K10" s="94">
        <v>9005</v>
      </c>
      <c r="L10" s="94">
        <v>22811</v>
      </c>
      <c r="M10" s="94">
        <v>60421</v>
      </c>
      <c r="N10" s="94">
        <v>3282</v>
      </c>
      <c r="P10" s="2">
        <f t="shared" si="4"/>
        <v>9</v>
      </c>
      <c r="Q10" s="2">
        <f t="shared" si="0"/>
        <v>63</v>
      </c>
      <c r="R10" s="2">
        <f t="shared" si="0"/>
        <v>2</v>
      </c>
      <c r="S10" s="2">
        <f t="shared" si="0"/>
        <v>90</v>
      </c>
      <c r="T10" s="2">
        <f t="shared" si="5"/>
        <v>5</v>
      </c>
      <c r="U10" s="2">
        <f t="shared" si="1"/>
        <v>11</v>
      </c>
      <c r="V10" s="2">
        <f t="shared" si="1"/>
        <v>21</v>
      </c>
      <c r="W10" s="2">
        <f t="shared" si="1"/>
        <v>2</v>
      </c>
      <c r="Y10" s="3">
        <f t="shared" si="6"/>
        <v>9005</v>
      </c>
      <c r="Z10" s="3">
        <f t="shared" si="2"/>
        <v>22811</v>
      </c>
      <c r="AA10" s="3">
        <f t="shared" si="2"/>
        <v>60421</v>
      </c>
      <c r="AB10" s="3">
        <f t="shared" si="2"/>
        <v>3282</v>
      </c>
      <c r="AC10" s="3">
        <f t="shared" si="7"/>
        <v>8809</v>
      </c>
      <c r="AD10" s="3">
        <f t="shared" si="3"/>
        <v>66963</v>
      </c>
      <c r="AE10" s="3">
        <f t="shared" si="3"/>
        <v>48802</v>
      </c>
      <c r="AF10" s="3">
        <f t="shared" si="3"/>
        <v>12490</v>
      </c>
    </row>
    <row r="11" spans="1:32" ht="15" customHeight="1" thickBot="1">
      <c r="A11" s="214" t="s">
        <v>9</v>
      </c>
      <c r="B11" s="215"/>
      <c r="C11" s="93"/>
      <c r="D11" s="95">
        <v>-1383</v>
      </c>
      <c r="E11" s="95">
        <v>1172</v>
      </c>
      <c r="F11" s="95">
        <v>-8045</v>
      </c>
      <c r="G11" s="96">
        <v>-167</v>
      </c>
      <c r="H11" s="214" t="s">
        <v>9</v>
      </c>
      <c r="I11" s="215"/>
      <c r="J11" s="93"/>
      <c r="K11" s="96">
        <v>-690</v>
      </c>
      <c r="L11" s="96">
        <v>-4</v>
      </c>
      <c r="M11" s="96">
        <v>-36</v>
      </c>
      <c r="N11" s="96">
        <v>-653</v>
      </c>
      <c r="P11" s="2">
        <f t="shared" si="4"/>
        <v>83</v>
      </c>
      <c r="Q11" s="2">
        <f t="shared" si="0"/>
        <v>2</v>
      </c>
      <c r="R11" s="2">
        <f t="shared" si="0"/>
        <v>45</v>
      </c>
      <c r="S11" s="2">
        <f t="shared" si="0"/>
        <v>7</v>
      </c>
      <c r="T11" s="2">
        <f t="shared" si="5"/>
        <v>0</v>
      </c>
      <c r="U11" s="2" t="e">
        <f t="shared" si="1"/>
        <v>#VALUE!</v>
      </c>
      <c r="V11" s="2" t="e">
        <f t="shared" si="1"/>
        <v>#VALUE!</v>
      </c>
      <c r="W11" s="2">
        <f t="shared" si="1"/>
        <v>3</v>
      </c>
      <c r="Y11" s="3">
        <f t="shared" si="6"/>
        <v>-690</v>
      </c>
      <c r="Z11" s="3">
        <f t="shared" si="2"/>
        <v>-4</v>
      </c>
      <c r="AA11" s="3">
        <f t="shared" si="2"/>
        <v>-36</v>
      </c>
      <c r="AB11" s="3">
        <f t="shared" si="2"/>
        <v>-653</v>
      </c>
      <c r="AC11" s="3">
        <f t="shared" si="7"/>
        <v>-1383</v>
      </c>
      <c r="AD11" s="3">
        <f t="shared" si="3"/>
        <v>1172</v>
      </c>
      <c r="AE11" s="3">
        <f t="shared" si="3"/>
        <v>-8045</v>
      </c>
      <c r="AF11" s="3">
        <f t="shared" si="3"/>
        <v>-167</v>
      </c>
    </row>
    <row r="12" spans="1:32" ht="45" customHeight="1" thickBot="1">
      <c r="A12" s="214" t="s">
        <v>10</v>
      </c>
      <c r="B12" s="215"/>
      <c r="C12" s="93"/>
      <c r="D12" s="96"/>
      <c r="E12" s="96" t="s">
        <v>820</v>
      </c>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t="str">
        <f t="shared" si="3"/>
        <v>-</v>
      </c>
      <c r="AE12" s="3">
        <f t="shared" si="3"/>
        <v>0</v>
      </c>
      <c r="AF12" s="3">
        <f t="shared" si="3"/>
        <v>0</v>
      </c>
    </row>
    <row r="13" spans="1:32" ht="37.5" customHeight="1" thickBot="1">
      <c r="A13" s="224" t="s">
        <v>11</v>
      </c>
      <c r="B13" s="225"/>
      <c r="C13" s="93"/>
      <c r="D13" s="94">
        <v>7425</v>
      </c>
      <c r="E13" s="94">
        <v>68136</v>
      </c>
      <c r="F13" s="94">
        <v>40757</v>
      </c>
      <c r="G13" s="94">
        <v>12322</v>
      </c>
      <c r="H13" s="224" t="s">
        <v>11</v>
      </c>
      <c r="I13" s="225"/>
      <c r="J13" s="93"/>
      <c r="K13" s="94">
        <v>8315</v>
      </c>
      <c r="L13" s="94">
        <v>22807</v>
      </c>
      <c r="M13" s="94">
        <v>60386</v>
      </c>
      <c r="N13" s="94">
        <v>2629</v>
      </c>
      <c r="P13" s="2">
        <f t="shared" si="4"/>
        <v>5</v>
      </c>
      <c r="Q13" s="2">
        <f t="shared" si="0"/>
        <v>36</v>
      </c>
      <c r="R13" s="2">
        <f t="shared" si="0"/>
        <v>57</v>
      </c>
      <c r="S13" s="2">
        <f t="shared" si="0"/>
        <v>22</v>
      </c>
      <c r="T13" s="2">
        <f t="shared" si="5"/>
        <v>5</v>
      </c>
      <c r="U13" s="2">
        <f t="shared" si="1"/>
        <v>7</v>
      </c>
      <c r="V13" s="2">
        <f t="shared" si="1"/>
        <v>86</v>
      </c>
      <c r="W13" s="2">
        <f t="shared" si="1"/>
        <v>9</v>
      </c>
      <c r="Y13" s="3">
        <f t="shared" si="6"/>
        <v>8315</v>
      </c>
      <c r="Z13" s="3">
        <f t="shared" si="2"/>
        <v>22807</v>
      </c>
      <c r="AA13" s="3">
        <f t="shared" si="2"/>
        <v>60386</v>
      </c>
      <c r="AB13" s="3">
        <f t="shared" si="2"/>
        <v>2629</v>
      </c>
      <c r="AC13" s="3">
        <f t="shared" si="7"/>
        <v>7425</v>
      </c>
      <c r="AD13" s="3">
        <f t="shared" si="3"/>
        <v>68136</v>
      </c>
      <c r="AE13" s="3">
        <f t="shared" si="3"/>
        <v>40757</v>
      </c>
      <c r="AF13" s="3">
        <f t="shared" si="3"/>
        <v>12322</v>
      </c>
    </row>
    <row r="14" spans="1:32" ht="49.5" customHeight="1" thickBot="1">
      <c r="A14" s="224" t="s">
        <v>12</v>
      </c>
      <c r="B14" s="225"/>
      <c r="C14" s="93"/>
      <c r="D14" s="94">
        <v>5875</v>
      </c>
      <c r="E14" s="94">
        <v>54421</v>
      </c>
      <c r="F14" s="94">
        <v>31121</v>
      </c>
      <c r="G14" s="94">
        <v>9373</v>
      </c>
      <c r="H14" s="224" t="s">
        <v>12</v>
      </c>
      <c r="I14" s="225"/>
      <c r="J14" s="93"/>
      <c r="K14" s="94">
        <v>6316</v>
      </c>
      <c r="L14" s="94">
        <v>20510</v>
      </c>
      <c r="M14" s="94">
        <v>51440</v>
      </c>
      <c r="N14" s="94">
        <v>1958</v>
      </c>
      <c r="P14" s="2">
        <f t="shared" si="4"/>
        <v>5</v>
      </c>
      <c r="Q14" s="2">
        <f t="shared" si="0"/>
        <v>21</v>
      </c>
      <c r="R14" s="2">
        <f t="shared" si="0"/>
        <v>21</v>
      </c>
      <c r="S14" s="2">
        <f t="shared" si="0"/>
        <v>3</v>
      </c>
      <c r="T14" s="2">
        <f t="shared" si="5"/>
        <v>6</v>
      </c>
      <c r="U14" s="2">
        <f t="shared" si="1"/>
        <v>10</v>
      </c>
      <c r="V14" s="2">
        <f t="shared" si="1"/>
        <v>40</v>
      </c>
      <c r="W14" s="2">
        <f t="shared" si="1"/>
        <v>8</v>
      </c>
      <c r="Y14" s="3">
        <f t="shared" si="6"/>
        <v>6316</v>
      </c>
      <c r="Z14" s="3">
        <f t="shared" si="2"/>
        <v>20510</v>
      </c>
      <c r="AA14" s="3">
        <f t="shared" si="2"/>
        <v>51440</v>
      </c>
      <c r="AB14" s="3">
        <f t="shared" si="2"/>
        <v>1958</v>
      </c>
      <c r="AC14" s="3">
        <f t="shared" si="7"/>
        <v>5875</v>
      </c>
      <c r="AD14" s="3">
        <f t="shared" si="3"/>
        <v>54421</v>
      </c>
      <c r="AE14" s="3">
        <f t="shared" si="3"/>
        <v>31121</v>
      </c>
      <c r="AF14" s="3">
        <f t="shared" si="3"/>
        <v>9373</v>
      </c>
    </row>
    <row r="15" spans="1:32" ht="61.5" customHeight="1" thickBot="1">
      <c r="A15" s="224" t="s">
        <v>13</v>
      </c>
      <c r="B15" s="225"/>
      <c r="C15" s="93"/>
      <c r="D15" s="94">
        <v>6085</v>
      </c>
      <c r="E15" s="94">
        <v>54651</v>
      </c>
      <c r="F15" s="94">
        <v>31606</v>
      </c>
      <c r="G15" s="94">
        <v>9624</v>
      </c>
      <c r="H15" s="224" t="s">
        <v>13</v>
      </c>
      <c r="I15" s="225"/>
      <c r="J15" s="93"/>
      <c r="K15" s="94">
        <v>6434</v>
      </c>
      <c r="L15" s="94">
        <v>20554</v>
      </c>
      <c r="M15" s="94">
        <v>50769</v>
      </c>
      <c r="N15" s="94">
        <v>2196</v>
      </c>
      <c r="P15" s="2">
        <f t="shared" si="4"/>
        <v>5</v>
      </c>
      <c r="Q15" s="2">
        <f t="shared" si="0"/>
        <v>51</v>
      </c>
      <c r="R15" s="2">
        <f t="shared" si="0"/>
        <v>6</v>
      </c>
      <c r="S15" s="2">
        <f t="shared" si="0"/>
        <v>4</v>
      </c>
      <c r="T15" s="2">
        <f t="shared" si="5"/>
        <v>4</v>
      </c>
      <c r="U15" s="2">
        <f t="shared" si="1"/>
        <v>54</v>
      </c>
      <c r="V15" s="2">
        <f t="shared" si="1"/>
        <v>69</v>
      </c>
      <c r="W15" s="2">
        <f t="shared" si="1"/>
        <v>6</v>
      </c>
      <c r="Y15" s="3">
        <f t="shared" si="6"/>
        <v>6434</v>
      </c>
      <c r="Z15" s="3">
        <f t="shared" si="2"/>
        <v>20554</v>
      </c>
      <c r="AA15" s="3">
        <f t="shared" si="2"/>
        <v>50769</v>
      </c>
      <c r="AB15" s="3">
        <f t="shared" si="2"/>
        <v>2196</v>
      </c>
      <c r="AC15" s="3">
        <f t="shared" si="7"/>
        <v>6085</v>
      </c>
      <c r="AD15" s="3">
        <f t="shared" si="3"/>
        <v>54651</v>
      </c>
      <c r="AE15" s="3">
        <f t="shared" si="3"/>
        <v>31606</v>
      </c>
      <c r="AF15" s="3">
        <f t="shared" si="3"/>
        <v>9624</v>
      </c>
    </row>
    <row r="16" spans="1:32" ht="30" customHeight="1" thickBot="1">
      <c r="A16" s="214" t="s">
        <v>14</v>
      </c>
      <c r="B16" s="215"/>
      <c r="C16" s="93"/>
      <c r="D16" s="96">
        <v>100</v>
      </c>
      <c r="E16" s="96">
        <v>896</v>
      </c>
      <c r="F16" s="96">
        <v>518</v>
      </c>
      <c r="G16" s="96">
        <v>158</v>
      </c>
      <c r="H16" s="214" t="s">
        <v>14</v>
      </c>
      <c r="I16" s="215"/>
      <c r="J16" s="93"/>
      <c r="K16" s="96">
        <v>105</v>
      </c>
      <c r="L16" s="96">
        <v>337</v>
      </c>
      <c r="M16" s="96">
        <v>832</v>
      </c>
      <c r="N16" s="96">
        <v>36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105</v>
      </c>
      <c r="Z16" s="3">
        <f t="shared" si="2"/>
        <v>337</v>
      </c>
      <c r="AA16" s="3">
        <f t="shared" si="2"/>
        <v>832</v>
      </c>
      <c r="AB16" s="3">
        <f t="shared" si="2"/>
        <v>36</v>
      </c>
      <c r="AC16" s="3">
        <f t="shared" si="7"/>
        <v>100</v>
      </c>
      <c r="AD16" s="3">
        <f t="shared" si="3"/>
        <v>896</v>
      </c>
      <c r="AE16" s="3">
        <f t="shared" si="3"/>
        <v>518</v>
      </c>
      <c r="AF16" s="3">
        <f t="shared" si="3"/>
        <v>158</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1771</v>
      </c>
      <c r="E18" s="97" t="s">
        <v>1772</v>
      </c>
      <c r="F18" s="97" t="s">
        <v>1773</v>
      </c>
      <c r="G18" s="97" t="s">
        <v>1774</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1361848</v>
      </c>
      <c r="E19" s="94">
        <v>1042022</v>
      </c>
      <c r="F19" s="94">
        <v>997855</v>
      </c>
      <c r="G19" s="94">
        <v>1565694</v>
      </c>
      <c r="H19" s="222" t="s">
        <v>16</v>
      </c>
      <c r="I19" s="223"/>
      <c r="J19" s="93"/>
      <c r="K19" s="94">
        <v>1087256</v>
      </c>
      <c r="L19" s="94">
        <v>1004550</v>
      </c>
      <c r="M19" s="94">
        <v>868131</v>
      </c>
      <c r="N19" s="94">
        <v>1137923</v>
      </c>
      <c r="P19" s="2">
        <f t="shared" ref="P19:S38" si="9">REPLACE(D19,1,3,"")/1</f>
        <v>1848</v>
      </c>
      <c r="Q19" s="2">
        <f t="shared" si="9"/>
        <v>2022</v>
      </c>
      <c r="R19" s="2">
        <f t="shared" si="9"/>
        <v>855</v>
      </c>
      <c r="S19" s="2">
        <f t="shared" si="9"/>
        <v>5694</v>
      </c>
      <c r="T19" s="2">
        <f t="shared" ref="T19:W38" si="10">REPLACE(K19,1,3,"")/1</f>
        <v>7256</v>
      </c>
      <c r="U19" s="2">
        <f t="shared" si="10"/>
        <v>4550</v>
      </c>
      <c r="V19" s="2">
        <f t="shared" si="10"/>
        <v>131</v>
      </c>
      <c r="W19" s="2">
        <f t="shared" si="10"/>
        <v>7923</v>
      </c>
      <c r="Y19" s="3">
        <f t="shared" si="6"/>
        <v>1087256</v>
      </c>
      <c r="Z19" s="3">
        <f t="shared" si="6"/>
        <v>1004550</v>
      </c>
      <c r="AA19" s="3">
        <f t="shared" si="6"/>
        <v>868131</v>
      </c>
      <c r="AB19" s="3">
        <f t="shared" si="6"/>
        <v>1137923</v>
      </c>
      <c r="AC19" s="3">
        <f t="shared" si="7"/>
        <v>1361848</v>
      </c>
      <c r="AD19" s="3">
        <f t="shared" si="7"/>
        <v>1042022</v>
      </c>
      <c r="AE19" s="3">
        <f t="shared" si="7"/>
        <v>997855</v>
      </c>
      <c r="AF19" s="3">
        <f t="shared" si="7"/>
        <v>1565694</v>
      </c>
    </row>
    <row r="20" spans="1:32" ht="61.5" customHeight="1" thickBot="1">
      <c r="A20" s="214" t="s">
        <v>17</v>
      </c>
      <c r="B20" s="215"/>
      <c r="C20" s="93"/>
      <c r="D20" s="95">
        <v>35266</v>
      </c>
      <c r="E20" s="95">
        <v>48475</v>
      </c>
      <c r="F20" s="95">
        <v>138735</v>
      </c>
      <c r="G20" s="95">
        <v>115924</v>
      </c>
      <c r="H20" s="214" t="s">
        <v>17</v>
      </c>
      <c r="I20" s="215"/>
      <c r="J20" s="93"/>
      <c r="K20" s="95">
        <v>135412</v>
      </c>
      <c r="L20" s="95">
        <v>40005</v>
      </c>
      <c r="M20" s="95">
        <v>51132</v>
      </c>
      <c r="N20" s="95">
        <v>48792</v>
      </c>
      <c r="P20" s="2">
        <f t="shared" si="9"/>
        <v>66</v>
      </c>
      <c r="Q20" s="2">
        <f t="shared" si="9"/>
        <v>75</v>
      </c>
      <c r="R20" s="2">
        <f t="shared" si="9"/>
        <v>735</v>
      </c>
      <c r="S20" s="2">
        <f t="shared" si="9"/>
        <v>924</v>
      </c>
      <c r="T20" s="2">
        <f t="shared" si="10"/>
        <v>412</v>
      </c>
      <c r="U20" s="2">
        <f t="shared" si="10"/>
        <v>5</v>
      </c>
      <c r="V20" s="2">
        <f t="shared" si="10"/>
        <v>32</v>
      </c>
      <c r="W20" s="2">
        <f t="shared" si="10"/>
        <v>92</v>
      </c>
      <c r="Y20" s="3">
        <f t="shared" si="6"/>
        <v>135412</v>
      </c>
      <c r="Z20" s="3">
        <f t="shared" si="6"/>
        <v>40005</v>
      </c>
      <c r="AA20" s="3">
        <f t="shared" si="6"/>
        <v>51132</v>
      </c>
      <c r="AB20" s="3">
        <f t="shared" si="6"/>
        <v>48792</v>
      </c>
      <c r="AC20" s="3">
        <f t="shared" si="7"/>
        <v>35266</v>
      </c>
      <c r="AD20" s="3">
        <f t="shared" si="7"/>
        <v>48475</v>
      </c>
      <c r="AE20" s="3">
        <f t="shared" si="7"/>
        <v>138735</v>
      </c>
      <c r="AF20" s="3">
        <f t="shared" si="7"/>
        <v>115924</v>
      </c>
    </row>
    <row r="21" spans="1:32" ht="30" customHeight="1" thickBot="1">
      <c r="A21" s="214" t="s">
        <v>18</v>
      </c>
      <c r="B21" s="215"/>
      <c r="C21" s="93"/>
      <c r="D21" s="95">
        <v>2008</v>
      </c>
      <c r="E21" s="95">
        <v>3522</v>
      </c>
      <c r="F21" s="95">
        <v>1052</v>
      </c>
      <c r="G21" s="96">
        <v>429</v>
      </c>
      <c r="H21" s="214" t="s">
        <v>18</v>
      </c>
      <c r="I21" s="215"/>
      <c r="J21" s="93"/>
      <c r="K21" s="96">
        <v>782</v>
      </c>
      <c r="L21" s="96">
        <v>247</v>
      </c>
      <c r="M21" s="96">
        <v>254</v>
      </c>
      <c r="N21" s="95">
        <v>4142</v>
      </c>
      <c r="P21" s="2">
        <f t="shared" si="9"/>
        <v>8</v>
      </c>
      <c r="Q21" s="2">
        <f t="shared" si="9"/>
        <v>2</v>
      </c>
      <c r="R21" s="2">
        <f t="shared" si="9"/>
        <v>2</v>
      </c>
      <c r="S21" s="2" t="e">
        <f t="shared" si="9"/>
        <v>#VALUE!</v>
      </c>
      <c r="T21" s="2" t="e">
        <f t="shared" si="10"/>
        <v>#VALUE!</v>
      </c>
      <c r="U21" s="2" t="e">
        <f t="shared" si="10"/>
        <v>#VALUE!</v>
      </c>
      <c r="V21" s="2" t="e">
        <f t="shared" si="10"/>
        <v>#VALUE!</v>
      </c>
      <c r="W21" s="2">
        <f t="shared" si="10"/>
        <v>2</v>
      </c>
      <c r="Y21" s="3">
        <f t="shared" si="6"/>
        <v>782</v>
      </c>
      <c r="Z21" s="3">
        <f t="shared" si="6"/>
        <v>247</v>
      </c>
      <c r="AA21" s="3">
        <f t="shared" si="6"/>
        <v>254</v>
      </c>
      <c r="AB21" s="3">
        <f t="shared" si="6"/>
        <v>4142</v>
      </c>
      <c r="AC21" s="3">
        <f t="shared" si="7"/>
        <v>2008</v>
      </c>
      <c r="AD21" s="3">
        <f t="shared" si="7"/>
        <v>3522</v>
      </c>
      <c r="AE21" s="3">
        <f t="shared" si="7"/>
        <v>1052</v>
      </c>
      <c r="AF21" s="3">
        <f t="shared" si="7"/>
        <v>429</v>
      </c>
    </row>
    <row r="22" spans="1:32" ht="30" customHeight="1" thickBot="1">
      <c r="A22" s="214" t="s">
        <v>19</v>
      </c>
      <c r="B22" s="215"/>
      <c r="C22" s="93"/>
      <c r="D22" s="95">
        <v>160436</v>
      </c>
      <c r="E22" s="95">
        <v>209789</v>
      </c>
      <c r="F22" s="95">
        <v>134754</v>
      </c>
      <c r="G22" s="95">
        <v>145055</v>
      </c>
      <c r="H22" s="214" t="s">
        <v>19</v>
      </c>
      <c r="I22" s="215"/>
      <c r="J22" s="93"/>
      <c r="K22" s="95">
        <v>119517</v>
      </c>
      <c r="L22" s="95">
        <v>140738</v>
      </c>
      <c r="M22" s="95">
        <v>165775</v>
      </c>
      <c r="N22" s="95">
        <v>198200</v>
      </c>
      <c r="P22" s="2">
        <f t="shared" si="9"/>
        <v>436</v>
      </c>
      <c r="Q22" s="2">
        <f t="shared" si="9"/>
        <v>789</v>
      </c>
      <c r="R22" s="2">
        <f t="shared" si="9"/>
        <v>754</v>
      </c>
      <c r="S22" s="2">
        <f t="shared" si="9"/>
        <v>55</v>
      </c>
      <c r="T22" s="2">
        <f t="shared" si="10"/>
        <v>517</v>
      </c>
      <c r="U22" s="2">
        <f t="shared" si="10"/>
        <v>738</v>
      </c>
      <c r="V22" s="2">
        <f t="shared" si="10"/>
        <v>775</v>
      </c>
      <c r="W22" s="2">
        <f t="shared" si="10"/>
        <v>200</v>
      </c>
      <c r="Y22" s="3">
        <f t="shared" si="6"/>
        <v>119517</v>
      </c>
      <c r="Z22" s="3">
        <f t="shared" si="6"/>
        <v>140738</v>
      </c>
      <c r="AA22" s="3">
        <f t="shared" si="6"/>
        <v>165775</v>
      </c>
      <c r="AB22" s="3">
        <f t="shared" si="6"/>
        <v>198200</v>
      </c>
      <c r="AC22" s="3">
        <f t="shared" si="7"/>
        <v>160436</v>
      </c>
      <c r="AD22" s="3">
        <f t="shared" si="7"/>
        <v>209789</v>
      </c>
      <c r="AE22" s="3">
        <f t="shared" si="7"/>
        <v>134754</v>
      </c>
      <c r="AF22" s="3">
        <f t="shared" si="7"/>
        <v>145055</v>
      </c>
    </row>
    <row r="23" spans="1:32" ht="15" customHeight="1" thickBot="1">
      <c r="A23" s="214" t="s">
        <v>20</v>
      </c>
      <c r="B23" s="215"/>
      <c r="C23" s="93"/>
      <c r="D23" s="95">
        <v>1152750</v>
      </c>
      <c r="E23" s="95">
        <v>766886</v>
      </c>
      <c r="F23" s="95">
        <v>705849</v>
      </c>
      <c r="G23" s="95">
        <v>1293054</v>
      </c>
      <c r="H23" s="214" t="s">
        <v>20</v>
      </c>
      <c r="I23" s="215"/>
      <c r="J23" s="93"/>
      <c r="K23" s="95">
        <v>826195</v>
      </c>
      <c r="L23" s="95">
        <v>819767</v>
      </c>
      <c r="M23" s="95">
        <v>645127</v>
      </c>
      <c r="N23" s="95">
        <v>878077</v>
      </c>
      <c r="P23" s="2">
        <f t="shared" si="9"/>
        <v>2750</v>
      </c>
      <c r="Q23" s="2">
        <f t="shared" si="9"/>
        <v>886</v>
      </c>
      <c r="R23" s="2">
        <f t="shared" si="9"/>
        <v>849</v>
      </c>
      <c r="S23" s="2">
        <f t="shared" si="9"/>
        <v>3054</v>
      </c>
      <c r="T23" s="2">
        <f t="shared" si="10"/>
        <v>195</v>
      </c>
      <c r="U23" s="2">
        <f t="shared" si="10"/>
        <v>767</v>
      </c>
      <c r="V23" s="2">
        <f t="shared" si="10"/>
        <v>127</v>
      </c>
      <c r="W23" s="2">
        <f t="shared" si="10"/>
        <v>77</v>
      </c>
      <c r="Y23" s="3">
        <f t="shared" si="6"/>
        <v>826195</v>
      </c>
      <c r="Z23" s="3">
        <f t="shared" si="6"/>
        <v>819767</v>
      </c>
      <c r="AA23" s="3">
        <f t="shared" si="6"/>
        <v>645127</v>
      </c>
      <c r="AB23" s="3">
        <f t="shared" si="6"/>
        <v>878077</v>
      </c>
      <c r="AC23" s="3">
        <f t="shared" si="7"/>
        <v>1152750</v>
      </c>
      <c r="AD23" s="3">
        <f t="shared" si="7"/>
        <v>766886</v>
      </c>
      <c r="AE23" s="3">
        <f t="shared" si="7"/>
        <v>705849</v>
      </c>
      <c r="AF23" s="3">
        <f t="shared" si="7"/>
        <v>1293054</v>
      </c>
    </row>
    <row r="24" spans="1:32" ht="30" customHeight="1" thickBot="1">
      <c r="A24" s="214" t="s">
        <v>21</v>
      </c>
      <c r="B24" s="215"/>
      <c r="C24" s="93"/>
      <c r="D24" s="95">
        <v>11388</v>
      </c>
      <c r="E24" s="95">
        <v>13350</v>
      </c>
      <c r="F24" s="95">
        <v>17464</v>
      </c>
      <c r="G24" s="95">
        <v>11233</v>
      </c>
      <c r="H24" s="214" t="s">
        <v>21</v>
      </c>
      <c r="I24" s="215"/>
      <c r="J24" s="93"/>
      <c r="K24" s="95">
        <v>5350</v>
      </c>
      <c r="L24" s="95">
        <v>3793</v>
      </c>
      <c r="M24" s="95">
        <v>5843</v>
      </c>
      <c r="N24" s="95">
        <v>8712</v>
      </c>
      <c r="P24" s="2">
        <f t="shared" si="9"/>
        <v>88</v>
      </c>
      <c r="Q24" s="2">
        <f t="shared" si="9"/>
        <v>50</v>
      </c>
      <c r="R24" s="2">
        <f t="shared" si="9"/>
        <v>64</v>
      </c>
      <c r="S24" s="2">
        <f t="shared" si="9"/>
        <v>33</v>
      </c>
      <c r="T24" s="2">
        <f t="shared" si="10"/>
        <v>0</v>
      </c>
      <c r="U24" s="2">
        <f t="shared" si="10"/>
        <v>3</v>
      </c>
      <c r="V24" s="2">
        <f t="shared" si="10"/>
        <v>3</v>
      </c>
      <c r="W24" s="2">
        <f t="shared" si="10"/>
        <v>2</v>
      </c>
      <c r="Y24" s="3">
        <f t="shared" si="6"/>
        <v>5350</v>
      </c>
      <c r="Z24" s="3">
        <f t="shared" si="6"/>
        <v>3793</v>
      </c>
      <c r="AA24" s="3">
        <f t="shared" si="6"/>
        <v>5843</v>
      </c>
      <c r="AB24" s="3">
        <f t="shared" si="6"/>
        <v>8712</v>
      </c>
      <c r="AC24" s="3">
        <f t="shared" si="7"/>
        <v>11388</v>
      </c>
      <c r="AD24" s="3">
        <f t="shared" si="7"/>
        <v>13350</v>
      </c>
      <c r="AE24" s="3">
        <f t="shared" si="7"/>
        <v>17464</v>
      </c>
      <c r="AF24" s="3">
        <f t="shared" si="7"/>
        <v>11233</v>
      </c>
    </row>
    <row r="25" spans="1:32" ht="15" customHeight="1" thickBot="1">
      <c r="A25" s="224" t="s">
        <v>22</v>
      </c>
      <c r="B25" s="225"/>
      <c r="C25" s="93"/>
      <c r="D25" s="94">
        <v>203737</v>
      </c>
      <c r="E25" s="94">
        <v>517766</v>
      </c>
      <c r="F25" s="94">
        <v>598361</v>
      </c>
      <c r="G25" s="94">
        <v>116771</v>
      </c>
      <c r="H25" s="224" t="s">
        <v>22</v>
      </c>
      <c r="I25" s="225"/>
      <c r="J25" s="93"/>
      <c r="K25" s="94">
        <v>229129</v>
      </c>
      <c r="L25" s="94">
        <v>342047</v>
      </c>
      <c r="M25" s="94">
        <v>492903</v>
      </c>
      <c r="N25" s="94">
        <v>365333</v>
      </c>
      <c r="P25" s="2">
        <f t="shared" si="9"/>
        <v>737</v>
      </c>
      <c r="Q25" s="2">
        <f t="shared" si="9"/>
        <v>766</v>
      </c>
      <c r="R25" s="2">
        <f t="shared" si="9"/>
        <v>361</v>
      </c>
      <c r="S25" s="2">
        <f t="shared" si="9"/>
        <v>771</v>
      </c>
      <c r="T25" s="2">
        <f t="shared" si="10"/>
        <v>129</v>
      </c>
      <c r="U25" s="2">
        <f t="shared" si="10"/>
        <v>47</v>
      </c>
      <c r="V25" s="2">
        <f t="shared" si="10"/>
        <v>903</v>
      </c>
      <c r="W25" s="2">
        <f t="shared" si="10"/>
        <v>333</v>
      </c>
      <c r="Y25" s="3">
        <f t="shared" si="6"/>
        <v>229129</v>
      </c>
      <c r="Z25" s="3">
        <f t="shared" si="6"/>
        <v>342047</v>
      </c>
      <c r="AA25" s="3">
        <f t="shared" si="6"/>
        <v>492903</v>
      </c>
      <c r="AB25" s="3">
        <f t="shared" si="6"/>
        <v>365333</v>
      </c>
      <c r="AC25" s="3">
        <f t="shared" si="7"/>
        <v>203737</v>
      </c>
      <c r="AD25" s="3">
        <f t="shared" si="7"/>
        <v>517766</v>
      </c>
      <c r="AE25" s="3">
        <f t="shared" si="7"/>
        <v>598361</v>
      </c>
      <c r="AF25" s="3">
        <f t="shared" si="7"/>
        <v>116771</v>
      </c>
    </row>
    <row r="26" spans="1:32" ht="15" customHeight="1" thickBot="1">
      <c r="A26" s="214" t="s">
        <v>23</v>
      </c>
      <c r="B26" s="215"/>
      <c r="C26" s="93"/>
      <c r="D26" s="95">
        <v>27950</v>
      </c>
      <c r="E26" s="95">
        <v>36636</v>
      </c>
      <c r="F26" s="95">
        <v>35766</v>
      </c>
      <c r="G26" s="95">
        <v>35280</v>
      </c>
      <c r="H26" s="214" t="s">
        <v>23</v>
      </c>
      <c r="I26" s="215"/>
      <c r="J26" s="93"/>
      <c r="K26" s="95">
        <v>39056</v>
      </c>
      <c r="L26" s="95">
        <v>38110</v>
      </c>
      <c r="M26" s="95">
        <v>37176</v>
      </c>
      <c r="N26" s="95">
        <v>28689</v>
      </c>
      <c r="P26" s="2">
        <f t="shared" si="9"/>
        <v>50</v>
      </c>
      <c r="Q26" s="2">
        <f t="shared" si="9"/>
        <v>36</v>
      </c>
      <c r="R26" s="2">
        <f t="shared" si="9"/>
        <v>66</v>
      </c>
      <c r="S26" s="2">
        <f t="shared" si="9"/>
        <v>80</v>
      </c>
      <c r="T26" s="2">
        <f t="shared" si="10"/>
        <v>56</v>
      </c>
      <c r="U26" s="2">
        <f t="shared" si="10"/>
        <v>10</v>
      </c>
      <c r="V26" s="2">
        <f t="shared" si="10"/>
        <v>76</v>
      </c>
      <c r="W26" s="2">
        <f t="shared" si="10"/>
        <v>89</v>
      </c>
      <c r="Y26" s="3">
        <f t="shared" si="6"/>
        <v>39056</v>
      </c>
      <c r="Z26" s="3">
        <f t="shared" si="6"/>
        <v>38110</v>
      </c>
      <c r="AA26" s="3">
        <f t="shared" si="6"/>
        <v>37176</v>
      </c>
      <c r="AB26" s="3">
        <f t="shared" si="6"/>
        <v>28689</v>
      </c>
      <c r="AC26" s="3">
        <f t="shared" si="7"/>
        <v>27950</v>
      </c>
      <c r="AD26" s="3">
        <f t="shared" si="7"/>
        <v>36636</v>
      </c>
      <c r="AE26" s="3">
        <f t="shared" si="7"/>
        <v>35766</v>
      </c>
      <c r="AF26" s="3">
        <f t="shared" si="7"/>
        <v>35280</v>
      </c>
    </row>
    <row r="27" spans="1:32" ht="15.75" customHeight="1" thickBot="1">
      <c r="A27" s="214" t="s">
        <v>24</v>
      </c>
      <c r="B27" s="215"/>
      <c r="C27" s="93"/>
      <c r="D27" s="95">
        <v>8354</v>
      </c>
      <c r="E27" s="96"/>
      <c r="F27" s="96"/>
      <c r="G27" s="96"/>
      <c r="H27" s="214" t="s">
        <v>24</v>
      </c>
      <c r="I27" s="215"/>
      <c r="J27" s="93"/>
      <c r="K27" s="95">
        <v>1541</v>
      </c>
      <c r="L27" s="95">
        <v>1445</v>
      </c>
      <c r="M27" s="96">
        <v>994</v>
      </c>
      <c r="N27" s="95">
        <v>8501</v>
      </c>
      <c r="P27" s="2">
        <f t="shared" si="9"/>
        <v>4</v>
      </c>
      <c r="Q27" s="2" t="e">
        <f t="shared" si="9"/>
        <v>#VALUE!</v>
      </c>
      <c r="R27" s="2" t="e">
        <f t="shared" si="9"/>
        <v>#VALUE!</v>
      </c>
      <c r="S27" s="2" t="e">
        <f t="shared" si="9"/>
        <v>#VALUE!</v>
      </c>
      <c r="T27" s="2">
        <f t="shared" si="10"/>
        <v>1</v>
      </c>
      <c r="U27" s="2">
        <f t="shared" si="10"/>
        <v>5</v>
      </c>
      <c r="V27" s="2" t="e">
        <f t="shared" si="10"/>
        <v>#VALUE!</v>
      </c>
      <c r="W27" s="2">
        <f t="shared" si="10"/>
        <v>1</v>
      </c>
      <c r="Y27" s="3">
        <f t="shared" si="6"/>
        <v>1541</v>
      </c>
      <c r="Z27" s="3">
        <f t="shared" si="6"/>
        <v>1445</v>
      </c>
      <c r="AA27" s="3">
        <f t="shared" si="6"/>
        <v>994</v>
      </c>
      <c r="AB27" s="3">
        <f t="shared" si="6"/>
        <v>8501</v>
      </c>
      <c r="AC27" s="3">
        <f t="shared" si="7"/>
        <v>8354</v>
      </c>
      <c r="AD27" s="3">
        <f t="shared" si="7"/>
        <v>0</v>
      </c>
      <c r="AE27" s="3">
        <f t="shared" si="7"/>
        <v>0</v>
      </c>
      <c r="AF27" s="3">
        <f t="shared" si="7"/>
        <v>0</v>
      </c>
    </row>
    <row r="28" spans="1:32" ht="30" customHeight="1" thickBot="1">
      <c r="A28" s="214" t="s">
        <v>25</v>
      </c>
      <c r="B28" s="215"/>
      <c r="C28" s="93"/>
      <c r="D28" s="95">
        <v>93440</v>
      </c>
      <c r="E28" s="95">
        <v>93115</v>
      </c>
      <c r="F28" s="95">
        <v>2336</v>
      </c>
      <c r="G28" s="95">
        <v>2856</v>
      </c>
      <c r="H28" s="214" t="s">
        <v>25</v>
      </c>
      <c r="I28" s="215"/>
      <c r="J28" s="93"/>
      <c r="K28" s="95">
        <v>2791</v>
      </c>
      <c r="L28" s="95">
        <v>1882</v>
      </c>
      <c r="M28" s="95">
        <v>31433</v>
      </c>
      <c r="N28" s="95">
        <v>72532</v>
      </c>
      <c r="P28" s="2">
        <f t="shared" si="9"/>
        <v>40</v>
      </c>
      <c r="Q28" s="2">
        <f t="shared" si="9"/>
        <v>15</v>
      </c>
      <c r="R28" s="2">
        <f t="shared" si="9"/>
        <v>6</v>
      </c>
      <c r="S28" s="2">
        <f t="shared" si="9"/>
        <v>6</v>
      </c>
      <c r="T28" s="2">
        <f t="shared" si="10"/>
        <v>1</v>
      </c>
      <c r="U28" s="2">
        <f t="shared" si="10"/>
        <v>2</v>
      </c>
      <c r="V28" s="2">
        <f t="shared" si="10"/>
        <v>33</v>
      </c>
      <c r="W28" s="2">
        <f t="shared" si="10"/>
        <v>32</v>
      </c>
      <c r="Y28" s="3">
        <f t="shared" si="6"/>
        <v>2791</v>
      </c>
      <c r="Z28" s="3">
        <f t="shared" si="6"/>
        <v>1882</v>
      </c>
      <c r="AA28" s="3">
        <f t="shared" si="6"/>
        <v>31433</v>
      </c>
      <c r="AB28" s="3">
        <f t="shared" si="6"/>
        <v>72532</v>
      </c>
      <c r="AC28" s="3">
        <f t="shared" si="7"/>
        <v>93440</v>
      </c>
      <c r="AD28" s="3">
        <f t="shared" si="7"/>
        <v>93115</v>
      </c>
      <c r="AE28" s="3">
        <f t="shared" si="7"/>
        <v>2336</v>
      </c>
      <c r="AF28" s="3">
        <f t="shared" si="7"/>
        <v>2856</v>
      </c>
    </row>
    <row r="29" spans="1:32" ht="15" customHeight="1" thickBot="1">
      <c r="A29" s="224" t="s">
        <v>26</v>
      </c>
      <c r="B29" s="225"/>
      <c r="C29" s="93"/>
      <c r="D29" s="94">
        <v>1565585</v>
      </c>
      <c r="E29" s="94">
        <v>1559788</v>
      </c>
      <c r="F29" s="94">
        <v>1596216</v>
      </c>
      <c r="G29" s="94">
        <v>1682465</v>
      </c>
      <c r="H29" s="224" t="s">
        <v>26</v>
      </c>
      <c r="I29" s="225"/>
      <c r="J29" s="93"/>
      <c r="K29" s="94">
        <v>1316385</v>
      </c>
      <c r="L29" s="94">
        <v>1346597</v>
      </c>
      <c r="M29" s="94">
        <v>1361034</v>
      </c>
      <c r="N29" s="94">
        <v>1503256</v>
      </c>
      <c r="P29" s="2">
        <f t="shared" si="9"/>
        <v>5585</v>
      </c>
      <c r="Q29" s="2">
        <f t="shared" si="9"/>
        <v>9788</v>
      </c>
      <c r="R29" s="2">
        <f t="shared" si="9"/>
        <v>6216</v>
      </c>
      <c r="S29" s="2">
        <f t="shared" si="9"/>
        <v>2465</v>
      </c>
      <c r="T29" s="2">
        <f t="shared" si="10"/>
        <v>6385</v>
      </c>
      <c r="U29" s="2">
        <f t="shared" si="10"/>
        <v>6597</v>
      </c>
      <c r="V29" s="2">
        <f t="shared" si="10"/>
        <v>1034</v>
      </c>
      <c r="W29" s="2">
        <f t="shared" si="10"/>
        <v>3256</v>
      </c>
      <c r="Y29" s="3">
        <f t="shared" si="6"/>
        <v>1316385</v>
      </c>
      <c r="Z29" s="3">
        <f t="shared" si="6"/>
        <v>1346597</v>
      </c>
      <c r="AA29" s="3">
        <f t="shared" si="6"/>
        <v>1361034</v>
      </c>
      <c r="AB29" s="3">
        <f t="shared" si="6"/>
        <v>1503256</v>
      </c>
      <c r="AC29" s="3">
        <f t="shared" si="7"/>
        <v>1565585</v>
      </c>
      <c r="AD29" s="3">
        <f t="shared" si="7"/>
        <v>1559788</v>
      </c>
      <c r="AE29" s="3">
        <f t="shared" si="7"/>
        <v>1596216</v>
      </c>
      <c r="AF29" s="3">
        <f t="shared" si="7"/>
        <v>1682465</v>
      </c>
    </row>
    <row r="30" spans="1:32" ht="15" customHeight="1" thickBot="1">
      <c r="A30" s="224" t="s">
        <v>27</v>
      </c>
      <c r="B30" s="225"/>
      <c r="C30" s="93"/>
      <c r="D30" s="94">
        <v>605644</v>
      </c>
      <c r="E30" s="94">
        <v>620875</v>
      </c>
      <c r="F30" s="94">
        <v>626195</v>
      </c>
      <c r="G30" s="94">
        <v>704095</v>
      </c>
      <c r="H30" s="224" t="s">
        <v>27</v>
      </c>
      <c r="I30" s="225"/>
      <c r="J30" s="93"/>
      <c r="K30" s="94">
        <v>421728</v>
      </c>
      <c r="L30" s="94">
        <v>432142</v>
      </c>
      <c r="M30" s="94">
        <v>400794</v>
      </c>
      <c r="N30" s="94">
        <v>539917</v>
      </c>
      <c r="P30" s="2">
        <f t="shared" si="9"/>
        <v>644</v>
      </c>
      <c r="Q30" s="2">
        <f t="shared" si="9"/>
        <v>875</v>
      </c>
      <c r="R30" s="2">
        <f t="shared" si="9"/>
        <v>195</v>
      </c>
      <c r="S30" s="2">
        <f t="shared" si="9"/>
        <v>95</v>
      </c>
      <c r="T30" s="2">
        <f t="shared" si="10"/>
        <v>728</v>
      </c>
      <c r="U30" s="2">
        <f t="shared" si="10"/>
        <v>142</v>
      </c>
      <c r="V30" s="2">
        <f t="shared" si="10"/>
        <v>794</v>
      </c>
      <c r="W30" s="2">
        <f t="shared" si="10"/>
        <v>917</v>
      </c>
      <c r="Y30" s="3">
        <f t="shared" si="6"/>
        <v>421728</v>
      </c>
      <c r="Z30" s="3">
        <f t="shared" si="6"/>
        <v>432142</v>
      </c>
      <c r="AA30" s="3">
        <f t="shared" si="6"/>
        <v>400794</v>
      </c>
      <c r="AB30" s="3">
        <f t="shared" si="6"/>
        <v>539917</v>
      </c>
      <c r="AC30" s="3">
        <f t="shared" si="7"/>
        <v>605644</v>
      </c>
      <c r="AD30" s="3">
        <f t="shared" si="7"/>
        <v>620875</v>
      </c>
      <c r="AE30" s="3">
        <f t="shared" si="7"/>
        <v>626195</v>
      </c>
      <c r="AF30" s="3">
        <f t="shared" si="7"/>
        <v>704095</v>
      </c>
    </row>
    <row r="31" spans="1:32" ht="15" customHeight="1" thickBot="1">
      <c r="A31" s="214" t="s">
        <v>28</v>
      </c>
      <c r="B31" s="215"/>
      <c r="C31" s="93"/>
      <c r="D31" s="95">
        <v>557501</v>
      </c>
      <c r="E31" s="95">
        <v>528254</v>
      </c>
      <c r="F31" s="95">
        <v>600667</v>
      </c>
      <c r="G31" s="95">
        <v>509629</v>
      </c>
      <c r="H31" s="214" t="s">
        <v>28</v>
      </c>
      <c r="I31" s="215"/>
      <c r="J31" s="93"/>
      <c r="K31" s="95">
        <v>184595</v>
      </c>
      <c r="L31" s="95">
        <v>206978</v>
      </c>
      <c r="M31" s="95">
        <v>361051</v>
      </c>
      <c r="N31" s="95">
        <v>448427</v>
      </c>
      <c r="P31" s="2">
        <f t="shared" si="9"/>
        <v>501</v>
      </c>
      <c r="Q31" s="2">
        <f t="shared" si="9"/>
        <v>254</v>
      </c>
      <c r="R31" s="2">
        <f t="shared" si="9"/>
        <v>667</v>
      </c>
      <c r="S31" s="2">
        <f t="shared" si="9"/>
        <v>629</v>
      </c>
      <c r="T31" s="2">
        <f t="shared" si="10"/>
        <v>595</v>
      </c>
      <c r="U31" s="2">
        <f t="shared" si="10"/>
        <v>978</v>
      </c>
      <c r="V31" s="2">
        <f t="shared" si="10"/>
        <v>51</v>
      </c>
      <c r="W31" s="2">
        <f t="shared" si="10"/>
        <v>427</v>
      </c>
      <c r="Y31" s="3">
        <f t="shared" si="6"/>
        <v>184595</v>
      </c>
      <c r="Z31" s="3">
        <f t="shared" si="6"/>
        <v>206978</v>
      </c>
      <c r="AA31" s="3">
        <f t="shared" si="6"/>
        <v>361051</v>
      </c>
      <c r="AB31" s="3">
        <f t="shared" si="6"/>
        <v>448427</v>
      </c>
      <c r="AC31" s="3">
        <f t="shared" si="7"/>
        <v>557501</v>
      </c>
      <c r="AD31" s="3">
        <f t="shared" si="7"/>
        <v>528254</v>
      </c>
      <c r="AE31" s="3">
        <f t="shared" si="7"/>
        <v>600667</v>
      </c>
      <c r="AF31" s="3">
        <f t="shared" si="7"/>
        <v>509629</v>
      </c>
    </row>
    <row r="32" spans="1:32" ht="15" customHeight="1" thickBot="1">
      <c r="A32" s="214" t="s">
        <v>29</v>
      </c>
      <c r="B32" s="215"/>
      <c r="C32" s="93"/>
      <c r="D32" s="95">
        <v>48143</v>
      </c>
      <c r="E32" s="95">
        <v>92621</v>
      </c>
      <c r="F32" s="95">
        <v>25528</v>
      </c>
      <c r="G32" s="95">
        <v>194466</v>
      </c>
      <c r="H32" s="214" t="s">
        <v>29</v>
      </c>
      <c r="I32" s="215"/>
      <c r="J32" s="93"/>
      <c r="K32" s="95">
        <v>237133</v>
      </c>
      <c r="L32" s="95">
        <v>225164</v>
      </c>
      <c r="M32" s="95">
        <v>39743</v>
      </c>
      <c r="N32" s="95">
        <v>91490</v>
      </c>
      <c r="P32" s="2">
        <f t="shared" si="9"/>
        <v>43</v>
      </c>
      <c r="Q32" s="2">
        <f t="shared" si="9"/>
        <v>21</v>
      </c>
      <c r="R32" s="2">
        <f t="shared" si="9"/>
        <v>28</v>
      </c>
      <c r="S32" s="2">
        <f t="shared" si="9"/>
        <v>466</v>
      </c>
      <c r="T32" s="2">
        <f t="shared" si="10"/>
        <v>133</v>
      </c>
      <c r="U32" s="2">
        <f t="shared" si="10"/>
        <v>164</v>
      </c>
      <c r="V32" s="2">
        <f t="shared" si="10"/>
        <v>43</v>
      </c>
      <c r="W32" s="2">
        <f t="shared" si="10"/>
        <v>90</v>
      </c>
      <c r="Y32" s="3">
        <f t="shared" si="6"/>
        <v>237133</v>
      </c>
      <c r="Z32" s="3">
        <f t="shared" si="6"/>
        <v>225164</v>
      </c>
      <c r="AA32" s="3">
        <f t="shared" si="6"/>
        <v>39743</v>
      </c>
      <c r="AB32" s="3">
        <f t="shared" si="6"/>
        <v>91490</v>
      </c>
      <c r="AC32" s="3">
        <f t="shared" si="7"/>
        <v>48143</v>
      </c>
      <c r="AD32" s="3">
        <f t="shared" si="7"/>
        <v>92621</v>
      </c>
      <c r="AE32" s="3">
        <f t="shared" si="7"/>
        <v>25528</v>
      </c>
      <c r="AF32" s="3">
        <f t="shared" si="7"/>
        <v>194466</v>
      </c>
    </row>
    <row r="33" spans="1:32" ht="15" customHeight="1" thickBot="1">
      <c r="A33" s="224" t="s">
        <v>30</v>
      </c>
      <c r="B33" s="225"/>
      <c r="C33" s="93"/>
      <c r="D33" s="94">
        <v>959941</v>
      </c>
      <c r="E33" s="94">
        <v>938912</v>
      </c>
      <c r="F33" s="94">
        <v>970021</v>
      </c>
      <c r="G33" s="94">
        <v>978371</v>
      </c>
      <c r="H33" s="224" t="s">
        <v>30</v>
      </c>
      <c r="I33" s="225"/>
      <c r="J33" s="93"/>
      <c r="K33" s="94">
        <v>894656</v>
      </c>
      <c r="L33" s="94">
        <v>914455</v>
      </c>
      <c r="M33" s="94">
        <v>960240</v>
      </c>
      <c r="N33" s="94">
        <v>963339</v>
      </c>
      <c r="P33" s="2">
        <f t="shared" si="9"/>
        <v>941</v>
      </c>
      <c r="Q33" s="2">
        <f t="shared" si="9"/>
        <v>912</v>
      </c>
      <c r="R33" s="2">
        <f t="shared" si="9"/>
        <v>21</v>
      </c>
      <c r="S33" s="2">
        <f t="shared" si="9"/>
        <v>371</v>
      </c>
      <c r="T33" s="2">
        <f t="shared" si="10"/>
        <v>656</v>
      </c>
      <c r="U33" s="2">
        <f t="shared" si="10"/>
        <v>455</v>
      </c>
      <c r="V33" s="2">
        <f t="shared" si="10"/>
        <v>240</v>
      </c>
      <c r="W33" s="2">
        <f t="shared" si="10"/>
        <v>339</v>
      </c>
      <c r="Y33" s="3">
        <f t="shared" si="6"/>
        <v>894656</v>
      </c>
      <c r="Z33" s="3">
        <f t="shared" si="6"/>
        <v>914455</v>
      </c>
      <c r="AA33" s="3">
        <f t="shared" si="6"/>
        <v>960240</v>
      </c>
      <c r="AB33" s="3">
        <f t="shared" si="6"/>
        <v>963339</v>
      </c>
      <c r="AC33" s="3">
        <f t="shared" si="7"/>
        <v>959941</v>
      </c>
      <c r="AD33" s="3">
        <f t="shared" si="7"/>
        <v>938912</v>
      </c>
      <c r="AE33" s="3">
        <f t="shared" si="7"/>
        <v>970021</v>
      </c>
      <c r="AF33" s="3">
        <f t="shared" si="7"/>
        <v>978371</v>
      </c>
    </row>
    <row r="34" spans="1:32" ht="30" customHeight="1" thickBot="1">
      <c r="A34" s="214" t="s">
        <v>31</v>
      </c>
      <c r="B34" s="215"/>
      <c r="C34" s="93"/>
      <c r="D34" s="95">
        <v>636000</v>
      </c>
      <c r="E34" s="95">
        <v>636000</v>
      </c>
      <c r="F34" s="95">
        <v>636000</v>
      </c>
      <c r="G34" s="95">
        <v>636000</v>
      </c>
      <c r="H34" s="214" t="s">
        <v>31</v>
      </c>
      <c r="I34" s="215"/>
      <c r="J34" s="93"/>
      <c r="K34" s="95">
        <v>636000</v>
      </c>
      <c r="L34" s="95">
        <v>636000</v>
      </c>
      <c r="M34" s="95">
        <v>636000</v>
      </c>
      <c r="N34" s="95">
        <v>636000</v>
      </c>
      <c r="P34" s="2">
        <f t="shared" si="9"/>
        <v>0</v>
      </c>
      <c r="Q34" s="2">
        <f t="shared" si="9"/>
        <v>0</v>
      </c>
      <c r="R34" s="2">
        <f t="shared" si="9"/>
        <v>0</v>
      </c>
      <c r="S34" s="2">
        <f t="shared" si="9"/>
        <v>0</v>
      </c>
      <c r="T34" s="2">
        <f t="shared" si="10"/>
        <v>0</v>
      </c>
      <c r="U34" s="2">
        <f t="shared" si="10"/>
        <v>0</v>
      </c>
      <c r="V34" s="2">
        <f t="shared" si="10"/>
        <v>0</v>
      </c>
      <c r="W34" s="2">
        <f t="shared" si="10"/>
        <v>0</v>
      </c>
      <c r="Y34" s="3">
        <f t="shared" si="6"/>
        <v>636000</v>
      </c>
      <c r="Z34" s="3">
        <f t="shared" si="6"/>
        <v>636000</v>
      </c>
      <c r="AA34" s="3">
        <f t="shared" si="6"/>
        <v>636000</v>
      </c>
      <c r="AB34" s="3">
        <f t="shared" si="6"/>
        <v>636000</v>
      </c>
      <c r="AC34" s="3">
        <f t="shared" si="7"/>
        <v>636000</v>
      </c>
      <c r="AD34" s="3">
        <f t="shared" si="7"/>
        <v>636000</v>
      </c>
      <c r="AE34" s="3">
        <f t="shared" si="7"/>
        <v>636000</v>
      </c>
      <c r="AF34" s="3">
        <f t="shared" si="7"/>
        <v>636000</v>
      </c>
    </row>
    <row r="35" spans="1:32" ht="30" customHeight="1" thickBot="1">
      <c r="A35" s="214" t="s">
        <v>32</v>
      </c>
      <c r="B35" s="215"/>
      <c r="C35" s="93"/>
      <c r="D35" s="95">
        <v>8994</v>
      </c>
      <c r="E35" s="95">
        <v>8994</v>
      </c>
      <c r="F35" s="95">
        <v>8994</v>
      </c>
      <c r="G35" s="95">
        <v>8994</v>
      </c>
      <c r="H35" s="214" t="s">
        <v>32</v>
      </c>
      <c r="I35" s="215"/>
      <c r="J35" s="93"/>
      <c r="K35" s="95">
        <v>8994</v>
      </c>
      <c r="L35" s="95">
        <v>8994</v>
      </c>
      <c r="M35" s="95">
        <v>8994</v>
      </c>
      <c r="N35" s="95">
        <v>8994</v>
      </c>
      <c r="P35" s="2">
        <f t="shared" si="9"/>
        <v>4</v>
      </c>
      <c r="Q35" s="2">
        <f t="shared" si="9"/>
        <v>4</v>
      </c>
      <c r="R35" s="2">
        <f t="shared" si="9"/>
        <v>4</v>
      </c>
      <c r="S35" s="2">
        <f t="shared" si="9"/>
        <v>4</v>
      </c>
      <c r="T35" s="2">
        <f t="shared" si="10"/>
        <v>4</v>
      </c>
      <c r="U35" s="2">
        <f t="shared" si="10"/>
        <v>4</v>
      </c>
      <c r="V35" s="2">
        <f t="shared" si="10"/>
        <v>4</v>
      </c>
      <c r="W35" s="2">
        <f t="shared" si="10"/>
        <v>4</v>
      </c>
      <c r="Y35" s="3">
        <f t="shared" si="6"/>
        <v>8994</v>
      </c>
      <c r="Z35" s="3">
        <f t="shared" si="6"/>
        <v>8994</v>
      </c>
      <c r="AA35" s="3">
        <f t="shared" si="6"/>
        <v>8994</v>
      </c>
      <c r="AB35" s="3">
        <f t="shared" si="6"/>
        <v>8994</v>
      </c>
      <c r="AC35" s="3">
        <f t="shared" si="7"/>
        <v>8994</v>
      </c>
      <c r="AD35" s="3">
        <f t="shared" si="7"/>
        <v>8994</v>
      </c>
      <c r="AE35" s="3">
        <f t="shared" si="7"/>
        <v>8994</v>
      </c>
      <c r="AF35" s="3">
        <f t="shared" si="7"/>
        <v>8994</v>
      </c>
    </row>
    <row r="36" spans="1:32" ht="30" customHeight="1" thickBot="1">
      <c r="A36" s="214" t="s">
        <v>33</v>
      </c>
      <c r="B36" s="215"/>
      <c r="C36" s="93"/>
      <c r="D36" s="95">
        <v>364049</v>
      </c>
      <c r="E36" s="95">
        <v>343243</v>
      </c>
      <c r="F36" s="95">
        <v>374849</v>
      </c>
      <c r="G36" s="95">
        <v>383437</v>
      </c>
      <c r="H36" s="214" t="s">
        <v>33</v>
      </c>
      <c r="I36" s="215"/>
      <c r="J36" s="93"/>
      <c r="K36" s="95">
        <v>302173</v>
      </c>
      <c r="L36" s="95">
        <v>322156</v>
      </c>
      <c r="M36" s="95">
        <v>367270</v>
      </c>
      <c r="N36" s="95">
        <v>370608</v>
      </c>
      <c r="P36" s="2">
        <f t="shared" si="9"/>
        <v>49</v>
      </c>
      <c r="Q36" s="2">
        <f t="shared" si="9"/>
        <v>243</v>
      </c>
      <c r="R36" s="2">
        <f t="shared" si="9"/>
        <v>849</v>
      </c>
      <c r="S36" s="2">
        <f t="shared" si="9"/>
        <v>437</v>
      </c>
      <c r="T36" s="2">
        <f t="shared" si="10"/>
        <v>173</v>
      </c>
      <c r="U36" s="2">
        <f t="shared" si="10"/>
        <v>156</v>
      </c>
      <c r="V36" s="2">
        <f t="shared" si="10"/>
        <v>270</v>
      </c>
      <c r="W36" s="2">
        <f t="shared" si="10"/>
        <v>608</v>
      </c>
      <c r="Y36" s="3">
        <f t="shared" si="6"/>
        <v>302173</v>
      </c>
      <c r="Z36" s="3">
        <f t="shared" si="6"/>
        <v>322156</v>
      </c>
      <c r="AA36" s="3">
        <f t="shared" si="6"/>
        <v>367270</v>
      </c>
      <c r="AB36" s="3">
        <f t="shared" si="6"/>
        <v>370608</v>
      </c>
      <c r="AC36" s="3">
        <f t="shared" si="7"/>
        <v>364049</v>
      </c>
      <c r="AD36" s="3">
        <f t="shared" si="7"/>
        <v>343243</v>
      </c>
      <c r="AE36" s="3">
        <f t="shared" si="7"/>
        <v>374849</v>
      </c>
      <c r="AF36" s="3">
        <f t="shared" si="7"/>
        <v>383437</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1565585</v>
      </c>
      <c r="E38" s="94">
        <v>1559788</v>
      </c>
      <c r="F38" s="94">
        <v>1596216</v>
      </c>
      <c r="G38" s="94">
        <v>1682465</v>
      </c>
      <c r="H38" s="224" t="s">
        <v>35</v>
      </c>
      <c r="I38" s="225"/>
      <c r="J38" s="93"/>
      <c r="K38" s="94">
        <v>1316385</v>
      </c>
      <c r="L38" s="94">
        <v>1346597</v>
      </c>
      <c r="M38" s="94">
        <v>1361034</v>
      </c>
      <c r="N38" s="94">
        <v>1503256</v>
      </c>
      <c r="P38" s="2">
        <f t="shared" si="9"/>
        <v>5585</v>
      </c>
      <c r="Q38" s="2">
        <f t="shared" si="9"/>
        <v>9788</v>
      </c>
      <c r="R38" s="2">
        <f t="shared" si="9"/>
        <v>6216</v>
      </c>
      <c r="S38" s="2">
        <f t="shared" si="9"/>
        <v>2465</v>
      </c>
      <c r="T38" s="2">
        <f t="shared" si="10"/>
        <v>6385</v>
      </c>
      <c r="U38" s="2">
        <f t="shared" si="10"/>
        <v>6597</v>
      </c>
      <c r="V38" s="2">
        <f t="shared" si="10"/>
        <v>1034</v>
      </c>
      <c r="W38" s="2">
        <f t="shared" si="10"/>
        <v>3256</v>
      </c>
      <c r="Y38" s="3">
        <f t="shared" si="6"/>
        <v>1316385</v>
      </c>
      <c r="Z38" s="3">
        <f t="shared" si="6"/>
        <v>1346597</v>
      </c>
      <c r="AA38" s="3">
        <f t="shared" si="6"/>
        <v>1361034</v>
      </c>
      <c r="AB38" s="3">
        <f t="shared" si="6"/>
        <v>1503256</v>
      </c>
      <c r="AC38" s="3">
        <f t="shared" si="7"/>
        <v>1565585</v>
      </c>
      <c r="AD38" s="3">
        <f t="shared" si="7"/>
        <v>1559788</v>
      </c>
      <c r="AE38" s="3">
        <f t="shared" si="7"/>
        <v>1596216</v>
      </c>
      <c r="AF38" s="3">
        <f t="shared" si="7"/>
        <v>1682465</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14" sqref="N14"/>
    </sheetView>
  </sheetViews>
  <sheetFormatPr defaultColWidth="9.140625" defaultRowHeight="12.75"/>
  <cols>
    <col min="1" max="1" width="0.8554687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165</v>
      </c>
      <c r="D1" s="155" t="s">
        <v>1898</v>
      </c>
    </row>
    <row r="2" spans="1:11">
      <c r="A2" s="7"/>
      <c r="B2" s="198" t="s">
        <v>540</v>
      </c>
      <c r="C2" s="199" t="s">
        <v>37</v>
      </c>
      <c r="D2" s="199" t="str">
        <f>'Input yearly PHR'!N18</f>
        <v>Năm 2014</v>
      </c>
      <c r="E2" s="199" t="str">
        <f>'Input yearly PHR'!O18</f>
        <v>Năm 2015</v>
      </c>
      <c r="F2" s="199" t="str">
        <f>'Input yearly PHR'!P18</f>
        <v>Năm 2016</v>
      </c>
      <c r="G2" s="199" t="str">
        <f>'Input yearly PHR'!Q18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PHR'!N3</f>
        <v>1604981</v>
      </c>
      <c r="E4" s="172">
        <f>'Input yearly PHR'!O3</f>
        <v>1227284</v>
      </c>
      <c r="F4" s="172">
        <f>'Input yearly PHR'!P3</f>
        <v>1178192</v>
      </c>
      <c r="G4" s="172">
        <f>'Input yearly PHR'!Q3</f>
        <v>1653700</v>
      </c>
      <c r="H4" s="171"/>
      <c r="I4" s="268"/>
      <c r="J4" s="239"/>
      <c r="K4" s="269"/>
    </row>
    <row r="5" spans="1:11">
      <c r="A5" s="7"/>
      <c r="B5" s="170" t="s">
        <v>542</v>
      </c>
      <c r="C5" s="170" t="s">
        <v>38</v>
      </c>
      <c r="D5" s="173">
        <f>'Input yearly PHR'!N5</f>
        <v>275288</v>
      </c>
      <c r="E5" s="173">
        <f>'Input yearly PHR'!O5</f>
        <v>169498</v>
      </c>
      <c r="F5" s="173">
        <f>'Input yearly PHR'!P5</f>
        <v>158059</v>
      </c>
      <c r="G5" s="173">
        <f>'Input yearly PHR'!Q5</f>
        <v>283744</v>
      </c>
      <c r="H5" s="171"/>
      <c r="I5" s="268"/>
      <c r="J5" s="239"/>
      <c r="K5" s="269"/>
    </row>
    <row r="6" spans="1:11">
      <c r="A6" s="7"/>
      <c r="B6" s="170" t="s">
        <v>543</v>
      </c>
      <c r="C6" s="170" t="s">
        <v>38</v>
      </c>
      <c r="D6" s="173">
        <f>'Input yearly PHR'!N15</f>
        <v>263847</v>
      </c>
      <c r="E6" s="173">
        <f>'Input yearly PHR'!O15</f>
        <v>211690</v>
      </c>
      <c r="F6" s="173">
        <f>'Input yearly PHR'!P15</f>
        <v>220051</v>
      </c>
      <c r="G6" s="173">
        <f>'Input yearly PHR'!Q15</f>
        <v>325496</v>
      </c>
      <c r="H6" s="171"/>
      <c r="I6" s="268"/>
      <c r="J6" s="239"/>
      <c r="K6" s="269"/>
    </row>
    <row r="7" spans="1:11">
      <c r="A7" s="7"/>
      <c r="B7" s="170" t="s">
        <v>544</v>
      </c>
      <c r="C7" s="170" t="s">
        <v>38</v>
      </c>
      <c r="D7" s="173">
        <f>'Input yearly PHR'!N33</f>
        <v>2253082</v>
      </c>
      <c r="E7" s="173">
        <f>'Input yearly PHR'!O33</f>
        <v>2193199</v>
      </c>
      <c r="F7" s="173">
        <f>'Input yearly PHR'!P33</f>
        <v>2295621</v>
      </c>
      <c r="G7" s="173">
        <f>'Input yearly PHR'!Q33</f>
        <v>2411144</v>
      </c>
      <c r="H7" s="171"/>
      <c r="I7" s="268"/>
      <c r="J7" s="239"/>
      <c r="K7" s="269"/>
    </row>
    <row r="8" spans="1:11">
      <c r="A8" s="7"/>
      <c r="B8" s="170" t="s">
        <v>545</v>
      </c>
      <c r="C8" s="171" t="s">
        <v>38</v>
      </c>
      <c r="D8" s="172">
        <f>'Input yearly PHR'!N29</f>
        <v>3428830</v>
      </c>
      <c r="E8" s="172">
        <f>'Input yearly PHR'!O29</f>
        <v>3300372</v>
      </c>
      <c r="F8" s="172">
        <f>'Input yearly PHR'!P29</f>
        <v>3860359</v>
      </c>
      <c r="G8" s="172">
        <f>'Input yearly PHR'!Q29</f>
        <v>4295023</v>
      </c>
      <c r="H8" s="171"/>
      <c r="I8" s="268"/>
      <c r="J8" s="239"/>
      <c r="K8" s="269"/>
    </row>
    <row r="9" spans="1:11">
      <c r="A9" s="7"/>
      <c r="B9" s="170" t="s">
        <v>546</v>
      </c>
      <c r="C9" s="171" t="s">
        <v>39</v>
      </c>
      <c r="D9" s="172">
        <f>'Input yearly PHR'!N34*1000000/10000</f>
        <v>81300000</v>
      </c>
      <c r="E9" s="172">
        <f>'Input yearly PHR'!O34*1000000/10000</f>
        <v>81300000</v>
      </c>
      <c r="F9" s="172">
        <f>'Input yearly PHR'!P34*1000000/10000</f>
        <v>81300000</v>
      </c>
      <c r="G9" s="172">
        <f>'Input yearly PHR'!Q34*1000000/10000</f>
        <v>81300000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0.17152103358232901</v>
      </c>
      <c r="E11" s="174">
        <f>E5/E4</f>
        <v>0.13810821293197012</v>
      </c>
      <c r="F11" s="174">
        <f>F5/F4</f>
        <v>0.13415385607778699</v>
      </c>
      <c r="G11" s="174">
        <f>G5/G4</f>
        <v>0.17158130253371229</v>
      </c>
      <c r="H11" s="171"/>
      <c r="I11" s="268"/>
      <c r="J11" s="239"/>
      <c r="K11" s="269"/>
    </row>
    <row r="12" spans="1:11">
      <c r="A12" s="7"/>
      <c r="B12" s="170" t="s">
        <v>570</v>
      </c>
      <c r="C12" s="171" t="s">
        <v>36</v>
      </c>
      <c r="D12" s="175">
        <f>D6/D4</f>
        <v>0.16439260028623393</v>
      </c>
      <c r="E12" s="174">
        <f>E6/E4</f>
        <v>0.17248656382711744</v>
      </c>
      <c r="F12" s="174">
        <f>F6/F4</f>
        <v>0.18677006803644908</v>
      </c>
      <c r="G12" s="174">
        <f>G6/G4</f>
        <v>0.19682892906815022</v>
      </c>
      <c r="H12" s="171"/>
      <c r="I12" s="268"/>
      <c r="J12" s="239"/>
      <c r="K12" s="269"/>
    </row>
    <row r="13" spans="1:11">
      <c r="A13" s="7"/>
      <c r="B13" s="170" t="s">
        <v>41</v>
      </c>
      <c r="C13" s="171" t="s">
        <v>40</v>
      </c>
      <c r="D13" s="172">
        <f>D6*1000000/D9</f>
        <v>3245.3505535055351</v>
      </c>
      <c r="E13" s="173">
        <f>E6*1000000/E9</f>
        <v>2603.8130381303813</v>
      </c>
      <c r="F13" s="173">
        <f>F6*1000000/F9</f>
        <v>2706.6543665436652</v>
      </c>
      <c r="G13" s="173">
        <f>G6*1000000/G9</f>
        <v>4003.6408364083641</v>
      </c>
      <c r="H13" s="171"/>
      <c r="I13" s="268"/>
      <c r="J13" s="239"/>
      <c r="K13" s="269"/>
    </row>
    <row r="14" spans="1:11">
      <c r="A14" s="7"/>
      <c r="B14" s="170" t="s">
        <v>548</v>
      </c>
      <c r="C14" s="171"/>
      <c r="D14" s="172">
        <f>D7*1000000/D9</f>
        <v>27713.18573185732</v>
      </c>
      <c r="E14" s="173">
        <f>E7*1000000/E9</f>
        <v>26976.617466174663</v>
      </c>
      <c r="F14" s="173">
        <f>F7*1000000/F9</f>
        <v>28236.420664206642</v>
      </c>
      <c r="G14" s="173">
        <f>G7*1000000/G9</f>
        <v>29657.367773677735</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-0.23532801945942039</v>
      </c>
      <c r="F16" s="179">
        <f>(F4-E4)/ABS(E4)</f>
        <v>-4.0000521476691621E-2</v>
      </c>
      <c r="G16" s="179">
        <f>(G4-F4)/ABS(F4)</f>
        <v>0.40359126526067057</v>
      </c>
      <c r="H16" s="171"/>
      <c r="I16" s="268"/>
      <c r="J16" s="239"/>
      <c r="K16" s="269"/>
    </row>
    <row r="17" spans="1:12">
      <c r="A17" s="7"/>
      <c r="B17" s="170" t="s">
        <v>543</v>
      </c>
      <c r="C17" s="180" t="s">
        <v>36</v>
      </c>
      <c r="D17" s="170"/>
      <c r="E17" s="179">
        <f>(E6-D6)/ABS(D6)</f>
        <v>-0.1976789578808931</v>
      </c>
      <c r="F17" s="179">
        <f>(F6-E6)/ABS(E6)</f>
        <v>3.9496433464027585E-2</v>
      </c>
      <c r="G17" s="179">
        <f>(G6-F6)/ABS(F6)</f>
        <v>0.47918437089583776</v>
      </c>
      <c r="H17" s="171"/>
      <c r="I17" s="268"/>
      <c r="J17" s="239"/>
      <c r="K17" s="269"/>
    </row>
    <row r="18" spans="1:12">
      <c r="A18" s="7"/>
      <c r="B18" s="170" t="s">
        <v>41</v>
      </c>
      <c r="C18" s="177" t="s">
        <v>36</v>
      </c>
      <c r="D18" s="178"/>
      <c r="E18" s="179">
        <f>(E13-D13)/ABS(D13)</f>
        <v>-0.1976789578808931</v>
      </c>
      <c r="F18" s="179">
        <f>(F13-E13)/ABS(E13)</f>
        <v>3.9496433464027508E-2</v>
      </c>
      <c r="G18" s="179">
        <f>(G13-F13)/ABS(F13)</f>
        <v>0.47918437089583787</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9.5221152239365892E-2</v>
      </c>
      <c r="F20" s="175">
        <f>F6/AVERAGE(E7:F7)</f>
        <v>9.804402938856982E-2</v>
      </c>
      <c r="G20" s="175">
        <f>G6/AVERAGE(F7:G7)</f>
        <v>0.13830985825721062</v>
      </c>
      <c r="H20" s="171"/>
      <c r="I20" s="264" t="s">
        <v>1187</v>
      </c>
      <c r="J20" s="264"/>
      <c r="K20" s="264"/>
    </row>
    <row r="21" spans="1:12">
      <c r="A21" s="7"/>
      <c r="B21" s="170" t="s">
        <v>43</v>
      </c>
      <c r="C21" s="182" t="s">
        <v>36</v>
      </c>
      <c r="D21" s="171"/>
      <c r="E21" s="175">
        <f>E6/AVERAGE(D8:E8)</f>
        <v>6.2916821340777113E-2</v>
      </c>
      <c r="F21" s="175">
        <f>F6/AVERAGE(E8:F8)</f>
        <v>6.1460484970040072E-2</v>
      </c>
      <c r="G21" s="175">
        <f>G6/AVERAGE(F8:G8)</f>
        <v>7.9823606055485816E-2</v>
      </c>
      <c r="H21" s="171"/>
      <c r="I21" s="183" t="s">
        <v>1188</v>
      </c>
      <c r="J21" s="183">
        <v>2018</v>
      </c>
      <c r="K21" s="183" t="s">
        <v>1190</v>
      </c>
    </row>
    <row r="22" spans="1:12">
      <c r="A22" s="7"/>
      <c r="B22" s="176" t="s">
        <v>551</v>
      </c>
      <c r="C22" s="182"/>
      <c r="D22" s="171"/>
      <c r="E22" s="175"/>
      <c r="F22" s="175"/>
      <c r="G22" s="175"/>
      <c r="H22" s="171"/>
      <c r="I22" s="171" t="s">
        <v>1189</v>
      </c>
      <c r="J22" s="172">
        <v>1605410</v>
      </c>
      <c r="K22" s="185">
        <f>K30/J22</f>
        <v>0.16696544807868394</v>
      </c>
    </row>
    <row r="23" spans="1:12">
      <c r="A23" s="7"/>
      <c r="B23" s="170" t="s">
        <v>552</v>
      </c>
      <c r="C23" s="182" t="s">
        <v>36</v>
      </c>
      <c r="D23" s="175">
        <f>1-D7/D8</f>
        <v>0.3429006395767652</v>
      </c>
      <c r="E23" s="175">
        <f>1-E7/E8</f>
        <v>0.33546915317424819</v>
      </c>
      <c r="F23" s="175">
        <f>1-F7/F8</f>
        <v>0.40533484061974545</v>
      </c>
      <c r="G23" s="175">
        <f>1-G7/G8</f>
        <v>0.43861907142290046</v>
      </c>
      <c r="H23" s="171"/>
      <c r="I23" s="171" t="s">
        <v>1191</v>
      </c>
      <c r="J23" s="172"/>
      <c r="K23" s="185" t="e">
        <f>SUM(I32:K32)/J23</f>
        <v>#DIV/0!</v>
      </c>
    </row>
    <row r="24" spans="1:12">
      <c r="A24" s="7"/>
      <c r="B24" s="170" t="s">
        <v>553</v>
      </c>
      <c r="C24" s="182" t="s">
        <v>36</v>
      </c>
      <c r="D24" s="175">
        <f>D8/D7-1</f>
        <v>0.52183986202011279</v>
      </c>
      <c r="E24" s="175">
        <f>E8/E7-1</f>
        <v>0.50482103995123095</v>
      </c>
      <c r="F24" s="175">
        <f>F8/F7-1</f>
        <v>0.68161861213153219</v>
      </c>
      <c r="G24" s="175">
        <f>G8/G7-1</f>
        <v>0.78132164648814006</v>
      </c>
      <c r="H24" s="171"/>
      <c r="I24" s="171" t="s">
        <v>1376</v>
      </c>
      <c r="J24" s="172">
        <v>400540</v>
      </c>
      <c r="K24" s="171"/>
    </row>
    <row r="25" spans="1:12">
      <c r="A25" s="7"/>
      <c r="B25" s="170" t="s">
        <v>554</v>
      </c>
      <c r="C25" s="182" t="s">
        <v>40</v>
      </c>
      <c r="D25" s="186">
        <f>'Input yearly PHR'!N19/'Input yearly PHR'!N31</f>
        <v>1.4594918061861093</v>
      </c>
      <c r="E25" s="186">
        <f>'Input yearly PHR'!O19/'Input yearly PHR'!O31</f>
        <v>1.1434437177952561</v>
      </c>
      <c r="F25" s="186">
        <f>'Input yearly PHR'!P19/'Input yearly PHR'!P31</f>
        <v>1.1755458455091801</v>
      </c>
      <c r="G25" s="186">
        <f>'Input yearly PHR'!Q19/'Input yearly PHR'!Q31</f>
        <v>0.98866549469412646</v>
      </c>
      <c r="H25" s="171"/>
      <c r="I25" s="171" t="s">
        <v>576</v>
      </c>
      <c r="J25" s="197"/>
      <c r="K25" s="171"/>
    </row>
    <row r="26" spans="1:12">
      <c r="A26" s="7"/>
      <c r="B26" s="170" t="s">
        <v>555</v>
      </c>
      <c r="C26" s="182" t="s">
        <v>40</v>
      </c>
      <c r="D26" s="186">
        <f>('Input yearly PHR'!N19-'Input yearly PHR'!N23)/'Input yearly PHR'!N31</f>
        <v>1.1999500516976993</v>
      </c>
      <c r="E26" s="186">
        <f>('Input yearly PHR'!O19-'Input yearly PHR'!O23)/'Input yearly PHR'!O31</f>
        <v>0.95298300051887208</v>
      </c>
      <c r="F26" s="186">
        <f>('Input yearly PHR'!P19-'Input yearly PHR'!P23)/'Input yearly PHR'!P31</f>
        <v>1.0010180451956932</v>
      </c>
      <c r="G26" s="186">
        <f>('Input yearly PHR'!Q19-'Input yearly PHR'!Q23)/'Input yearly PHR'!Q31</f>
        <v>0.74586484421172294</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PHR'!Y1</f>
        <v>Quý 2/2016</v>
      </c>
      <c r="E28" s="199" t="str">
        <f>'Input quaterly PHR'!Z1</f>
        <v>Quý 3/2016</v>
      </c>
      <c r="F28" s="199" t="str">
        <f>'Input quaterly PHR'!AA1</f>
        <v>Quý 4/2016</v>
      </c>
      <c r="G28" s="199" t="str">
        <f>'Input quaterly PHR'!AB1</f>
        <v>Quý 1/2017</v>
      </c>
      <c r="H28" s="199" t="str">
        <f>'Input quaterly PHR'!AC1</f>
        <v>Quý 2/2017</v>
      </c>
      <c r="I28" s="199" t="str">
        <f>'Input quaterly PHR'!AD1</f>
        <v>Quý 3/2017</v>
      </c>
      <c r="J28" s="199" t="str">
        <f>'Input quaterly PHR'!AE1</f>
        <v>Quý 4/2017</v>
      </c>
      <c r="K28" s="199" t="str">
        <f>'Input quaterly PHR'!AF1</f>
        <v>Quý 1/2018</v>
      </c>
    </row>
    <row r="29" spans="1:12">
      <c r="A29" s="7"/>
      <c r="B29" s="170"/>
      <c r="C29" s="171"/>
      <c r="D29" s="171"/>
      <c r="E29" s="171"/>
      <c r="F29" s="171"/>
      <c r="G29" s="171"/>
      <c r="H29" s="171"/>
      <c r="I29" s="171"/>
      <c r="J29" s="171"/>
      <c r="K29" s="171"/>
    </row>
    <row r="30" spans="1:12">
      <c r="A30" s="7"/>
      <c r="B30" s="170" t="s">
        <v>541</v>
      </c>
      <c r="C30" s="171" t="s">
        <v>38</v>
      </c>
      <c r="D30" s="188">
        <f>'Input quaterly PHR'!Y3</f>
        <v>235161</v>
      </c>
      <c r="E30" s="188">
        <f>'Input quaterly PHR'!Z3</f>
        <v>355568</v>
      </c>
      <c r="F30" s="188">
        <f>'Input quaterly PHR'!AA3</f>
        <v>407859</v>
      </c>
      <c r="G30" s="188">
        <f>'Input quaterly PHR'!AB3</f>
        <v>412309</v>
      </c>
      <c r="H30" s="188">
        <f>'Input quaterly PHR'!AC3</f>
        <v>245388</v>
      </c>
      <c r="I30" s="188">
        <f>'Input quaterly PHR'!AD3</f>
        <v>462926</v>
      </c>
      <c r="J30" s="188">
        <f>'Input quaterly PHR'!AE3</f>
        <v>533077</v>
      </c>
      <c r="K30" s="188">
        <f>'Input quaterly PHR'!AF3</f>
        <v>268048</v>
      </c>
    </row>
    <row r="31" spans="1:12">
      <c r="A31" s="7"/>
      <c r="B31" s="170" t="s">
        <v>542</v>
      </c>
      <c r="C31" s="171" t="s">
        <v>38</v>
      </c>
      <c r="D31" s="188">
        <f>'Input quaterly PHR'!Y5</f>
        <v>50869</v>
      </c>
      <c r="E31" s="188">
        <f>'Input quaterly PHR'!Z5</f>
        <v>25739</v>
      </c>
      <c r="F31" s="188">
        <f>'Input quaterly PHR'!AA5</f>
        <v>54147</v>
      </c>
      <c r="G31" s="188">
        <f>'Input quaterly PHR'!AB5</f>
        <v>56651</v>
      </c>
      <c r="H31" s="188">
        <f>'Input quaterly PHR'!AC5</f>
        <v>68657</v>
      </c>
      <c r="I31" s="188">
        <f>'Input quaterly PHR'!AD5</f>
        <v>27232</v>
      </c>
      <c r="J31" s="188">
        <f>'Input quaterly PHR'!AE5</f>
        <v>127913</v>
      </c>
      <c r="K31" s="188">
        <f>'Input quaterly PHR'!AF5</f>
        <v>47278</v>
      </c>
    </row>
    <row r="32" spans="1:12">
      <c r="A32" s="7"/>
      <c r="B32" s="170" t="s">
        <v>543</v>
      </c>
      <c r="C32" s="170" t="s">
        <v>38</v>
      </c>
      <c r="D32" s="189">
        <f>'Input quaterly PHR'!Y15</f>
        <v>24768</v>
      </c>
      <c r="E32" s="189">
        <f>'Input quaterly PHR'!Z15</f>
        <v>64036</v>
      </c>
      <c r="F32" s="189">
        <f>'Input quaterly PHR'!AA15</f>
        <v>85456</v>
      </c>
      <c r="G32" s="189">
        <f>'Input quaterly PHR'!AB15</f>
        <v>65868</v>
      </c>
      <c r="H32" s="189">
        <f>'Input quaterly PHR'!AC15</f>
        <v>74689</v>
      </c>
      <c r="I32" s="189">
        <f>'Input quaterly PHR'!AD15</f>
        <v>107691</v>
      </c>
      <c r="J32" s="189">
        <f>'Input quaterly PHR'!AE15</f>
        <v>80407</v>
      </c>
      <c r="K32" s="189">
        <f>'Input quaterly PHR'!AF15</f>
        <v>92398</v>
      </c>
      <c r="L32" s="10"/>
    </row>
    <row r="33" spans="1:12">
      <c r="A33" s="7"/>
      <c r="B33" s="170" t="s">
        <v>544</v>
      </c>
      <c r="C33" s="171" t="s">
        <v>38</v>
      </c>
      <c r="D33" s="188">
        <f>'Input quaterly PHR'!Y33</f>
        <v>2238564</v>
      </c>
      <c r="E33" s="188">
        <f>'Input quaterly PHR'!Z33</f>
        <v>2255991</v>
      </c>
      <c r="F33" s="188">
        <f>'Input quaterly PHR'!AA33</f>
        <v>2301517</v>
      </c>
      <c r="G33" s="188">
        <f>'Input quaterly PHR'!AB33</f>
        <v>2435926</v>
      </c>
      <c r="H33" s="188">
        <f>'Input quaterly PHR'!AC33</f>
        <v>2284063</v>
      </c>
      <c r="I33" s="188">
        <f>'Input quaterly PHR'!AD33</f>
        <v>2385677</v>
      </c>
      <c r="J33" s="188">
        <f>'Input quaterly PHR'!AE33</f>
        <v>2408859</v>
      </c>
      <c r="K33" s="188">
        <f>'Input quaterly PHR'!AF33</f>
        <v>2512199</v>
      </c>
    </row>
    <row r="34" spans="1:12">
      <c r="A34" s="7"/>
      <c r="B34" s="170" t="s">
        <v>545</v>
      </c>
      <c r="C34" s="171" t="s">
        <v>38</v>
      </c>
      <c r="D34" s="188">
        <f>'Input quaterly PHR'!Y38</f>
        <v>3463881</v>
      </c>
      <c r="E34" s="188">
        <f>'Input quaterly PHR'!Z38</f>
        <v>3588674</v>
      </c>
      <c r="F34" s="188">
        <f>'Input quaterly PHR'!AA38</f>
        <v>3854131</v>
      </c>
      <c r="G34" s="188">
        <f>'Input quaterly PHR'!AB38</f>
        <v>4060702</v>
      </c>
      <c r="H34" s="188">
        <f>'Input quaterly PHR'!AC38</f>
        <v>4238801</v>
      </c>
      <c r="I34" s="188">
        <f>'Input quaterly PHR'!AD38</f>
        <v>4225630</v>
      </c>
      <c r="J34" s="188">
        <f>'Input quaterly PHR'!AE38</f>
        <v>4293296</v>
      </c>
      <c r="K34" s="188">
        <f>'Input quaterly PHR'!AF38</f>
        <v>4218795</v>
      </c>
    </row>
    <row r="35" spans="1:12">
      <c r="A35" s="7"/>
      <c r="B35" s="170" t="s">
        <v>546</v>
      </c>
      <c r="C35" s="171" t="s">
        <v>39</v>
      </c>
      <c r="D35" s="188">
        <f>'Input quaterly PHR'!Y34*1000000/10000</f>
        <v>81300000</v>
      </c>
      <c r="E35" s="188">
        <f>'Input quaterly PHR'!Z34*1000000/10000</f>
        <v>81300000</v>
      </c>
      <c r="F35" s="188">
        <f>'Input quaterly PHR'!AA34*1000000/10000</f>
        <v>81300000</v>
      </c>
      <c r="G35" s="188">
        <f>'Input quaterly PHR'!AB34*1000000/10000</f>
        <v>81300000</v>
      </c>
      <c r="H35" s="188">
        <f>'Input quaterly PHR'!AC34*1000000/10000</f>
        <v>81300000</v>
      </c>
      <c r="I35" s="188">
        <f>'Input quaterly PHR'!AD34*1000000/10000</f>
        <v>81300000</v>
      </c>
      <c r="J35" s="188">
        <f>'Input quaterly PHR'!AE34*1000000/10000</f>
        <v>81300000</v>
      </c>
      <c r="K35" s="188">
        <f>'Input quaterly PHR'!AF34*1000000/10000</f>
        <v>81300000</v>
      </c>
    </row>
    <row r="36" spans="1:12">
      <c r="A36" s="7"/>
      <c r="B36" s="170"/>
      <c r="C36" s="171"/>
      <c r="D36" s="188"/>
      <c r="E36" s="188"/>
      <c r="F36" s="188"/>
      <c r="G36" s="188"/>
      <c r="H36" s="188"/>
      <c r="I36" s="188"/>
      <c r="J36" s="188"/>
      <c r="K36" s="188"/>
    </row>
    <row r="37" spans="1:12">
      <c r="A37" s="7"/>
      <c r="B37" s="170" t="s">
        <v>547</v>
      </c>
      <c r="C37" s="171" t="s">
        <v>36</v>
      </c>
      <c r="D37" s="190">
        <f>D31/D30</f>
        <v>0.21631563056799386</v>
      </c>
      <c r="E37" s="190">
        <f t="shared" ref="E37:K37" si="0">E31/E30</f>
        <v>7.2388403905863291E-2</v>
      </c>
      <c r="F37" s="190">
        <f t="shared" si="0"/>
        <v>0.13275911528248732</v>
      </c>
      <c r="G37" s="190">
        <f t="shared" si="0"/>
        <v>0.13739937765122759</v>
      </c>
      <c r="H37" s="190">
        <f t="shared" si="0"/>
        <v>0.27978955776158576</v>
      </c>
      <c r="I37" s="190">
        <f t="shared" si="0"/>
        <v>5.8825816653201593E-2</v>
      </c>
      <c r="J37" s="190">
        <f t="shared" si="0"/>
        <v>0.23995220202709927</v>
      </c>
      <c r="K37" s="190">
        <f t="shared" si="0"/>
        <v>0.17637885751805646</v>
      </c>
      <c r="L37" s="11"/>
    </row>
    <row r="38" spans="1:12">
      <c r="A38" s="7"/>
      <c r="B38" s="170" t="s">
        <v>571</v>
      </c>
      <c r="C38" s="171" t="s">
        <v>36</v>
      </c>
      <c r="D38" s="190">
        <f>D32/D30</f>
        <v>0.10532358681924299</v>
      </c>
      <c r="E38" s="190">
        <f t="shared" ref="E38:K38" si="1">E32/E30</f>
        <v>0.18009494667686632</v>
      </c>
      <c r="F38" s="190">
        <f t="shared" si="1"/>
        <v>0.20952338921048697</v>
      </c>
      <c r="G38" s="190">
        <f t="shared" si="1"/>
        <v>0.15975397092956981</v>
      </c>
      <c r="H38" s="190">
        <f t="shared" si="1"/>
        <v>0.30437103688851941</v>
      </c>
      <c r="I38" s="190">
        <f t="shared" si="1"/>
        <v>0.23263113326968024</v>
      </c>
      <c r="J38" s="190">
        <f t="shared" si="1"/>
        <v>0.15083562037004036</v>
      </c>
      <c r="K38" s="190">
        <f t="shared" si="1"/>
        <v>0.34470691816391091</v>
      </c>
      <c r="L38" s="11"/>
    </row>
    <row r="39" spans="1:12">
      <c r="A39" s="7"/>
      <c r="B39" s="170" t="s">
        <v>41</v>
      </c>
      <c r="C39" s="171" t="s">
        <v>40</v>
      </c>
      <c r="D39" s="172">
        <f>D32*1000000/D35</f>
        <v>304.64944649446494</v>
      </c>
      <c r="E39" s="172">
        <f t="shared" ref="E39:K39" si="2">E32*1000000/E35</f>
        <v>787.65067650676508</v>
      </c>
      <c r="F39" s="172">
        <f t="shared" si="2"/>
        <v>1051.119311193112</v>
      </c>
      <c r="G39" s="172">
        <f t="shared" si="2"/>
        <v>810.18450184501842</v>
      </c>
      <c r="H39" s="172">
        <f t="shared" si="2"/>
        <v>918.68388683886837</v>
      </c>
      <c r="I39" s="172">
        <f t="shared" si="2"/>
        <v>1324.6125461254612</v>
      </c>
      <c r="J39" s="172">
        <f t="shared" si="2"/>
        <v>989.01599015990155</v>
      </c>
      <c r="K39" s="172">
        <f t="shared" si="2"/>
        <v>1136.5067650676506</v>
      </c>
    </row>
    <row r="40" spans="1:12">
      <c r="A40" s="7"/>
      <c r="B40" s="170" t="s">
        <v>548</v>
      </c>
      <c r="C40" s="171"/>
      <c r="D40" s="172">
        <f>D33*1000000/D35</f>
        <v>27534.61254612546</v>
      </c>
      <c r="E40" s="172">
        <f t="shared" ref="E40:K40" si="3">E33*1000000/E35</f>
        <v>27748.966789667898</v>
      </c>
      <c r="F40" s="172">
        <f t="shared" si="3"/>
        <v>28308.942189421894</v>
      </c>
      <c r="G40" s="172">
        <f t="shared" si="3"/>
        <v>29962.189421894218</v>
      </c>
      <c r="H40" s="172">
        <f t="shared" si="3"/>
        <v>28094.255842558425</v>
      </c>
      <c r="I40" s="172">
        <f t="shared" si="3"/>
        <v>29344.120541205411</v>
      </c>
      <c r="J40" s="172">
        <f t="shared" si="3"/>
        <v>29629.261992619926</v>
      </c>
      <c r="K40" s="172">
        <f t="shared" si="3"/>
        <v>30900.356703567035</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4.3489354102083252E-2</v>
      </c>
      <c r="I42" s="179">
        <f>(I30-E30)/ABS(E30)</f>
        <v>0.30193380731674391</v>
      </c>
      <c r="J42" s="179">
        <f>(J30-F30)/ABS(F30)</f>
        <v>0.30701296281312906</v>
      </c>
      <c r="K42" s="179">
        <f>(K30-G30)/ABS(G30)</f>
        <v>-0.34988564401941263</v>
      </c>
      <c r="L42" s="12"/>
    </row>
    <row r="43" spans="1:12">
      <c r="A43" s="7"/>
      <c r="B43" s="170" t="s">
        <v>564</v>
      </c>
      <c r="C43" s="180" t="s">
        <v>36</v>
      </c>
      <c r="D43" s="170"/>
      <c r="E43" s="174">
        <f>E30/D30-1</f>
        <v>0.51201942498968789</v>
      </c>
      <c r="F43" s="174">
        <f t="shared" ref="F43:K43" si="4">F30/E30-1</f>
        <v>0.14706329028484011</v>
      </c>
      <c r="G43" s="174">
        <f t="shared" si="4"/>
        <v>1.0910633331617126E-2</v>
      </c>
      <c r="H43" s="174">
        <f t="shared" si="4"/>
        <v>-0.40484442493372685</v>
      </c>
      <c r="I43" s="174">
        <f>I30/H30-1</f>
        <v>0.88650626762514873</v>
      </c>
      <c r="J43" s="174">
        <f t="shared" si="4"/>
        <v>0.15153825881458372</v>
      </c>
      <c r="K43" s="174">
        <f t="shared" si="4"/>
        <v>-0.49716832652693699</v>
      </c>
      <c r="L43" s="12"/>
    </row>
    <row r="44" spans="1:12" s="8" customFormat="1">
      <c r="A44" s="13"/>
      <c r="B44" s="170" t="s">
        <v>562</v>
      </c>
      <c r="C44" s="177" t="s">
        <v>36</v>
      </c>
      <c r="D44" s="178"/>
      <c r="E44" s="191"/>
      <c r="F44" s="191"/>
      <c r="G44" s="191"/>
      <c r="H44" s="179">
        <f>(H32-D32)/ABS(D32)</f>
        <v>2.0155442506459949</v>
      </c>
      <c r="I44" s="179">
        <f>(I32-E32)/ABS(E32)</f>
        <v>0.68172590417889933</v>
      </c>
      <c r="J44" s="179">
        <f>(J32-F32)/ABS(F32)</f>
        <v>-5.9083036884478565E-2</v>
      </c>
      <c r="K44" s="179">
        <f>(K32-G32)/ABS(G32)</f>
        <v>0.40277524746462623</v>
      </c>
      <c r="L44" s="14"/>
    </row>
    <row r="45" spans="1:12">
      <c r="A45" s="7"/>
      <c r="B45" s="170" t="s">
        <v>567</v>
      </c>
      <c r="C45" s="180" t="s">
        <v>36</v>
      </c>
      <c r="D45" s="170"/>
      <c r="E45" s="174">
        <f>E32/D32-1</f>
        <v>1.5854328165374678</v>
      </c>
      <c r="F45" s="174">
        <f t="shared" ref="F45:K45" si="5">F32/E32-1</f>
        <v>0.33449934411893301</v>
      </c>
      <c r="G45" s="174">
        <f t="shared" si="5"/>
        <v>-0.22921737502340389</v>
      </c>
      <c r="H45" s="174">
        <f>(H32-G32)/ABS(G32)</f>
        <v>0.13391935385923362</v>
      </c>
      <c r="I45" s="174">
        <f>I32/H32-1</f>
        <v>0.44185890827297203</v>
      </c>
      <c r="J45" s="174">
        <f t="shared" si="5"/>
        <v>-0.25335450501898948</v>
      </c>
      <c r="K45" s="174">
        <f t="shared" si="5"/>
        <v>0.1491288071934036</v>
      </c>
      <c r="L45" s="12"/>
    </row>
    <row r="46" spans="1:12" s="8" customFormat="1">
      <c r="A46" s="13"/>
      <c r="B46" s="170" t="s">
        <v>565</v>
      </c>
      <c r="C46" s="177" t="s">
        <v>36</v>
      </c>
      <c r="D46" s="178"/>
      <c r="E46" s="191"/>
      <c r="F46" s="191"/>
      <c r="G46" s="191"/>
      <c r="H46" s="179">
        <f>(H39-D39)/ABS(D39)</f>
        <v>2.0155442506459949</v>
      </c>
      <c r="I46" s="179">
        <f>(I39-E39)/ABS(E39)</f>
        <v>0.68172590417889933</v>
      </c>
      <c r="J46" s="179">
        <f>(J39-F39)/ABS(F39)</f>
        <v>-5.9083036884478697E-2</v>
      </c>
      <c r="K46" s="179">
        <f>(K39-G39)/ABS(G39)</f>
        <v>0.40277524746462617</v>
      </c>
      <c r="L46" s="14"/>
    </row>
    <row r="47" spans="1:12">
      <c r="A47" s="7"/>
      <c r="B47" s="170" t="s">
        <v>566</v>
      </c>
      <c r="C47" s="180" t="s">
        <v>36</v>
      </c>
      <c r="D47" s="170"/>
      <c r="E47" s="174">
        <f>E39/D39-1</f>
        <v>1.5854328165374678</v>
      </c>
      <c r="F47" s="174">
        <f t="shared" ref="F47:K47" si="6">F39/E39-1</f>
        <v>0.33449934411893323</v>
      </c>
      <c r="G47" s="174">
        <f t="shared" si="6"/>
        <v>-0.229217375023404</v>
      </c>
      <c r="H47" s="174">
        <f t="shared" si="6"/>
        <v>0.13391935385923359</v>
      </c>
      <c r="I47" s="174">
        <f>I39/H39-1</f>
        <v>0.44185890827297181</v>
      </c>
      <c r="J47" s="174">
        <f t="shared" si="6"/>
        <v>-0.25335450501898948</v>
      </c>
      <c r="K47" s="174">
        <f t="shared" si="6"/>
        <v>0.1491288071934036</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2.8494923301639427E-2</v>
      </c>
      <c r="F49" s="174">
        <f t="shared" ref="F49:K49" si="7">F32/AVERAGE(E33:F33)</f>
        <v>3.7501195828948626E-2</v>
      </c>
      <c r="G49" s="174">
        <f t="shared" si="7"/>
        <v>2.7807405809420819E-2</v>
      </c>
      <c r="H49" s="174">
        <f t="shared" si="7"/>
        <v>3.1647955111759794E-2</v>
      </c>
      <c r="I49" s="174">
        <f>I32/AVERAGE(H33:I33)</f>
        <v>4.6122910483238896E-2</v>
      </c>
      <c r="J49" s="174">
        <f t="shared" si="7"/>
        <v>3.3541097616119682E-2</v>
      </c>
      <c r="K49" s="174">
        <f t="shared" si="7"/>
        <v>3.7552087376332491E-2</v>
      </c>
      <c r="L49" s="12"/>
    </row>
    <row r="50" spans="1:12">
      <c r="A50" s="7"/>
      <c r="B50" s="170" t="s">
        <v>43</v>
      </c>
      <c r="C50" s="182" t="s">
        <v>36</v>
      </c>
      <c r="D50" s="171"/>
      <c r="E50" s="175">
        <f>E32/AVERAGE(D34:E34)</f>
        <v>1.8159659867948565E-2</v>
      </c>
      <c r="F50" s="175">
        <f t="shared" ref="F50:K50" si="8">F32/AVERAGE(E34:F34)</f>
        <v>2.2963385444063091E-2</v>
      </c>
      <c r="G50" s="175">
        <f t="shared" si="8"/>
        <v>1.6644191987373581E-2</v>
      </c>
      <c r="H50" s="175">
        <f t="shared" si="8"/>
        <v>1.799842713473325E-2</v>
      </c>
      <c r="I50" s="174">
        <f>I32/AVERAGE(H34:I34)</f>
        <v>2.5445537922159211E-2</v>
      </c>
      <c r="J50" s="174">
        <f t="shared" si="8"/>
        <v>1.8877262227656396E-2</v>
      </c>
      <c r="K50" s="174">
        <f t="shared" si="8"/>
        <v>2.1709824295816388E-2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0.35374107828762014</v>
      </c>
      <c r="E52" s="175">
        <f t="shared" si="9"/>
        <v>0.3713580559281785</v>
      </c>
      <c r="F52" s="175">
        <f t="shared" si="9"/>
        <v>0.40284411713042445</v>
      </c>
      <c r="G52" s="175">
        <f t="shared" si="9"/>
        <v>0.40012194935752488</v>
      </c>
      <c r="H52" s="175">
        <f t="shared" si="9"/>
        <v>0.46115351959197892</v>
      </c>
      <c r="I52" s="175">
        <f t="shared" si="9"/>
        <v>0.43542690675709894</v>
      </c>
      <c r="J52" s="175">
        <f t="shared" si="9"/>
        <v>0.43892547823397221</v>
      </c>
      <c r="K52" s="175">
        <f t="shared" si="9"/>
        <v>0.40452214435638612</v>
      </c>
    </row>
    <row r="53" spans="1:12">
      <c r="A53" s="7"/>
      <c r="B53" s="170" t="s">
        <v>553</v>
      </c>
      <c r="C53" s="182" t="s">
        <v>36</v>
      </c>
      <c r="D53" s="175">
        <f t="shared" ref="D53:K53" si="10">D34/D33-1</f>
        <v>0.54736741947069634</v>
      </c>
      <c r="E53" s="175">
        <f t="shared" si="10"/>
        <v>0.59073063678002269</v>
      </c>
      <c r="F53" s="175">
        <f t="shared" si="10"/>
        <v>0.67460461947489425</v>
      </c>
      <c r="G53" s="175">
        <f t="shared" si="10"/>
        <v>0.66700548374622226</v>
      </c>
      <c r="H53" s="175">
        <f t="shared" si="10"/>
        <v>0.85581614867891131</v>
      </c>
      <c r="I53" s="175">
        <f t="shared" si="10"/>
        <v>0.77124983809627201</v>
      </c>
      <c r="J53" s="175">
        <f t="shared" si="10"/>
        <v>0.78229443898542828</v>
      </c>
      <c r="K53" s="175">
        <f t="shared" si="10"/>
        <v>0.67932357269467913</v>
      </c>
    </row>
    <row r="54" spans="1:12">
      <c r="A54" s="7"/>
      <c r="B54" s="170" t="s">
        <v>554</v>
      </c>
      <c r="C54" s="182" t="s">
        <v>40</v>
      </c>
      <c r="D54" s="186">
        <f>'Input quaterly PHR'!Y19/'Input quaterly PHR'!Y31</f>
        <v>1.1302832423576015</v>
      </c>
      <c r="E54" s="186">
        <f>'Input quaterly PHR'!Z19/'Input quaterly PHR'!Z31</f>
        <v>1.1723824149001594</v>
      </c>
      <c r="F54" s="186">
        <f>'Input quaterly PHR'!AA19/'Input quaterly PHR'!AA31</f>
        <v>1.2388247672490753</v>
      </c>
      <c r="G54" s="186">
        <f>'Input quaterly PHR'!AB19/'Input quaterly PHR'!AB31</f>
        <v>1.0245846693027278</v>
      </c>
      <c r="H54" s="186">
        <f>'Input quaterly PHR'!AD19/'Input quaterly PHR'!AC31</f>
        <v>0.84487819375633844</v>
      </c>
      <c r="I54" s="186">
        <f>'Input quaterly PHR'!AD19/'Input quaterly PHR'!AD31</f>
        <v>1.0035319164422447</v>
      </c>
      <c r="J54" s="186">
        <f>'Input quaterly PHR'!AE19/'Input quaterly PHR'!AE31</f>
        <v>0.9882090014506929</v>
      </c>
      <c r="K54" s="186">
        <f>'Input quaterly PHR'!AF19/'Input quaterly PHR'!AF31</f>
        <v>1.2555998491770313</v>
      </c>
    </row>
    <row r="55" spans="1:12">
      <c r="A55" s="7"/>
      <c r="B55" s="170" t="s">
        <v>555</v>
      </c>
      <c r="C55" s="182" t="s">
        <v>40</v>
      </c>
      <c r="D55" s="192">
        <f>('Input quaterly PHR'!Y19-'Input quaterly PHR'!Y23)/'Input quaterly PHR'!Y31</f>
        <v>0.97197672719643635</v>
      </c>
      <c r="E55" s="192">
        <f>('Input quaterly PHR'!Z19-'Input quaterly PHR'!Z23)/'Input quaterly PHR'!Z31</f>
        <v>0.92907960018508629</v>
      </c>
      <c r="F55" s="192">
        <f>('Input quaterly PHR'!AA19-'Input quaterly PHR'!AA23)/'Input quaterly PHR'!AA31</f>
        <v>1.0129158828593292</v>
      </c>
      <c r="G55" s="192">
        <f>('Input quaterly PHR'!AB19-'Input quaterly PHR'!AB23)/'Input quaterly PHR'!AB31</f>
        <v>0.86841787234363965</v>
      </c>
      <c r="H55" s="192">
        <f>('Input quaterly PHR'!AD19-'Input quaterly PHR'!AC23)/'Input quaterly PHR'!AC31</f>
        <v>0.63653988154875163</v>
      </c>
      <c r="I55" s="192">
        <f>('Input quaterly PHR'!AD19-'Input quaterly PHR'!AD23)/'Input quaterly PHR'!AD31</f>
        <v>0.80206164931945556</v>
      </c>
      <c r="J55" s="192">
        <f>('Input quaterly PHR'!AE19-'Input quaterly PHR'!AE23)/'Input quaterly PHR'!AE31</f>
        <v>0.74610614628745942</v>
      </c>
      <c r="K55" s="192">
        <f>('Input quaterly PHR'!AF19-'Input quaterly PHR'!AF23)/'Input quaterly PHR'!AF31</f>
        <v>0.94887866401451393</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hợp'!D21</f>
        <v>20100</v>
      </c>
    </row>
    <row r="58" spans="1:12">
      <c r="A58" s="7"/>
      <c r="B58" s="170" t="s">
        <v>558</v>
      </c>
      <c r="C58" s="171" t="s">
        <v>38</v>
      </c>
      <c r="D58" s="172"/>
      <c r="E58" s="172"/>
      <c r="F58" s="172"/>
      <c r="G58" s="172"/>
      <c r="H58" s="172"/>
      <c r="I58" s="172"/>
      <c r="J58" s="172"/>
      <c r="K58" s="172">
        <f>K57*K35/1000000</f>
        <v>1634130</v>
      </c>
    </row>
    <row r="59" spans="1:12">
      <c r="A59" s="7"/>
      <c r="B59" s="170" t="s">
        <v>559</v>
      </c>
      <c r="C59" s="171" t="s">
        <v>40</v>
      </c>
      <c r="D59" s="172"/>
      <c r="E59" s="172"/>
      <c r="F59" s="172"/>
      <c r="G59" s="172"/>
      <c r="H59" s="172"/>
      <c r="I59" s="172"/>
      <c r="J59" s="172"/>
      <c r="K59" s="194">
        <f>K57/(SUM(H32:K32)*1000000/K35)</f>
        <v>4.6007855061446854</v>
      </c>
    </row>
    <row r="60" spans="1:12">
      <c r="A60" s="7"/>
      <c r="B60" s="170" t="s">
        <v>560</v>
      </c>
      <c r="C60" s="171" t="s">
        <v>40</v>
      </c>
      <c r="D60" s="172"/>
      <c r="E60" s="172"/>
      <c r="F60" s="172"/>
      <c r="G60" s="172"/>
      <c r="H60" s="172"/>
      <c r="I60" s="172"/>
      <c r="J60" s="172"/>
      <c r="K60" s="195">
        <f>K57/K40</f>
        <v>0.65047792790300452</v>
      </c>
    </row>
  </sheetData>
  <mergeCells count="3">
    <mergeCell ref="I2:K2"/>
    <mergeCell ref="I20:K20"/>
    <mergeCell ref="I3:K19"/>
  </mergeCells>
  <conditionalFormatting sqref="E16:G18">
    <cfRule type="cellIs" dxfId="113" priority="3" operator="lessThan">
      <formula>0</formula>
    </cfRule>
    <cfRule type="cellIs" dxfId="112" priority="4" operator="greaterThan">
      <formula>0</formula>
    </cfRule>
  </conditionalFormatting>
  <conditionalFormatting sqref="H42:K42 H44:K44 H46:K46">
    <cfRule type="cellIs" dxfId="111" priority="1" operator="lessThan">
      <formula>0</formula>
    </cfRule>
    <cfRule type="cellIs" dxfId="110"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1779</v>
      </c>
      <c r="E2" s="92" t="s">
        <v>1779</v>
      </c>
      <c r="F2" s="92" t="s">
        <v>1779</v>
      </c>
      <c r="G2" s="92" t="s">
        <v>1779</v>
      </c>
    </row>
    <row r="3" spans="1:17" ht="45" customHeight="1" thickBot="1">
      <c r="A3" s="222" t="s">
        <v>1</v>
      </c>
      <c r="B3" s="223"/>
      <c r="C3" s="93"/>
      <c r="D3" s="94">
        <v>1604981</v>
      </c>
      <c r="E3" s="94">
        <v>1227284</v>
      </c>
      <c r="F3" s="94">
        <v>1178192</v>
      </c>
      <c r="G3" s="94">
        <v>1653700</v>
      </c>
      <c r="I3" s="22">
        <f>REPLACE(D3,1,3,"")/1</f>
        <v>4981</v>
      </c>
      <c r="J3" s="22">
        <f t="shared" ref="J3:L16" si="0">REPLACE(E3,1,3,"")/1</f>
        <v>7284</v>
      </c>
      <c r="K3" s="22">
        <f t="shared" si="0"/>
        <v>8192</v>
      </c>
      <c r="L3" s="22">
        <f t="shared" si="0"/>
        <v>3700</v>
      </c>
      <c r="N3" s="2">
        <f>D3</f>
        <v>1604981</v>
      </c>
      <c r="O3" s="2">
        <f t="shared" ref="O3:Q17" si="1">E3</f>
        <v>1227284</v>
      </c>
      <c r="P3" s="2">
        <f t="shared" si="1"/>
        <v>1178192</v>
      </c>
      <c r="Q3" s="2">
        <f t="shared" si="1"/>
        <v>1653700</v>
      </c>
    </row>
    <row r="4" spans="1:17" ht="61.5" customHeight="1" thickBot="1">
      <c r="A4" s="214" t="s">
        <v>2</v>
      </c>
      <c r="B4" s="215"/>
      <c r="C4" s="93"/>
      <c r="D4" s="95">
        <v>1329694</v>
      </c>
      <c r="E4" s="95">
        <v>1057786</v>
      </c>
      <c r="F4" s="95">
        <v>1020132</v>
      </c>
      <c r="G4" s="95">
        <v>1369957</v>
      </c>
      <c r="I4" s="22">
        <f t="shared" ref="I4:I16" si="2">REPLACE(D4,1,3,"")/1</f>
        <v>9694</v>
      </c>
      <c r="J4" s="22">
        <f t="shared" si="0"/>
        <v>7786</v>
      </c>
      <c r="K4" s="22">
        <f t="shared" si="0"/>
        <v>132</v>
      </c>
      <c r="L4" s="22">
        <f t="shared" si="0"/>
        <v>9957</v>
      </c>
      <c r="N4" s="2">
        <f t="shared" ref="N4:Q38" si="3">D4</f>
        <v>1329694</v>
      </c>
      <c r="O4" s="2">
        <f t="shared" si="1"/>
        <v>1057786</v>
      </c>
      <c r="P4" s="2">
        <f t="shared" si="1"/>
        <v>1020132</v>
      </c>
      <c r="Q4" s="2">
        <f t="shared" si="1"/>
        <v>1369957</v>
      </c>
    </row>
    <row r="5" spans="1:17" ht="61.5" customHeight="1" thickBot="1">
      <c r="A5" s="224" t="s">
        <v>3</v>
      </c>
      <c r="B5" s="225"/>
      <c r="C5" s="93"/>
      <c r="D5" s="94">
        <v>275288</v>
      </c>
      <c r="E5" s="94">
        <v>169498</v>
      </c>
      <c r="F5" s="94">
        <v>158059</v>
      </c>
      <c r="G5" s="94">
        <v>283744</v>
      </c>
      <c r="I5" s="22">
        <f t="shared" si="2"/>
        <v>288</v>
      </c>
      <c r="J5" s="22">
        <f t="shared" si="0"/>
        <v>498</v>
      </c>
      <c r="K5" s="22">
        <f t="shared" si="0"/>
        <v>59</v>
      </c>
      <c r="L5" s="22">
        <f t="shared" si="0"/>
        <v>744</v>
      </c>
      <c r="N5" s="2">
        <f t="shared" si="3"/>
        <v>275288</v>
      </c>
      <c r="O5" s="2">
        <f t="shared" si="1"/>
        <v>169498</v>
      </c>
      <c r="P5" s="2">
        <f t="shared" si="1"/>
        <v>158059</v>
      </c>
      <c r="Q5" s="2">
        <f t="shared" si="1"/>
        <v>283744</v>
      </c>
    </row>
    <row r="6" spans="1:17" ht="30" customHeight="1" thickBot="1">
      <c r="A6" s="214" t="s">
        <v>4</v>
      </c>
      <c r="B6" s="215"/>
      <c r="C6" s="93"/>
      <c r="D6" s="95">
        <v>69987</v>
      </c>
      <c r="E6" s="95">
        <v>72605</v>
      </c>
      <c r="F6" s="95">
        <v>76672</v>
      </c>
      <c r="G6" s="95">
        <v>74871</v>
      </c>
      <c r="I6" s="22">
        <f t="shared" si="2"/>
        <v>87</v>
      </c>
      <c r="J6" s="22">
        <f t="shared" si="0"/>
        <v>5</v>
      </c>
      <c r="K6" s="22">
        <f t="shared" si="0"/>
        <v>72</v>
      </c>
      <c r="L6" s="22">
        <f t="shared" si="0"/>
        <v>71</v>
      </c>
      <c r="N6" s="2">
        <f t="shared" si="3"/>
        <v>69987</v>
      </c>
      <c r="O6" s="2">
        <f t="shared" si="1"/>
        <v>72605</v>
      </c>
      <c r="P6" s="2">
        <f t="shared" si="1"/>
        <v>76672</v>
      </c>
      <c r="Q6" s="2">
        <f t="shared" si="1"/>
        <v>74871</v>
      </c>
    </row>
    <row r="7" spans="1:17" ht="15" customHeight="1" thickBot="1">
      <c r="A7" s="214" t="s">
        <v>5</v>
      </c>
      <c r="B7" s="215"/>
      <c r="C7" s="93"/>
      <c r="D7" s="95">
        <v>32430</v>
      </c>
      <c r="E7" s="95">
        <v>34736</v>
      </c>
      <c r="F7" s="95">
        <v>21172</v>
      </c>
      <c r="G7" s="95">
        <v>50606</v>
      </c>
      <c r="I7" s="22">
        <f t="shared" si="2"/>
        <v>30</v>
      </c>
      <c r="J7" s="22">
        <f t="shared" si="0"/>
        <v>36</v>
      </c>
      <c r="K7" s="22">
        <f t="shared" si="0"/>
        <v>72</v>
      </c>
      <c r="L7" s="22">
        <f t="shared" si="0"/>
        <v>6</v>
      </c>
      <c r="N7" s="2">
        <f t="shared" si="3"/>
        <v>32430</v>
      </c>
      <c r="O7" s="2">
        <f t="shared" si="1"/>
        <v>34736</v>
      </c>
      <c r="P7" s="2">
        <f t="shared" si="1"/>
        <v>21172</v>
      </c>
      <c r="Q7" s="2">
        <f t="shared" si="1"/>
        <v>50606</v>
      </c>
    </row>
    <row r="8" spans="1:17" ht="15.75" customHeight="1" thickBot="1">
      <c r="A8" s="214" t="s">
        <v>6</v>
      </c>
      <c r="B8" s="215"/>
      <c r="C8" s="93"/>
      <c r="D8" s="95">
        <v>39332</v>
      </c>
      <c r="E8" s="95">
        <v>24120</v>
      </c>
      <c r="F8" s="95">
        <v>18437</v>
      </c>
      <c r="G8" s="95">
        <v>21173</v>
      </c>
      <c r="I8" s="22">
        <f t="shared" si="2"/>
        <v>32</v>
      </c>
      <c r="J8" s="22">
        <f t="shared" si="0"/>
        <v>20</v>
      </c>
      <c r="K8" s="22">
        <f t="shared" si="0"/>
        <v>37</v>
      </c>
      <c r="L8" s="22">
        <f t="shared" si="0"/>
        <v>73</v>
      </c>
      <c r="N8" s="2">
        <f t="shared" si="3"/>
        <v>39332</v>
      </c>
      <c r="O8" s="2">
        <f t="shared" si="1"/>
        <v>24120</v>
      </c>
      <c r="P8" s="2">
        <f t="shared" si="1"/>
        <v>18437</v>
      </c>
      <c r="Q8" s="2">
        <f t="shared" si="1"/>
        <v>21173</v>
      </c>
    </row>
    <row r="9" spans="1:17" ht="37.5" customHeight="1" thickBot="1">
      <c r="A9" s="214" t="s">
        <v>7</v>
      </c>
      <c r="B9" s="215"/>
      <c r="C9" s="93"/>
      <c r="D9" s="95">
        <v>82185</v>
      </c>
      <c r="E9" s="95">
        <v>66700</v>
      </c>
      <c r="F9" s="95">
        <v>61403</v>
      </c>
      <c r="G9" s="95">
        <v>80566</v>
      </c>
      <c r="I9" s="22">
        <f t="shared" si="2"/>
        <v>85</v>
      </c>
      <c r="J9" s="22">
        <f t="shared" si="0"/>
        <v>0</v>
      </c>
      <c r="K9" s="22">
        <f t="shared" si="0"/>
        <v>3</v>
      </c>
      <c r="L9" s="22">
        <f t="shared" si="0"/>
        <v>66</v>
      </c>
      <c r="N9" s="2">
        <f t="shared" si="3"/>
        <v>82185</v>
      </c>
      <c r="O9" s="2">
        <f t="shared" si="1"/>
        <v>66700</v>
      </c>
      <c r="P9" s="2">
        <f t="shared" si="1"/>
        <v>61403</v>
      </c>
      <c r="Q9" s="2">
        <f t="shared" si="1"/>
        <v>80566</v>
      </c>
    </row>
    <row r="10" spans="1:17" ht="61.5" customHeight="1" thickBot="1">
      <c r="A10" s="224" t="s">
        <v>8</v>
      </c>
      <c r="B10" s="225"/>
      <c r="C10" s="93"/>
      <c r="D10" s="94">
        <v>191328</v>
      </c>
      <c r="E10" s="94">
        <v>156478</v>
      </c>
      <c r="F10" s="94">
        <v>158225</v>
      </c>
      <c r="G10" s="94">
        <v>232719</v>
      </c>
      <c r="I10" s="22">
        <f t="shared" si="2"/>
        <v>328</v>
      </c>
      <c r="J10" s="22">
        <f t="shared" si="0"/>
        <v>478</v>
      </c>
      <c r="K10" s="22">
        <f t="shared" si="0"/>
        <v>225</v>
      </c>
      <c r="L10" s="22">
        <f t="shared" si="0"/>
        <v>719</v>
      </c>
      <c r="N10" s="2">
        <f t="shared" si="3"/>
        <v>191328</v>
      </c>
      <c r="O10" s="2">
        <f t="shared" si="1"/>
        <v>156478</v>
      </c>
      <c r="P10" s="2">
        <f t="shared" si="1"/>
        <v>158225</v>
      </c>
      <c r="Q10" s="2">
        <f t="shared" si="1"/>
        <v>232719</v>
      </c>
    </row>
    <row r="11" spans="1:17" ht="15" customHeight="1" thickBot="1">
      <c r="A11" s="214" t="s">
        <v>9</v>
      </c>
      <c r="B11" s="215"/>
      <c r="C11" s="93"/>
      <c r="D11" s="95">
        <v>141426</v>
      </c>
      <c r="E11" s="95">
        <v>104940</v>
      </c>
      <c r="F11" s="95">
        <v>101406</v>
      </c>
      <c r="G11" s="95">
        <v>179143</v>
      </c>
      <c r="I11" s="22">
        <f t="shared" si="2"/>
        <v>426</v>
      </c>
      <c r="J11" s="22">
        <f t="shared" si="0"/>
        <v>940</v>
      </c>
      <c r="K11" s="22">
        <f t="shared" si="0"/>
        <v>406</v>
      </c>
      <c r="L11" s="22">
        <f t="shared" si="0"/>
        <v>143</v>
      </c>
      <c r="N11" s="2">
        <f t="shared" si="3"/>
        <v>141426</v>
      </c>
      <c r="O11" s="2">
        <f t="shared" si="1"/>
        <v>104940</v>
      </c>
      <c r="P11" s="2">
        <f t="shared" si="1"/>
        <v>101406</v>
      </c>
      <c r="Q11" s="2">
        <f t="shared" si="1"/>
        <v>179143</v>
      </c>
    </row>
    <row r="12" spans="1:17" ht="45" customHeight="1" thickBot="1">
      <c r="A12" s="214" t="s">
        <v>10</v>
      </c>
      <c r="B12" s="215"/>
      <c r="C12" s="93"/>
      <c r="D12" s="95">
        <v>10879</v>
      </c>
      <c r="E12" s="96"/>
      <c r="F12" s="96"/>
      <c r="G12" s="96"/>
      <c r="I12" s="22">
        <f t="shared" si="2"/>
        <v>79</v>
      </c>
      <c r="J12" s="22" t="e">
        <f t="shared" si="0"/>
        <v>#VALUE!</v>
      </c>
      <c r="K12" s="22" t="e">
        <f t="shared" si="0"/>
        <v>#VALUE!</v>
      </c>
      <c r="L12" s="22" t="e">
        <f t="shared" si="0"/>
        <v>#VALUE!</v>
      </c>
      <c r="N12" s="2">
        <f t="shared" si="3"/>
        <v>10879</v>
      </c>
      <c r="O12" s="2">
        <f t="shared" si="1"/>
        <v>0</v>
      </c>
      <c r="P12" s="2">
        <f t="shared" si="1"/>
        <v>0</v>
      </c>
      <c r="Q12" s="2">
        <f t="shared" si="1"/>
        <v>0</v>
      </c>
    </row>
    <row r="13" spans="1:17" ht="37.5" customHeight="1" thickBot="1">
      <c r="A13" s="224" t="s">
        <v>11</v>
      </c>
      <c r="B13" s="225"/>
      <c r="C13" s="93"/>
      <c r="D13" s="94">
        <v>343632</v>
      </c>
      <c r="E13" s="94">
        <v>261418</v>
      </c>
      <c r="F13" s="94">
        <v>259631</v>
      </c>
      <c r="G13" s="94">
        <v>411862</v>
      </c>
      <c r="I13" s="22">
        <f t="shared" si="2"/>
        <v>632</v>
      </c>
      <c r="J13" s="22">
        <f t="shared" si="0"/>
        <v>418</v>
      </c>
      <c r="K13" s="22">
        <f t="shared" si="0"/>
        <v>631</v>
      </c>
      <c r="L13" s="22">
        <f t="shared" si="0"/>
        <v>862</v>
      </c>
      <c r="N13" s="2">
        <f t="shared" si="3"/>
        <v>343632</v>
      </c>
      <c r="O13" s="2">
        <f t="shared" si="1"/>
        <v>261418</v>
      </c>
      <c r="P13" s="2">
        <f t="shared" si="1"/>
        <v>259631</v>
      </c>
      <c r="Q13" s="2">
        <f t="shared" si="1"/>
        <v>411862</v>
      </c>
    </row>
    <row r="14" spans="1:17" ht="61.5" customHeight="1" thickBot="1">
      <c r="A14" s="224" t="s">
        <v>12</v>
      </c>
      <c r="B14" s="225"/>
      <c r="C14" s="93"/>
      <c r="D14" s="94">
        <v>266813</v>
      </c>
      <c r="E14" s="94">
        <v>215041</v>
      </c>
      <c r="F14" s="94">
        <v>223184</v>
      </c>
      <c r="G14" s="94">
        <v>330474</v>
      </c>
      <c r="I14" s="22">
        <f t="shared" si="2"/>
        <v>813</v>
      </c>
      <c r="J14" s="22">
        <f t="shared" si="0"/>
        <v>41</v>
      </c>
      <c r="K14" s="22">
        <f t="shared" si="0"/>
        <v>184</v>
      </c>
      <c r="L14" s="22">
        <f t="shared" si="0"/>
        <v>474</v>
      </c>
      <c r="N14" s="2">
        <f t="shared" si="3"/>
        <v>266813</v>
      </c>
      <c r="O14" s="2">
        <f t="shared" si="1"/>
        <v>215041</v>
      </c>
      <c r="P14" s="2">
        <f t="shared" si="1"/>
        <v>223184</v>
      </c>
      <c r="Q14" s="2">
        <f t="shared" si="1"/>
        <v>330474</v>
      </c>
    </row>
    <row r="15" spans="1:17" ht="61.5" customHeight="1" thickBot="1">
      <c r="A15" s="224" t="s">
        <v>13</v>
      </c>
      <c r="B15" s="225"/>
      <c r="C15" s="93"/>
      <c r="D15" s="94">
        <v>263847</v>
      </c>
      <c r="E15" s="94">
        <v>211690</v>
      </c>
      <c r="F15" s="94">
        <v>220051</v>
      </c>
      <c r="G15" s="94">
        <v>325496</v>
      </c>
      <c r="I15" s="22">
        <f t="shared" si="2"/>
        <v>847</v>
      </c>
      <c r="J15" s="22">
        <f t="shared" si="0"/>
        <v>690</v>
      </c>
      <c r="K15" s="22">
        <f t="shared" si="0"/>
        <v>51</v>
      </c>
      <c r="L15" s="22">
        <f t="shared" si="0"/>
        <v>496</v>
      </c>
      <c r="N15" s="2">
        <f t="shared" si="3"/>
        <v>263847</v>
      </c>
      <c r="O15" s="2">
        <f t="shared" si="1"/>
        <v>211690</v>
      </c>
      <c r="P15" s="2">
        <f t="shared" si="1"/>
        <v>220051</v>
      </c>
      <c r="Q15" s="2">
        <f t="shared" si="1"/>
        <v>325496</v>
      </c>
    </row>
    <row r="16" spans="1:17" ht="37.5" customHeight="1" thickBot="1">
      <c r="A16" s="214" t="s">
        <v>14</v>
      </c>
      <c r="B16" s="215"/>
      <c r="C16" s="93"/>
      <c r="D16" s="95">
        <v>3362</v>
      </c>
      <c r="E16" s="95">
        <v>2697</v>
      </c>
      <c r="F16" s="95">
        <v>2804</v>
      </c>
      <c r="G16" s="95">
        <v>4147</v>
      </c>
      <c r="I16" s="22">
        <f t="shared" si="2"/>
        <v>2</v>
      </c>
      <c r="J16" s="22">
        <f t="shared" si="0"/>
        <v>7</v>
      </c>
      <c r="K16" s="22">
        <f t="shared" si="0"/>
        <v>4</v>
      </c>
      <c r="L16" s="22">
        <f t="shared" si="0"/>
        <v>7</v>
      </c>
      <c r="N16" s="2">
        <f t="shared" si="3"/>
        <v>3362</v>
      </c>
      <c r="O16" s="2">
        <f t="shared" si="1"/>
        <v>2697</v>
      </c>
      <c r="P16" s="2">
        <f t="shared" si="1"/>
        <v>2804</v>
      </c>
      <c r="Q16" s="2">
        <f t="shared" si="1"/>
        <v>4147</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1209710</v>
      </c>
      <c r="E19" s="94">
        <v>890299</v>
      </c>
      <c r="F19" s="94">
        <v>1193969</v>
      </c>
      <c r="G19" s="94">
        <v>1050552</v>
      </c>
      <c r="I19" s="22">
        <f t="shared" ref="I19:L38" si="4">REPLACE(D19,1,3,"")/1</f>
        <v>9710</v>
      </c>
      <c r="J19" s="22">
        <f t="shared" si="4"/>
        <v>299</v>
      </c>
      <c r="K19" s="22">
        <f t="shared" si="4"/>
        <v>3969</v>
      </c>
      <c r="L19" s="22">
        <f t="shared" si="4"/>
        <v>552</v>
      </c>
      <c r="N19" s="2">
        <f t="shared" si="3"/>
        <v>1209710</v>
      </c>
      <c r="O19" s="2">
        <f t="shared" si="3"/>
        <v>890299</v>
      </c>
      <c r="P19" s="2">
        <f t="shared" si="3"/>
        <v>1193969</v>
      </c>
      <c r="Q19" s="2">
        <f t="shared" si="3"/>
        <v>1050552</v>
      </c>
    </row>
    <row r="20" spans="1:17" ht="61.5" customHeight="1" thickBot="1">
      <c r="A20" s="214" t="s">
        <v>17</v>
      </c>
      <c r="B20" s="215"/>
      <c r="C20" s="93"/>
      <c r="D20" s="95">
        <v>465482</v>
      </c>
      <c r="E20" s="95">
        <v>401150</v>
      </c>
      <c r="F20" s="95">
        <v>293464</v>
      </c>
      <c r="G20" s="95">
        <v>240787</v>
      </c>
      <c r="I20" s="22">
        <f t="shared" si="4"/>
        <v>482</v>
      </c>
      <c r="J20" s="22">
        <f t="shared" si="4"/>
        <v>150</v>
      </c>
      <c r="K20" s="22">
        <f t="shared" si="4"/>
        <v>464</v>
      </c>
      <c r="L20" s="22">
        <f t="shared" si="4"/>
        <v>787</v>
      </c>
      <c r="N20" s="2">
        <f t="shared" si="3"/>
        <v>465482</v>
      </c>
      <c r="O20" s="2">
        <f t="shared" si="3"/>
        <v>401150</v>
      </c>
      <c r="P20" s="2">
        <f t="shared" si="3"/>
        <v>293464</v>
      </c>
      <c r="Q20" s="2">
        <f t="shared" si="3"/>
        <v>240787</v>
      </c>
    </row>
    <row r="21" spans="1:17" ht="30" customHeight="1" thickBot="1">
      <c r="A21" s="214" t="s">
        <v>18</v>
      </c>
      <c r="B21" s="215"/>
      <c r="C21" s="93"/>
      <c r="D21" s="95">
        <v>359731</v>
      </c>
      <c r="E21" s="95">
        <v>200694</v>
      </c>
      <c r="F21" s="95">
        <v>532036</v>
      </c>
      <c r="G21" s="95">
        <v>297864</v>
      </c>
      <c r="I21" s="22">
        <f t="shared" si="4"/>
        <v>731</v>
      </c>
      <c r="J21" s="22">
        <f t="shared" si="4"/>
        <v>694</v>
      </c>
      <c r="K21" s="22">
        <f t="shared" si="4"/>
        <v>36</v>
      </c>
      <c r="L21" s="22">
        <f t="shared" si="4"/>
        <v>864</v>
      </c>
      <c r="N21" s="2">
        <f t="shared" si="3"/>
        <v>359731</v>
      </c>
      <c r="O21" s="2">
        <f t="shared" si="3"/>
        <v>200694</v>
      </c>
      <c r="P21" s="2">
        <f t="shared" si="3"/>
        <v>532036</v>
      </c>
      <c r="Q21" s="2">
        <f t="shared" si="3"/>
        <v>297864</v>
      </c>
    </row>
    <row r="22" spans="1:17" ht="30" customHeight="1" thickBot="1">
      <c r="A22" s="214" t="s">
        <v>19</v>
      </c>
      <c r="B22" s="215"/>
      <c r="C22" s="93"/>
      <c r="D22" s="95">
        <v>108064</v>
      </c>
      <c r="E22" s="95">
        <v>107103</v>
      </c>
      <c r="F22" s="95">
        <v>160167</v>
      </c>
      <c r="G22" s="95">
        <v>218231</v>
      </c>
      <c r="I22" s="22">
        <f t="shared" si="4"/>
        <v>64</v>
      </c>
      <c r="J22" s="22">
        <f t="shared" si="4"/>
        <v>103</v>
      </c>
      <c r="K22" s="22">
        <f t="shared" si="4"/>
        <v>167</v>
      </c>
      <c r="L22" s="22">
        <f t="shared" si="4"/>
        <v>231</v>
      </c>
      <c r="N22" s="2">
        <f t="shared" si="3"/>
        <v>108064</v>
      </c>
      <c r="O22" s="2">
        <f t="shared" si="3"/>
        <v>107103</v>
      </c>
      <c r="P22" s="2">
        <f t="shared" si="3"/>
        <v>160167</v>
      </c>
      <c r="Q22" s="2">
        <f t="shared" si="3"/>
        <v>218231</v>
      </c>
    </row>
    <row r="23" spans="1:17" ht="15" customHeight="1" thickBot="1">
      <c r="A23" s="214" t="s">
        <v>20</v>
      </c>
      <c r="B23" s="215"/>
      <c r="C23" s="93"/>
      <c r="D23" s="95">
        <v>215123</v>
      </c>
      <c r="E23" s="95">
        <v>148295</v>
      </c>
      <c r="F23" s="95">
        <v>177263</v>
      </c>
      <c r="G23" s="95">
        <v>257999</v>
      </c>
      <c r="I23" s="22">
        <f t="shared" si="4"/>
        <v>123</v>
      </c>
      <c r="J23" s="22">
        <f t="shared" si="4"/>
        <v>295</v>
      </c>
      <c r="K23" s="22">
        <f t="shared" si="4"/>
        <v>263</v>
      </c>
      <c r="L23" s="22">
        <f t="shared" si="4"/>
        <v>999</v>
      </c>
      <c r="N23" s="2">
        <f t="shared" si="3"/>
        <v>215123</v>
      </c>
      <c r="O23" s="2">
        <f t="shared" si="3"/>
        <v>148295</v>
      </c>
      <c r="P23" s="2">
        <f t="shared" si="3"/>
        <v>177263</v>
      </c>
      <c r="Q23" s="2">
        <f t="shared" si="3"/>
        <v>257999</v>
      </c>
    </row>
    <row r="24" spans="1:17" ht="30" customHeight="1" thickBot="1">
      <c r="A24" s="214" t="s">
        <v>21</v>
      </c>
      <c r="B24" s="215"/>
      <c r="C24" s="93"/>
      <c r="D24" s="95">
        <v>61311</v>
      </c>
      <c r="E24" s="95">
        <v>33058</v>
      </c>
      <c r="F24" s="95">
        <v>31040</v>
      </c>
      <c r="G24" s="95">
        <v>35670</v>
      </c>
      <c r="I24" s="22">
        <f t="shared" si="4"/>
        <v>11</v>
      </c>
      <c r="J24" s="22">
        <f t="shared" si="4"/>
        <v>58</v>
      </c>
      <c r="K24" s="22">
        <f t="shared" si="4"/>
        <v>40</v>
      </c>
      <c r="L24" s="22">
        <f t="shared" si="4"/>
        <v>70</v>
      </c>
      <c r="N24" s="2">
        <f t="shared" si="3"/>
        <v>61311</v>
      </c>
      <c r="O24" s="2">
        <f t="shared" si="3"/>
        <v>33058</v>
      </c>
      <c r="P24" s="2">
        <f t="shared" si="3"/>
        <v>31040</v>
      </c>
      <c r="Q24" s="2">
        <f t="shared" si="3"/>
        <v>35670</v>
      </c>
    </row>
    <row r="25" spans="1:17" ht="15" customHeight="1" thickBot="1">
      <c r="A25" s="224" t="s">
        <v>22</v>
      </c>
      <c r="B25" s="225"/>
      <c r="C25" s="93"/>
      <c r="D25" s="94">
        <v>2219120</v>
      </c>
      <c r="E25" s="94">
        <v>2410072</v>
      </c>
      <c r="F25" s="94">
        <v>2666390</v>
      </c>
      <c r="G25" s="94">
        <v>3244472</v>
      </c>
      <c r="I25" s="22">
        <f t="shared" si="4"/>
        <v>9120</v>
      </c>
      <c r="J25" s="22">
        <f t="shared" si="4"/>
        <v>72</v>
      </c>
      <c r="K25" s="22">
        <f t="shared" si="4"/>
        <v>6390</v>
      </c>
      <c r="L25" s="22">
        <f t="shared" si="4"/>
        <v>4472</v>
      </c>
      <c r="N25" s="2">
        <f t="shared" si="3"/>
        <v>2219120</v>
      </c>
      <c r="O25" s="2">
        <f t="shared" si="3"/>
        <v>2410072</v>
      </c>
      <c r="P25" s="2">
        <f t="shared" si="3"/>
        <v>2666390</v>
      </c>
      <c r="Q25" s="2">
        <f t="shared" si="3"/>
        <v>3244472</v>
      </c>
    </row>
    <row r="26" spans="1:17" ht="25.5" customHeight="1" thickBot="1">
      <c r="A26" s="214" t="s">
        <v>23</v>
      </c>
      <c r="B26" s="215"/>
      <c r="C26" s="93"/>
      <c r="D26" s="95">
        <v>1847206</v>
      </c>
      <c r="E26" s="95">
        <v>532810</v>
      </c>
      <c r="F26" s="95">
        <v>621568</v>
      </c>
      <c r="G26" s="95">
        <v>922982</v>
      </c>
      <c r="I26" s="22">
        <f t="shared" si="4"/>
        <v>7206</v>
      </c>
      <c r="J26" s="22">
        <f t="shared" si="4"/>
        <v>810</v>
      </c>
      <c r="K26" s="22">
        <f t="shared" si="4"/>
        <v>568</v>
      </c>
      <c r="L26" s="22">
        <f t="shared" si="4"/>
        <v>982</v>
      </c>
      <c r="N26" s="2">
        <f t="shared" si="3"/>
        <v>1847206</v>
      </c>
      <c r="O26" s="2">
        <f t="shared" si="3"/>
        <v>532810</v>
      </c>
      <c r="P26" s="2">
        <f t="shared" si="3"/>
        <v>621568</v>
      </c>
      <c r="Q26" s="2">
        <f t="shared" si="3"/>
        <v>922982</v>
      </c>
    </row>
    <row r="27" spans="1:17" ht="15.75" customHeight="1" thickBot="1">
      <c r="A27" s="214" t="s">
        <v>24</v>
      </c>
      <c r="B27" s="215"/>
      <c r="C27" s="93"/>
      <c r="D27" s="96">
        <v>70</v>
      </c>
      <c r="E27" s="95">
        <v>9861</v>
      </c>
      <c r="F27" s="95">
        <v>68210</v>
      </c>
      <c r="G27" s="95">
        <v>93915</v>
      </c>
      <c r="I27" s="22" t="e">
        <f t="shared" si="4"/>
        <v>#VALUE!</v>
      </c>
      <c r="J27" s="22">
        <f t="shared" si="4"/>
        <v>1</v>
      </c>
      <c r="K27" s="22">
        <f t="shared" si="4"/>
        <v>10</v>
      </c>
      <c r="L27" s="22">
        <f t="shared" si="4"/>
        <v>15</v>
      </c>
      <c r="N27" s="2">
        <f t="shared" si="3"/>
        <v>70</v>
      </c>
      <c r="O27" s="2">
        <f t="shared" si="3"/>
        <v>9861</v>
      </c>
      <c r="P27" s="2">
        <f t="shared" si="3"/>
        <v>68210</v>
      </c>
      <c r="Q27" s="2">
        <f t="shared" si="3"/>
        <v>93915</v>
      </c>
    </row>
    <row r="28" spans="1:17" ht="30" customHeight="1" thickBot="1">
      <c r="A28" s="214" t="s">
        <v>25</v>
      </c>
      <c r="B28" s="215"/>
      <c r="C28" s="93"/>
      <c r="D28" s="95">
        <v>306506</v>
      </c>
      <c r="E28" s="95">
        <v>212173</v>
      </c>
      <c r="F28" s="95">
        <v>249292</v>
      </c>
      <c r="G28" s="95">
        <v>500615</v>
      </c>
      <c r="I28" s="22">
        <f t="shared" si="4"/>
        <v>506</v>
      </c>
      <c r="J28" s="22">
        <f t="shared" si="4"/>
        <v>173</v>
      </c>
      <c r="K28" s="22">
        <f t="shared" si="4"/>
        <v>292</v>
      </c>
      <c r="L28" s="22">
        <f t="shared" si="4"/>
        <v>615</v>
      </c>
      <c r="N28" s="2">
        <f t="shared" si="3"/>
        <v>306506</v>
      </c>
      <c r="O28" s="2">
        <f t="shared" si="3"/>
        <v>212173</v>
      </c>
      <c r="P28" s="2">
        <f t="shared" si="3"/>
        <v>249292</v>
      </c>
      <c r="Q28" s="2">
        <f t="shared" si="3"/>
        <v>500615</v>
      </c>
    </row>
    <row r="29" spans="1:17" ht="15" customHeight="1" thickBot="1">
      <c r="A29" s="224" t="s">
        <v>26</v>
      </c>
      <c r="B29" s="225"/>
      <c r="C29" s="93"/>
      <c r="D29" s="94">
        <v>3428830</v>
      </c>
      <c r="E29" s="94">
        <v>3300372</v>
      </c>
      <c r="F29" s="94">
        <v>3860359</v>
      </c>
      <c r="G29" s="94">
        <v>4295023</v>
      </c>
      <c r="I29" s="22">
        <f t="shared" si="4"/>
        <v>8830</v>
      </c>
      <c r="J29" s="22">
        <f t="shared" si="4"/>
        <v>372</v>
      </c>
      <c r="K29" s="22">
        <f t="shared" si="4"/>
        <v>359</v>
      </c>
      <c r="L29" s="22">
        <f t="shared" si="4"/>
        <v>5023</v>
      </c>
      <c r="N29" s="2">
        <f t="shared" si="3"/>
        <v>3428830</v>
      </c>
      <c r="O29" s="2">
        <f t="shared" si="3"/>
        <v>3300372</v>
      </c>
      <c r="P29" s="2">
        <f t="shared" si="3"/>
        <v>3860359</v>
      </c>
      <c r="Q29" s="2">
        <f t="shared" si="3"/>
        <v>4295023</v>
      </c>
    </row>
    <row r="30" spans="1:17" ht="15" customHeight="1" thickBot="1">
      <c r="A30" s="224" t="s">
        <v>27</v>
      </c>
      <c r="B30" s="225"/>
      <c r="C30" s="93"/>
      <c r="D30" s="94">
        <v>1129528</v>
      </c>
      <c r="E30" s="94">
        <v>1107173</v>
      </c>
      <c r="F30" s="94">
        <v>1564738</v>
      </c>
      <c r="G30" s="94">
        <v>1883880</v>
      </c>
      <c r="I30" s="22">
        <f t="shared" si="4"/>
        <v>9528</v>
      </c>
      <c r="J30" s="22">
        <f t="shared" si="4"/>
        <v>7173</v>
      </c>
      <c r="K30" s="22">
        <f t="shared" si="4"/>
        <v>4738</v>
      </c>
      <c r="L30" s="22">
        <f t="shared" si="4"/>
        <v>3880</v>
      </c>
      <c r="N30" s="2">
        <f t="shared" si="3"/>
        <v>1129528</v>
      </c>
      <c r="O30" s="2">
        <f t="shared" si="3"/>
        <v>1107173</v>
      </c>
      <c r="P30" s="2">
        <f t="shared" si="3"/>
        <v>1564738</v>
      </c>
      <c r="Q30" s="2">
        <f t="shared" si="3"/>
        <v>1883880</v>
      </c>
    </row>
    <row r="31" spans="1:17" ht="15" customHeight="1" thickBot="1">
      <c r="A31" s="214" t="s">
        <v>28</v>
      </c>
      <c r="B31" s="215"/>
      <c r="C31" s="93"/>
      <c r="D31" s="95">
        <v>828857</v>
      </c>
      <c r="E31" s="95">
        <v>778612</v>
      </c>
      <c r="F31" s="95">
        <v>1015672</v>
      </c>
      <c r="G31" s="95">
        <v>1062596</v>
      </c>
      <c r="I31" s="22">
        <f t="shared" si="4"/>
        <v>857</v>
      </c>
      <c r="J31" s="22">
        <f t="shared" si="4"/>
        <v>612</v>
      </c>
      <c r="K31" s="22">
        <f t="shared" si="4"/>
        <v>5672</v>
      </c>
      <c r="L31" s="22">
        <f t="shared" si="4"/>
        <v>2596</v>
      </c>
      <c r="N31" s="2">
        <f t="shared" si="3"/>
        <v>828857</v>
      </c>
      <c r="O31" s="2">
        <f t="shared" si="3"/>
        <v>778612</v>
      </c>
      <c r="P31" s="2">
        <f t="shared" si="3"/>
        <v>1015672</v>
      </c>
      <c r="Q31" s="2">
        <f t="shared" si="3"/>
        <v>1062596</v>
      </c>
    </row>
    <row r="32" spans="1:17" ht="15.75" customHeight="1" thickBot="1">
      <c r="A32" s="214" t="s">
        <v>29</v>
      </c>
      <c r="B32" s="215"/>
      <c r="C32" s="93"/>
      <c r="D32" s="95">
        <v>300672</v>
      </c>
      <c r="E32" s="95">
        <v>328561</v>
      </c>
      <c r="F32" s="95">
        <v>549067</v>
      </c>
      <c r="G32" s="95">
        <v>821283</v>
      </c>
      <c r="I32" s="22">
        <f t="shared" si="4"/>
        <v>672</v>
      </c>
      <c r="J32" s="22">
        <f t="shared" si="4"/>
        <v>561</v>
      </c>
      <c r="K32" s="22">
        <f t="shared" si="4"/>
        <v>67</v>
      </c>
      <c r="L32" s="22">
        <f t="shared" si="4"/>
        <v>283</v>
      </c>
      <c r="N32" s="2">
        <f t="shared" si="3"/>
        <v>300672</v>
      </c>
      <c r="O32" s="2">
        <f t="shared" si="3"/>
        <v>328561</v>
      </c>
      <c r="P32" s="2">
        <f t="shared" si="3"/>
        <v>549067</v>
      </c>
      <c r="Q32" s="2">
        <f t="shared" si="3"/>
        <v>821283</v>
      </c>
    </row>
    <row r="33" spans="1:18" ht="15" customHeight="1" thickBot="1">
      <c r="A33" s="224" t="s">
        <v>30</v>
      </c>
      <c r="B33" s="225"/>
      <c r="C33" s="93"/>
      <c r="D33" s="94">
        <v>2253082</v>
      </c>
      <c r="E33" s="94">
        <v>2193199</v>
      </c>
      <c r="F33" s="94">
        <v>2295621</v>
      </c>
      <c r="G33" s="94">
        <v>2411144</v>
      </c>
      <c r="I33" s="22">
        <f t="shared" si="4"/>
        <v>3082</v>
      </c>
      <c r="J33" s="22">
        <f t="shared" si="4"/>
        <v>3199</v>
      </c>
      <c r="K33" s="22">
        <f t="shared" si="4"/>
        <v>5621</v>
      </c>
      <c r="L33" s="22">
        <f t="shared" si="4"/>
        <v>1144</v>
      </c>
      <c r="N33" s="2">
        <f t="shared" si="3"/>
        <v>2253082</v>
      </c>
      <c r="O33" s="2">
        <f t="shared" si="3"/>
        <v>2193199</v>
      </c>
      <c r="P33" s="2">
        <f t="shared" si="3"/>
        <v>2295621</v>
      </c>
      <c r="Q33" s="2">
        <f t="shared" si="3"/>
        <v>2411144</v>
      </c>
      <c r="R33" s="22"/>
    </row>
    <row r="34" spans="1:18" ht="30" customHeight="1" thickBot="1">
      <c r="A34" s="214" t="s">
        <v>31</v>
      </c>
      <c r="B34" s="215"/>
      <c r="C34" s="93"/>
      <c r="D34" s="95">
        <v>813000</v>
      </c>
      <c r="E34" s="95">
        <v>813000</v>
      </c>
      <c r="F34" s="95">
        <v>813000</v>
      </c>
      <c r="G34" s="95">
        <v>813000</v>
      </c>
      <c r="I34" s="22">
        <f t="shared" si="4"/>
        <v>0</v>
      </c>
      <c r="J34" s="22">
        <f t="shared" si="4"/>
        <v>0</v>
      </c>
      <c r="K34" s="22">
        <f t="shared" si="4"/>
        <v>0</v>
      </c>
      <c r="L34" s="22">
        <f t="shared" si="4"/>
        <v>0</v>
      </c>
      <c r="N34" s="2">
        <f t="shared" si="3"/>
        <v>813000</v>
      </c>
      <c r="O34" s="2">
        <f t="shared" si="3"/>
        <v>813000</v>
      </c>
      <c r="P34" s="2">
        <f t="shared" si="3"/>
        <v>813000</v>
      </c>
      <c r="Q34" s="2">
        <f t="shared" si="3"/>
        <v>813000</v>
      </c>
    </row>
    <row r="35" spans="1:18" ht="30" customHeight="1" thickBot="1">
      <c r="A35" s="214" t="s">
        <v>32</v>
      </c>
      <c r="B35" s="215"/>
      <c r="C35" s="93"/>
      <c r="D35" s="95">
        <v>1889</v>
      </c>
      <c r="E35" s="95">
        <v>1889</v>
      </c>
      <c r="F35" s="96"/>
      <c r="G35" s="96"/>
      <c r="I35" s="22">
        <f t="shared" si="4"/>
        <v>9</v>
      </c>
      <c r="J35" s="22">
        <f t="shared" si="4"/>
        <v>9</v>
      </c>
      <c r="K35" s="22" t="e">
        <f t="shared" si="4"/>
        <v>#VALUE!</v>
      </c>
      <c r="L35" s="22" t="e">
        <f t="shared" si="4"/>
        <v>#VALUE!</v>
      </c>
      <c r="N35" s="2">
        <f t="shared" si="3"/>
        <v>1889</v>
      </c>
      <c r="O35" s="2">
        <f t="shared" si="3"/>
        <v>1889</v>
      </c>
      <c r="P35" s="2">
        <f t="shared" si="3"/>
        <v>0</v>
      </c>
      <c r="Q35" s="2">
        <f t="shared" si="3"/>
        <v>0</v>
      </c>
    </row>
    <row r="36" spans="1:18" ht="37.5" customHeight="1" thickBot="1">
      <c r="A36" s="214" t="s">
        <v>33</v>
      </c>
      <c r="B36" s="215"/>
      <c r="C36" s="93"/>
      <c r="D36" s="95">
        <v>482972</v>
      </c>
      <c r="E36" s="95">
        <v>313564</v>
      </c>
      <c r="F36" s="95">
        <v>376547</v>
      </c>
      <c r="G36" s="95">
        <v>290446</v>
      </c>
      <c r="I36" s="22">
        <f t="shared" si="4"/>
        <v>972</v>
      </c>
      <c r="J36" s="22">
        <f t="shared" si="4"/>
        <v>564</v>
      </c>
      <c r="K36" s="22">
        <f t="shared" si="4"/>
        <v>547</v>
      </c>
      <c r="L36" s="22">
        <f t="shared" si="4"/>
        <v>446</v>
      </c>
      <c r="N36" s="2">
        <f t="shared" si="3"/>
        <v>482972</v>
      </c>
      <c r="O36" s="2">
        <f t="shared" si="3"/>
        <v>313564</v>
      </c>
      <c r="P36" s="2">
        <f t="shared" si="3"/>
        <v>376547</v>
      </c>
      <c r="Q36" s="2">
        <f t="shared" si="3"/>
        <v>290446</v>
      </c>
    </row>
    <row r="37" spans="1:18" ht="30" customHeight="1" thickBot="1">
      <c r="A37" s="224" t="s">
        <v>34</v>
      </c>
      <c r="B37" s="225"/>
      <c r="C37" s="93"/>
      <c r="D37" s="94">
        <v>46220</v>
      </c>
      <c r="E37" s="98"/>
      <c r="F37" s="98"/>
      <c r="G37" s="98"/>
      <c r="I37" s="22">
        <f t="shared" si="4"/>
        <v>20</v>
      </c>
      <c r="J37" s="22" t="e">
        <f t="shared" si="4"/>
        <v>#VALUE!</v>
      </c>
      <c r="K37" s="22" t="e">
        <f t="shared" si="4"/>
        <v>#VALUE!</v>
      </c>
      <c r="L37" s="22" t="e">
        <f t="shared" si="4"/>
        <v>#VALUE!</v>
      </c>
      <c r="N37" s="2">
        <f t="shared" si="3"/>
        <v>46220</v>
      </c>
      <c r="O37" s="2">
        <f t="shared" si="3"/>
        <v>0</v>
      </c>
      <c r="P37" s="2">
        <f t="shared" si="3"/>
        <v>0</v>
      </c>
      <c r="Q37" s="2">
        <f t="shared" si="3"/>
        <v>0</v>
      </c>
    </row>
    <row r="38" spans="1:18" ht="30" customHeight="1" thickBot="1">
      <c r="A38" s="224" t="s">
        <v>35</v>
      </c>
      <c r="B38" s="225"/>
      <c r="C38" s="93"/>
      <c r="D38" s="94">
        <v>3428830</v>
      </c>
      <c r="E38" s="94">
        <v>3300372</v>
      </c>
      <c r="F38" s="94">
        <v>3860359</v>
      </c>
      <c r="G38" s="94">
        <v>4295023</v>
      </c>
      <c r="I38" s="22">
        <f t="shared" si="4"/>
        <v>8830</v>
      </c>
      <c r="J38" s="22">
        <f t="shared" si="4"/>
        <v>372</v>
      </c>
      <c r="K38" s="22">
        <f t="shared" si="4"/>
        <v>359</v>
      </c>
      <c r="L38" s="22">
        <f t="shared" si="4"/>
        <v>5023</v>
      </c>
      <c r="N38" s="2">
        <f t="shared" si="3"/>
        <v>3428830</v>
      </c>
      <c r="O38" s="2">
        <f t="shared" si="3"/>
        <v>3300372</v>
      </c>
      <c r="P38" s="2">
        <f t="shared" si="3"/>
        <v>3860359</v>
      </c>
      <c r="Q38" s="2">
        <f t="shared" si="3"/>
        <v>4295023</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dimension ref="A1:AF53"/>
  <sheetViews>
    <sheetView workbookViewId="0">
      <pane xSplit="3" ySplit="1" topLeftCell="D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103" t="s">
        <v>0</v>
      </c>
      <c r="B1" s="104"/>
      <c r="C1" s="105"/>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106"/>
      <c r="B2" s="107"/>
      <c r="C2" s="108"/>
      <c r="D2" s="92" t="s">
        <v>1784</v>
      </c>
      <c r="E2" s="92" t="s">
        <v>1785</v>
      </c>
      <c r="F2" s="92" t="s">
        <v>1786</v>
      </c>
      <c r="G2" s="92" t="s">
        <v>1787</v>
      </c>
      <c r="H2" s="232"/>
      <c r="I2" s="220"/>
      <c r="J2" s="221"/>
      <c r="K2" s="92" t="s">
        <v>1767</v>
      </c>
      <c r="L2" s="92" t="s">
        <v>1768</v>
      </c>
      <c r="M2" s="92" t="s">
        <v>1769</v>
      </c>
      <c r="N2" s="92" t="s">
        <v>1770</v>
      </c>
      <c r="Y2" s="3"/>
      <c r="Z2" s="3"/>
      <c r="AA2" s="3"/>
      <c r="AB2" s="3"/>
      <c r="AC2" s="3"/>
      <c r="AD2" s="3"/>
      <c r="AE2" s="3"/>
      <c r="AF2" s="3"/>
    </row>
    <row r="3" spans="1:32" ht="61.5" customHeight="1" thickBot="1">
      <c r="A3" s="109" t="s">
        <v>1</v>
      </c>
      <c r="B3" s="110"/>
      <c r="C3" s="93"/>
      <c r="D3" s="94">
        <v>245388</v>
      </c>
      <c r="E3" s="94">
        <v>462926</v>
      </c>
      <c r="F3" s="94">
        <v>533077</v>
      </c>
      <c r="G3" s="94">
        <v>268048</v>
      </c>
      <c r="H3" s="222" t="s">
        <v>1</v>
      </c>
      <c r="I3" s="223"/>
      <c r="J3" s="93"/>
      <c r="K3" s="94">
        <v>235161</v>
      </c>
      <c r="L3" s="94">
        <v>355568</v>
      </c>
      <c r="M3" s="94">
        <v>407859</v>
      </c>
      <c r="N3" s="94">
        <v>412309</v>
      </c>
      <c r="P3" s="2">
        <f>REPLACE(D3,1,3,"")/1</f>
        <v>388</v>
      </c>
      <c r="Q3" s="2">
        <f t="shared" ref="Q3:S16" si="0">REPLACE(E3,1,3,"")/1</f>
        <v>926</v>
      </c>
      <c r="R3" s="2">
        <f t="shared" si="0"/>
        <v>77</v>
      </c>
      <c r="S3" s="2">
        <f t="shared" si="0"/>
        <v>48</v>
      </c>
      <c r="T3" s="2">
        <f>REPLACE(K3,1,3,"")/1</f>
        <v>161</v>
      </c>
      <c r="U3" s="2">
        <f t="shared" ref="U3:W16" si="1">REPLACE(L3,1,3,"")/1</f>
        <v>568</v>
      </c>
      <c r="V3" s="2">
        <f t="shared" si="1"/>
        <v>859</v>
      </c>
      <c r="W3" s="2">
        <f t="shared" si="1"/>
        <v>309</v>
      </c>
      <c r="Y3" s="3">
        <f>K3</f>
        <v>235161</v>
      </c>
      <c r="Z3" s="3">
        <f t="shared" ref="Z3:AB17" si="2">L3</f>
        <v>355568</v>
      </c>
      <c r="AA3" s="3">
        <f t="shared" si="2"/>
        <v>407859</v>
      </c>
      <c r="AB3" s="3">
        <f t="shared" si="2"/>
        <v>412309</v>
      </c>
      <c r="AC3" s="3">
        <f>D3</f>
        <v>245388</v>
      </c>
      <c r="AD3" s="3">
        <f t="shared" ref="AD3:AF17" si="3">E3</f>
        <v>462926</v>
      </c>
      <c r="AE3" s="3">
        <f t="shared" si="3"/>
        <v>533077</v>
      </c>
      <c r="AF3" s="3">
        <f t="shared" si="3"/>
        <v>268048</v>
      </c>
    </row>
    <row r="4" spans="1:32" ht="15" customHeight="1" thickBot="1">
      <c r="A4" s="111" t="s">
        <v>2</v>
      </c>
      <c r="B4" s="112"/>
      <c r="C4" s="93"/>
      <c r="D4" s="95">
        <v>176731</v>
      </c>
      <c r="E4" s="95">
        <v>435694</v>
      </c>
      <c r="F4" s="95">
        <v>405164</v>
      </c>
      <c r="G4" s="95">
        <v>220770</v>
      </c>
      <c r="H4" s="214" t="s">
        <v>2</v>
      </c>
      <c r="I4" s="215"/>
      <c r="J4" s="93"/>
      <c r="K4" s="95">
        <v>184292</v>
      </c>
      <c r="L4" s="95">
        <v>329829</v>
      </c>
      <c r="M4" s="95">
        <v>353711</v>
      </c>
      <c r="N4" s="95">
        <v>355658</v>
      </c>
      <c r="P4" s="2">
        <f t="shared" ref="P4:P16" si="4">REPLACE(D4,1,3,"")/1</f>
        <v>731</v>
      </c>
      <c r="Q4" s="2">
        <f t="shared" si="0"/>
        <v>694</v>
      </c>
      <c r="R4" s="2">
        <f t="shared" si="0"/>
        <v>164</v>
      </c>
      <c r="S4" s="2">
        <f t="shared" si="0"/>
        <v>770</v>
      </c>
      <c r="T4" s="2">
        <f t="shared" ref="T4:U16" si="5">REPLACE(K4,1,3,"")/1</f>
        <v>292</v>
      </c>
      <c r="U4" s="2">
        <f t="shared" si="5"/>
        <v>829</v>
      </c>
      <c r="V4" s="2">
        <f t="shared" si="1"/>
        <v>711</v>
      </c>
      <c r="W4" s="2">
        <f t="shared" si="1"/>
        <v>658</v>
      </c>
      <c r="Y4" s="3">
        <f t="shared" ref="Y4:AB38" si="6">K4</f>
        <v>184292</v>
      </c>
      <c r="Z4" s="3">
        <f t="shared" si="2"/>
        <v>329829</v>
      </c>
      <c r="AA4" s="3">
        <f t="shared" si="2"/>
        <v>353711</v>
      </c>
      <c r="AB4" s="3">
        <f t="shared" si="2"/>
        <v>355658</v>
      </c>
      <c r="AC4" s="3">
        <f t="shared" ref="AC4:AF38" si="7">D4</f>
        <v>176731</v>
      </c>
      <c r="AD4" s="3">
        <f t="shared" si="3"/>
        <v>435694</v>
      </c>
      <c r="AE4" s="3">
        <f t="shared" si="3"/>
        <v>405164</v>
      </c>
      <c r="AF4" s="3">
        <f t="shared" si="3"/>
        <v>220770</v>
      </c>
    </row>
    <row r="5" spans="1:32" ht="61.5" customHeight="1" thickBot="1">
      <c r="A5" s="113" t="s">
        <v>3</v>
      </c>
      <c r="B5" s="114"/>
      <c r="C5" s="93"/>
      <c r="D5" s="94">
        <v>68657</v>
      </c>
      <c r="E5" s="94">
        <v>27232</v>
      </c>
      <c r="F5" s="94">
        <v>127913</v>
      </c>
      <c r="G5" s="94">
        <v>47278</v>
      </c>
      <c r="H5" s="224" t="s">
        <v>3</v>
      </c>
      <c r="I5" s="225"/>
      <c r="J5" s="93"/>
      <c r="K5" s="94">
        <v>50869</v>
      </c>
      <c r="L5" s="94">
        <v>25739</v>
      </c>
      <c r="M5" s="94">
        <v>54147</v>
      </c>
      <c r="N5" s="94">
        <v>56651</v>
      </c>
      <c r="P5" s="2">
        <f t="shared" si="4"/>
        <v>57</v>
      </c>
      <c r="Q5" s="2">
        <f t="shared" si="0"/>
        <v>32</v>
      </c>
      <c r="R5" s="2">
        <f t="shared" si="0"/>
        <v>913</v>
      </c>
      <c r="S5" s="2">
        <f t="shared" si="0"/>
        <v>78</v>
      </c>
      <c r="T5" s="2">
        <f t="shared" si="5"/>
        <v>69</v>
      </c>
      <c r="U5" s="2">
        <f t="shared" si="1"/>
        <v>39</v>
      </c>
      <c r="V5" s="2">
        <f t="shared" si="1"/>
        <v>47</v>
      </c>
      <c r="W5" s="2">
        <f t="shared" si="1"/>
        <v>51</v>
      </c>
      <c r="Y5" s="3">
        <f t="shared" si="6"/>
        <v>50869</v>
      </c>
      <c r="Z5" s="3">
        <f t="shared" si="2"/>
        <v>25739</v>
      </c>
      <c r="AA5" s="3">
        <f t="shared" si="2"/>
        <v>54147</v>
      </c>
      <c r="AB5" s="3">
        <f t="shared" si="2"/>
        <v>56651</v>
      </c>
      <c r="AC5" s="3">
        <f t="shared" si="7"/>
        <v>68657</v>
      </c>
      <c r="AD5" s="3">
        <f t="shared" si="3"/>
        <v>27232</v>
      </c>
      <c r="AE5" s="3">
        <f t="shared" si="3"/>
        <v>127913</v>
      </c>
      <c r="AF5" s="3">
        <f t="shared" si="3"/>
        <v>47278</v>
      </c>
    </row>
    <row r="6" spans="1:32" ht="37.5" customHeight="1" thickBot="1">
      <c r="A6" s="111" t="s">
        <v>4</v>
      </c>
      <c r="B6" s="112"/>
      <c r="C6" s="93"/>
      <c r="D6" s="95">
        <v>26368</v>
      </c>
      <c r="E6" s="95">
        <v>14261</v>
      </c>
      <c r="F6" s="95">
        <v>20891</v>
      </c>
      <c r="G6" s="95">
        <v>15782</v>
      </c>
      <c r="H6" s="214" t="s">
        <v>4</v>
      </c>
      <c r="I6" s="215"/>
      <c r="J6" s="93"/>
      <c r="K6" s="95">
        <v>7614</v>
      </c>
      <c r="L6" s="95">
        <v>17087</v>
      </c>
      <c r="M6" s="95">
        <v>47919</v>
      </c>
      <c r="N6" s="95">
        <v>16414</v>
      </c>
      <c r="P6" s="2">
        <f t="shared" si="4"/>
        <v>68</v>
      </c>
      <c r="Q6" s="2">
        <f t="shared" si="0"/>
        <v>61</v>
      </c>
      <c r="R6" s="2">
        <f t="shared" si="0"/>
        <v>91</v>
      </c>
      <c r="S6" s="2">
        <f t="shared" si="0"/>
        <v>82</v>
      </c>
      <c r="T6" s="2">
        <f t="shared" si="5"/>
        <v>4</v>
      </c>
      <c r="U6" s="2">
        <f t="shared" si="1"/>
        <v>87</v>
      </c>
      <c r="V6" s="2">
        <f t="shared" si="1"/>
        <v>19</v>
      </c>
      <c r="W6" s="2">
        <f t="shared" si="1"/>
        <v>14</v>
      </c>
      <c r="Y6" s="3">
        <f t="shared" si="6"/>
        <v>7614</v>
      </c>
      <c r="Z6" s="3">
        <f t="shared" si="2"/>
        <v>17087</v>
      </c>
      <c r="AA6" s="3">
        <f t="shared" si="2"/>
        <v>47919</v>
      </c>
      <c r="AB6" s="3">
        <f t="shared" si="2"/>
        <v>16414</v>
      </c>
      <c r="AC6" s="3">
        <f t="shared" si="7"/>
        <v>26368</v>
      </c>
      <c r="AD6" s="3">
        <f t="shared" si="3"/>
        <v>14261</v>
      </c>
      <c r="AE6" s="3">
        <f t="shared" si="3"/>
        <v>20891</v>
      </c>
      <c r="AF6" s="3">
        <f t="shared" si="3"/>
        <v>15782</v>
      </c>
    </row>
    <row r="7" spans="1:32" ht="15" customHeight="1" thickBot="1">
      <c r="A7" s="111" t="s">
        <v>5</v>
      </c>
      <c r="B7" s="112"/>
      <c r="C7" s="93"/>
      <c r="D7" s="95">
        <v>22012</v>
      </c>
      <c r="E7" s="95">
        <v>14955</v>
      </c>
      <c r="F7" s="95">
        <v>7321</v>
      </c>
      <c r="G7" s="95">
        <v>5887</v>
      </c>
      <c r="H7" s="214" t="s">
        <v>5</v>
      </c>
      <c r="I7" s="215"/>
      <c r="J7" s="93"/>
      <c r="K7" s="95">
        <v>8557</v>
      </c>
      <c r="L7" s="95">
        <v>8287</v>
      </c>
      <c r="M7" s="95">
        <v>10984</v>
      </c>
      <c r="N7" s="95">
        <v>9381</v>
      </c>
      <c r="P7" s="2">
        <f t="shared" si="4"/>
        <v>12</v>
      </c>
      <c r="Q7" s="2">
        <f t="shared" si="0"/>
        <v>55</v>
      </c>
      <c r="R7" s="2">
        <f t="shared" si="0"/>
        <v>1</v>
      </c>
      <c r="S7" s="2">
        <f t="shared" si="0"/>
        <v>7</v>
      </c>
      <c r="T7" s="2">
        <f t="shared" si="5"/>
        <v>7</v>
      </c>
      <c r="U7" s="2">
        <f t="shared" si="1"/>
        <v>7</v>
      </c>
      <c r="V7" s="2">
        <f t="shared" si="1"/>
        <v>84</v>
      </c>
      <c r="W7" s="2">
        <f t="shared" si="1"/>
        <v>1</v>
      </c>
      <c r="Y7" s="3">
        <f t="shared" si="6"/>
        <v>8557</v>
      </c>
      <c r="Z7" s="3">
        <f t="shared" si="2"/>
        <v>8287</v>
      </c>
      <c r="AA7" s="3">
        <f t="shared" si="2"/>
        <v>10984</v>
      </c>
      <c r="AB7" s="3">
        <f t="shared" si="2"/>
        <v>9381</v>
      </c>
      <c r="AC7" s="3">
        <f t="shared" si="7"/>
        <v>22012</v>
      </c>
      <c r="AD7" s="3">
        <f t="shared" si="3"/>
        <v>14955</v>
      </c>
      <c r="AE7" s="3">
        <f t="shared" si="3"/>
        <v>7321</v>
      </c>
      <c r="AF7" s="3">
        <f t="shared" si="3"/>
        <v>5887</v>
      </c>
    </row>
    <row r="8" spans="1:32" ht="15.75" customHeight="1" thickBot="1">
      <c r="A8" s="111" t="s">
        <v>6</v>
      </c>
      <c r="B8" s="112"/>
      <c r="C8" s="93"/>
      <c r="D8" s="95">
        <v>3163</v>
      </c>
      <c r="E8" s="95">
        <v>6587</v>
      </c>
      <c r="F8" s="95">
        <v>7160</v>
      </c>
      <c r="G8" s="95">
        <v>3210</v>
      </c>
      <c r="H8" s="214" t="s">
        <v>6</v>
      </c>
      <c r="I8" s="215"/>
      <c r="J8" s="93"/>
      <c r="K8" s="95">
        <v>3509</v>
      </c>
      <c r="L8" s="95">
        <v>4981</v>
      </c>
      <c r="M8" s="95">
        <v>6200</v>
      </c>
      <c r="N8" s="95">
        <v>4264</v>
      </c>
      <c r="P8" s="2">
        <f t="shared" si="4"/>
        <v>3</v>
      </c>
      <c r="Q8" s="2">
        <f t="shared" si="0"/>
        <v>7</v>
      </c>
      <c r="R8" s="2">
        <f t="shared" si="0"/>
        <v>0</v>
      </c>
      <c r="S8" s="2">
        <f t="shared" si="0"/>
        <v>0</v>
      </c>
      <c r="T8" s="2">
        <f t="shared" si="5"/>
        <v>9</v>
      </c>
      <c r="U8" s="2">
        <f t="shared" si="1"/>
        <v>1</v>
      </c>
      <c r="V8" s="2">
        <f t="shared" si="1"/>
        <v>0</v>
      </c>
      <c r="W8" s="2">
        <f t="shared" si="1"/>
        <v>4</v>
      </c>
      <c r="Y8" s="3">
        <f t="shared" si="6"/>
        <v>3509</v>
      </c>
      <c r="Z8" s="3">
        <f t="shared" si="2"/>
        <v>4981</v>
      </c>
      <c r="AA8" s="3">
        <f t="shared" si="2"/>
        <v>6200</v>
      </c>
      <c r="AB8" s="3">
        <f t="shared" si="2"/>
        <v>4264</v>
      </c>
      <c r="AC8" s="3">
        <f t="shared" si="7"/>
        <v>3163</v>
      </c>
      <c r="AD8" s="3">
        <f t="shared" si="3"/>
        <v>6587</v>
      </c>
      <c r="AE8" s="3">
        <f t="shared" si="3"/>
        <v>7160</v>
      </c>
      <c r="AF8" s="3">
        <f t="shared" si="3"/>
        <v>3210</v>
      </c>
    </row>
    <row r="9" spans="1:32" ht="37.5" customHeight="1" thickBot="1">
      <c r="A9" s="111" t="s">
        <v>7</v>
      </c>
      <c r="B9" s="112"/>
      <c r="C9" s="93"/>
      <c r="D9" s="95">
        <v>19429</v>
      </c>
      <c r="E9" s="95">
        <v>18066</v>
      </c>
      <c r="F9" s="95">
        <v>26320</v>
      </c>
      <c r="G9" s="95">
        <v>15054</v>
      </c>
      <c r="H9" s="214" t="s">
        <v>7</v>
      </c>
      <c r="I9" s="215"/>
      <c r="J9" s="93"/>
      <c r="K9" s="95">
        <v>17226</v>
      </c>
      <c r="L9" s="95">
        <v>18475</v>
      </c>
      <c r="M9" s="95">
        <v>15102</v>
      </c>
      <c r="N9" s="95">
        <v>17125</v>
      </c>
      <c r="P9" s="2">
        <f t="shared" si="4"/>
        <v>29</v>
      </c>
      <c r="Q9" s="2">
        <f t="shared" si="0"/>
        <v>66</v>
      </c>
      <c r="R9" s="2">
        <f t="shared" si="0"/>
        <v>20</v>
      </c>
      <c r="S9" s="2">
        <f t="shared" si="0"/>
        <v>54</v>
      </c>
      <c r="T9" s="2">
        <f t="shared" si="5"/>
        <v>26</v>
      </c>
      <c r="U9" s="2">
        <f t="shared" si="1"/>
        <v>75</v>
      </c>
      <c r="V9" s="2">
        <f t="shared" si="1"/>
        <v>2</v>
      </c>
      <c r="W9" s="2">
        <f t="shared" si="1"/>
        <v>25</v>
      </c>
      <c r="Y9" s="3">
        <f t="shared" si="6"/>
        <v>17226</v>
      </c>
      <c r="Z9" s="3">
        <f t="shared" si="2"/>
        <v>18475</v>
      </c>
      <c r="AA9" s="3">
        <f t="shared" si="2"/>
        <v>15102</v>
      </c>
      <c r="AB9" s="3">
        <f t="shared" si="2"/>
        <v>17125</v>
      </c>
      <c r="AC9" s="3">
        <f t="shared" si="7"/>
        <v>19429</v>
      </c>
      <c r="AD9" s="3">
        <f t="shared" si="3"/>
        <v>18066</v>
      </c>
      <c r="AE9" s="3">
        <f t="shared" si="3"/>
        <v>26320</v>
      </c>
      <c r="AF9" s="3">
        <f t="shared" si="3"/>
        <v>15054</v>
      </c>
    </row>
    <row r="10" spans="1:32" ht="61.5" customHeight="1" thickBot="1">
      <c r="A10" s="113" t="s">
        <v>8</v>
      </c>
      <c r="B10" s="114"/>
      <c r="C10" s="93"/>
      <c r="D10" s="94">
        <v>52355</v>
      </c>
      <c r="E10" s="94">
        <v>11275</v>
      </c>
      <c r="F10" s="94">
        <v>118509</v>
      </c>
      <c r="G10" s="94">
        <v>49598</v>
      </c>
      <c r="H10" s="224" t="s">
        <v>8</v>
      </c>
      <c r="I10" s="225"/>
      <c r="J10" s="93"/>
      <c r="K10" s="94">
        <v>31129</v>
      </c>
      <c r="L10" s="94">
        <v>15685</v>
      </c>
      <c r="M10" s="94">
        <v>80691</v>
      </c>
      <c r="N10" s="94">
        <v>48543</v>
      </c>
      <c r="P10" s="2">
        <f t="shared" si="4"/>
        <v>55</v>
      </c>
      <c r="Q10" s="2">
        <f t="shared" si="0"/>
        <v>75</v>
      </c>
      <c r="R10" s="2">
        <f t="shared" si="0"/>
        <v>509</v>
      </c>
      <c r="S10" s="2">
        <f t="shared" si="0"/>
        <v>98</v>
      </c>
      <c r="T10" s="2">
        <f t="shared" si="5"/>
        <v>29</v>
      </c>
      <c r="U10" s="2">
        <f t="shared" si="1"/>
        <v>85</v>
      </c>
      <c r="V10" s="2">
        <f t="shared" si="1"/>
        <v>91</v>
      </c>
      <c r="W10" s="2">
        <f t="shared" si="1"/>
        <v>43</v>
      </c>
      <c r="Y10" s="3">
        <f t="shared" si="6"/>
        <v>31129</v>
      </c>
      <c r="Z10" s="3">
        <f t="shared" si="2"/>
        <v>15685</v>
      </c>
      <c r="AA10" s="3">
        <f t="shared" si="2"/>
        <v>80691</v>
      </c>
      <c r="AB10" s="3">
        <f t="shared" si="2"/>
        <v>48543</v>
      </c>
      <c r="AC10" s="3">
        <f t="shared" si="7"/>
        <v>52355</v>
      </c>
      <c r="AD10" s="3">
        <f t="shared" si="3"/>
        <v>11275</v>
      </c>
      <c r="AE10" s="3">
        <f t="shared" si="3"/>
        <v>118509</v>
      </c>
      <c r="AF10" s="3">
        <f t="shared" si="3"/>
        <v>49598</v>
      </c>
    </row>
    <row r="11" spans="1:32" ht="15" customHeight="1" thickBot="1">
      <c r="A11" s="111" t="s">
        <v>9</v>
      </c>
      <c r="B11" s="112"/>
      <c r="C11" s="93"/>
      <c r="D11" s="95">
        <v>35370</v>
      </c>
      <c r="E11" s="95">
        <v>123261</v>
      </c>
      <c r="F11" s="95">
        <v>-13307</v>
      </c>
      <c r="G11" s="95">
        <v>64169</v>
      </c>
      <c r="H11" s="214" t="s">
        <v>9</v>
      </c>
      <c r="I11" s="215"/>
      <c r="J11" s="93"/>
      <c r="K11" s="95">
        <v>2737</v>
      </c>
      <c r="L11" s="95">
        <v>62017</v>
      </c>
      <c r="M11" s="95">
        <v>11678</v>
      </c>
      <c r="N11" s="95">
        <v>37230</v>
      </c>
      <c r="P11" s="2">
        <f t="shared" si="4"/>
        <v>70</v>
      </c>
      <c r="Q11" s="2">
        <f t="shared" si="0"/>
        <v>261</v>
      </c>
      <c r="R11" s="2">
        <f t="shared" si="0"/>
        <v>307</v>
      </c>
      <c r="S11" s="2">
        <f t="shared" si="0"/>
        <v>69</v>
      </c>
      <c r="T11" s="2">
        <f t="shared" si="5"/>
        <v>7</v>
      </c>
      <c r="U11" s="2">
        <f t="shared" si="1"/>
        <v>17</v>
      </c>
      <c r="V11" s="2">
        <f t="shared" si="1"/>
        <v>78</v>
      </c>
      <c r="W11" s="2">
        <f t="shared" si="1"/>
        <v>30</v>
      </c>
      <c r="Y11" s="3">
        <f t="shared" si="6"/>
        <v>2737</v>
      </c>
      <c r="Z11" s="3">
        <f t="shared" si="2"/>
        <v>62017</v>
      </c>
      <c r="AA11" s="3">
        <f t="shared" si="2"/>
        <v>11678</v>
      </c>
      <c r="AB11" s="3">
        <f t="shared" si="2"/>
        <v>37230</v>
      </c>
      <c r="AC11" s="3">
        <f t="shared" si="7"/>
        <v>35370</v>
      </c>
      <c r="AD11" s="3">
        <f t="shared" si="3"/>
        <v>123261</v>
      </c>
      <c r="AE11" s="3">
        <f t="shared" si="3"/>
        <v>-13307</v>
      </c>
      <c r="AF11" s="3">
        <f t="shared" si="3"/>
        <v>64169</v>
      </c>
    </row>
    <row r="12" spans="1:32" ht="45" customHeight="1" thickBot="1">
      <c r="A12" s="111" t="s">
        <v>10</v>
      </c>
      <c r="B12" s="112"/>
      <c r="C12" s="93"/>
      <c r="D12" s="96"/>
      <c r="E12" s="96"/>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13" t="s">
        <v>11</v>
      </c>
      <c r="B13" s="114"/>
      <c r="C13" s="93"/>
      <c r="D13" s="94">
        <v>87725</v>
      </c>
      <c r="E13" s="94">
        <v>134537</v>
      </c>
      <c r="F13" s="94">
        <v>105203</v>
      </c>
      <c r="G13" s="94">
        <v>113767</v>
      </c>
      <c r="H13" s="224" t="s">
        <v>11</v>
      </c>
      <c r="I13" s="225"/>
      <c r="J13" s="93"/>
      <c r="K13" s="94">
        <v>33866</v>
      </c>
      <c r="L13" s="94">
        <v>77702</v>
      </c>
      <c r="M13" s="94">
        <v>92368</v>
      </c>
      <c r="N13" s="94">
        <v>85773</v>
      </c>
      <c r="P13" s="2">
        <f t="shared" si="4"/>
        <v>25</v>
      </c>
      <c r="Q13" s="2">
        <f t="shared" si="0"/>
        <v>537</v>
      </c>
      <c r="R13" s="2">
        <f t="shared" si="0"/>
        <v>203</v>
      </c>
      <c r="S13" s="2">
        <f t="shared" si="0"/>
        <v>767</v>
      </c>
      <c r="T13" s="2">
        <f t="shared" si="5"/>
        <v>66</v>
      </c>
      <c r="U13" s="2">
        <f t="shared" si="1"/>
        <v>2</v>
      </c>
      <c r="V13" s="2">
        <f t="shared" si="1"/>
        <v>68</v>
      </c>
      <c r="W13" s="2">
        <f t="shared" si="1"/>
        <v>73</v>
      </c>
      <c r="Y13" s="3">
        <f t="shared" si="6"/>
        <v>33866</v>
      </c>
      <c r="Z13" s="3">
        <f t="shared" si="2"/>
        <v>77702</v>
      </c>
      <c r="AA13" s="3">
        <f t="shared" si="2"/>
        <v>92368</v>
      </c>
      <c r="AB13" s="3">
        <f t="shared" si="2"/>
        <v>85773</v>
      </c>
      <c r="AC13" s="3">
        <f t="shared" si="7"/>
        <v>87725</v>
      </c>
      <c r="AD13" s="3">
        <f t="shared" si="3"/>
        <v>134537</v>
      </c>
      <c r="AE13" s="3">
        <f t="shared" si="3"/>
        <v>105203</v>
      </c>
      <c r="AF13" s="3">
        <f t="shared" si="3"/>
        <v>113767</v>
      </c>
    </row>
    <row r="14" spans="1:32" ht="49.5" customHeight="1" thickBot="1">
      <c r="A14" s="113" t="s">
        <v>12</v>
      </c>
      <c r="B14" s="114"/>
      <c r="C14" s="93"/>
      <c r="D14" s="94">
        <v>75236</v>
      </c>
      <c r="E14" s="94">
        <v>108814</v>
      </c>
      <c r="F14" s="94">
        <v>82609</v>
      </c>
      <c r="G14" s="94">
        <v>93464</v>
      </c>
      <c r="H14" s="224" t="s">
        <v>12</v>
      </c>
      <c r="I14" s="225"/>
      <c r="J14" s="93"/>
      <c r="K14" s="94">
        <v>25569</v>
      </c>
      <c r="L14" s="94">
        <v>64721</v>
      </c>
      <c r="M14" s="94">
        <v>86577</v>
      </c>
      <c r="N14" s="94">
        <v>66974</v>
      </c>
      <c r="P14" s="2">
        <f t="shared" si="4"/>
        <v>36</v>
      </c>
      <c r="Q14" s="2">
        <f t="shared" si="0"/>
        <v>814</v>
      </c>
      <c r="R14" s="2">
        <f t="shared" si="0"/>
        <v>9</v>
      </c>
      <c r="S14" s="2">
        <f t="shared" si="0"/>
        <v>64</v>
      </c>
      <c r="T14" s="2">
        <f t="shared" si="5"/>
        <v>69</v>
      </c>
      <c r="U14" s="2">
        <f t="shared" si="1"/>
        <v>21</v>
      </c>
      <c r="V14" s="2">
        <f t="shared" si="1"/>
        <v>77</v>
      </c>
      <c r="W14" s="2">
        <f t="shared" si="1"/>
        <v>74</v>
      </c>
      <c r="Y14" s="3">
        <f t="shared" si="6"/>
        <v>25569</v>
      </c>
      <c r="Z14" s="3">
        <f t="shared" si="2"/>
        <v>64721</v>
      </c>
      <c r="AA14" s="3">
        <f t="shared" si="2"/>
        <v>86577</v>
      </c>
      <c r="AB14" s="3">
        <f t="shared" si="2"/>
        <v>66974</v>
      </c>
      <c r="AC14" s="3">
        <f t="shared" si="7"/>
        <v>75236</v>
      </c>
      <c r="AD14" s="3">
        <f t="shared" si="3"/>
        <v>108814</v>
      </c>
      <c r="AE14" s="3">
        <f t="shared" si="3"/>
        <v>82609</v>
      </c>
      <c r="AF14" s="3">
        <f t="shared" si="3"/>
        <v>93464</v>
      </c>
    </row>
    <row r="15" spans="1:32" ht="61.5" customHeight="1" thickBot="1">
      <c r="A15" s="113" t="s">
        <v>13</v>
      </c>
      <c r="B15" s="114"/>
      <c r="C15" s="93"/>
      <c r="D15" s="94">
        <v>74689</v>
      </c>
      <c r="E15" s="94">
        <v>107691</v>
      </c>
      <c r="F15" s="94">
        <v>80407</v>
      </c>
      <c r="G15" s="94">
        <v>92398</v>
      </c>
      <c r="H15" s="224" t="s">
        <v>13</v>
      </c>
      <c r="I15" s="225"/>
      <c r="J15" s="93"/>
      <c r="K15" s="94">
        <v>24768</v>
      </c>
      <c r="L15" s="94">
        <v>64036</v>
      </c>
      <c r="M15" s="94">
        <v>85456</v>
      </c>
      <c r="N15" s="94">
        <v>65868</v>
      </c>
      <c r="P15" s="2">
        <f t="shared" si="4"/>
        <v>89</v>
      </c>
      <c r="Q15" s="2">
        <f t="shared" si="0"/>
        <v>691</v>
      </c>
      <c r="R15" s="2">
        <f t="shared" si="0"/>
        <v>7</v>
      </c>
      <c r="S15" s="2">
        <f t="shared" si="0"/>
        <v>98</v>
      </c>
      <c r="T15" s="2">
        <f t="shared" si="5"/>
        <v>68</v>
      </c>
      <c r="U15" s="2">
        <f t="shared" si="1"/>
        <v>36</v>
      </c>
      <c r="V15" s="2">
        <f t="shared" si="1"/>
        <v>56</v>
      </c>
      <c r="W15" s="2">
        <f t="shared" si="1"/>
        <v>68</v>
      </c>
      <c r="Y15" s="3">
        <f t="shared" si="6"/>
        <v>24768</v>
      </c>
      <c r="Z15" s="3">
        <f t="shared" si="2"/>
        <v>64036</v>
      </c>
      <c r="AA15" s="3">
        <f t="shared" si="2"/>
        <v>85456</v>
      </c>
      <c r="AB15" s="3">
        <f t="shared" si="2"/>
        <v>65868</v>
      </c>
      <c r="AC15" s="3">
        <f t="shared" si="7"/>
        <v>74689</v>
      </c>
      <c r="AD15" s="3">
        <f t="shared" si="3"/>
        <v>107691</v>
      </c>
      <c r="AE15" s="3">
        <f t="shared" si="3"/>
        <v>80407</v>
      </c>
      <c r="AF15" s="3">
        <f t="shared" si="3"/>
        <v>92398</v>
      </c>
    </row>
    <row r="16" spans="1:32" ht="30" customHeight="1" thickBot="1">
      <c r="A16" s="111" t="s">
        <v>14</v>
      </c>
      <c r="B16" s="112"/>
      <c r="C16" s="93"/>
      <c r="D16" s="96">
        <v>952</v>
      </c>
      <c r="E16" s="95">
        <v>1372</v>
      </c>
      <c r="F16" s="95">
        <v>1024</v>
      </c>
      <c r="G16" s="95">
        <v>1177</v>
      </c>
      <c r="H16" s="214" t="s">
        <v>14</v>
      </c>
      <c r="I16" s="215"/>
      <c r="J16" s="93"/>
      <c r="K16" s="96">
        <v>316</v>
      </c>
      <c r="L16" s="96">
        <v>816</v>
      </c>
      <c r="M16" s="95">
        <v>1128</v>
      </c>
      <c r="N16" s="96">
        <v>839</v>
      </c>
      <c r="P16" s="2" t="e">
        <f t="shared" si="4"/>
        <v>#VALUE!</v>
      </c>
      <c r="Q16" s="2">
        <f t="shared" si="0"/>
        <v>2</v>
      </c>
      <c r="R16" s="2">
        <f t="shared" si="0"/>
        <v>4</v>
      </c>
      <c r="S16" s="2">
        <f t="shared" si="0"/>
        <v>7</v>
      </c>
      <c r="T16" s="2" t="e">
        <f t="shared" si="5"/>
        <v>#VALUE!</v>
      </c>
      <c r="U16" s="2" t="e">
        <f t="shared" si="1"/>
        <v>#VALUE!</v>
      </c>
      <c r="V16" s="2">
        <f t="shared" si="1"/>
        <v>8</v>
      </c>
      <c r="W16" s="2" t="e">
        <f t="shared" si="1"/>
        <v>#VALUE!</v>
      </c>
      <c r="Y16" s="3">
        <f t="shared" si="6"/>
        <v>316</v>
      </c>
      <c r="Z16" s="3">
        <f t="shared" si="2"/>
        <v>816</v>
      </c>
      <c r="AA16" s="3">
        <f t="shared" si="2"/>
        <v>1128</v>
      </c>
      <c r="AB16" s="3">
        <f t="shared" si="2"/>
        <v>839</v>
      </c>
      <c r="AC16" s="3">
        <f t="shared" si="7"/>
        <v>952</v>
      </c>
      <c r="AD16" s="3">
        <f t="shared" si="3"/>
        <v>1372</v>
      </c>
      <c r="AE16" s="3">
        <f t="shared" si="3"/>
        <v>1024</v>
      </c>
      <c r="AF16" s="3">
        <f t="shared" si="3"/>
        <v>1177</v>
      </c>
    </row>
    <row r="17" spans="1:32" ht="15.75" thickBot="1">
      <c r="A17" s="115"/>
      <c r="B17" s="115"/>
      <c r="C17" s="115"/>
      <c r="D17" s="115"/>
      <c r="E17" s="115"/>
      <c r="F17" s="115"/>
      <c r="G17" s="115"/>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6" t="s">
        <v>15</v>
      </c>
      <c r="B18" s="117"/>
      <c r="C18" s="118"/>
      <c r="D18" s="97" t="s">
        <v>1788</v>
      </c>
      <c r="E18" s="97" t="s">
        <v>1789</v>
      </c>
      <c r="F18" s="97" t="s">
        <v>1790</v>
      </c>
      <c r="G18" s="97" t="s">
        <v>1791</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109" t="s">
        <v>16</v>
      </c>
      <c r="B19" s="110"/>
      <c r="C19" s="93"/>
      <c r="D19" s="94">
        <v>1282983</v>
      </c>
      <c r="E19" s="94">
        <v>1103002</v>
      </c>
      <c r="F19" s="94">
        <v>1049726</v>
      </c>
      <c r="G19" s="94">
        <v>919079</v>
      </c>
      <c r="H19" s="222" t="s">
        <v>16</v>
      </c>
      <c r="I19" s="223"/>
      <c r="J19" s="93"/>
      <c r="K19" s="94">
        <v>905089</v>
      </c>
      <c r="L19" s="94">
        <v>985609</v>
      </c>
      <c r="M19" s="94">
        <v>1243344</v>
      </c>
      <c r="N19" s="94">
        <v>1085195</v>
      </c>
      <c r="P19" s="2">
        <f t="shared" ref="P19:S38" si="9">REPLACE(D19,1,3,"")/1</f>
        <v>2983</v>
      </c>
      <c r="Q19" s="2">
        <f t="shared" si="9"/>
        <v>3002</v>
      </c>
      <c r="R19" s="2">
        <f t="shared" si="9"/>
        <v>9726</v>
      </c>
      <c r="S19" s="2">
        <f t="shared" si="9"/>
        <v>79</v>
      </c>
      <c r="T19" s="2">
        <f t="shared" ref="T19:W38" si="10">REPLACE(K19,1,3,"")/1</f>
        <v>89</v>
      </c>
      <c r="U19" s="2">
        <f t="shared" si="10"/>
        <v>609</v>
      </c>
      <c r="V19" s="2">
        <f t="shared" si="10"/>
        <v>3344</v>
      </c>
      <c r="W19" s="2">
        <f t="shared" si="10"/>
        <v>5195</v>
      </c>
      <c r="Y19" s="3">
        <f t="shared" si="6"/>
        <v>905089</v>
      </c>
      <c r="Z19" s="3">
        <f t="shared" si="6"/>
        <v>985609</v>
      </c>
      <c r="AA19" s="3">
        <f t="shared" si="6"/>
        <v>1243344</v>
      </c>
      <c r="AB19" s="3">
        <f t="shared" si="6"/>
        <v>1085195</v>
      </c>
      <c r="AC19" s="3">
        <f t="shared" si="7"/>
        <v>1282983</v>
      </c>
      <c r="AD19" s="3">
        <f t="shared" si="7"/>
        <v>1103002</v>
      </c>
      <c r="AE19" s="3">
        <f t="shared" si="7"/>
        <v>1049726</v>
      </c>
      <c r="AF19" s="3">
        <f t="shared" si="7"/>
        <v>919079</v>
      </c>
    </row>
    <row r="20" spans="1:32" ht="61.5" customHeight="1" thickBot="1">
      <c r="A20" s="111" t="s">
        <v>17</v>
      </c>
      <c r="B20" s="112"/>
      <c r="C20" s="93"/>
      <c r="D20" s="95">
        <v>364648</v>
      </c>
      <c r="E20" s="95">
        <v>275018</v>
      </c>
      <c r="F20" s="95">
        <v>240787</v>
      </c>
      <c r="G20" s="95">
        <v>193316</v>
      </c>
      <c r="H20" s="214" t="s">
        <v>17</v>
      </c>
      <c r="I20" s="215"/>
      <c r="J20" s="93"/>
      <c r="K20" s="95">
        <v>284547</v>
      </c>
      <c r="L20" s="95">
        <v>306034</v>
      </c>
      <c r="M20" s="95">
        <v>293390</v>
      </c>
      <c r="N20" s="95">
        <v>271801</v>
      </c>
      <c r="P20" s="2">
        <f t="shared" si="9"/>
        <v>648</v>
      </c>
      <c r="Q20" s="2">
        <f t="shared" si="9"/>
        <v>18</v>
      </c>
      <c r="R20" s="2">
        <f t="shared" si="9"/>
        <v>787</v>
      </c>
      <c r="S20" s="2">
        <f t="shared" si="9"/>
        <v>316</v>
      </c>
      <c r="T20" s="2">
        <f t="shared" si="10"/>
        <v>547</v>
      </c>
      <c r="U20" s="2">
        <f t="shared" si="10"/>
        <v>34</v>
      </c>
      <c r="V20" s="2">
        <f t="shared" si="10"/>
        <v>390</v>
      </c>
      <c r="W20" s="2">
        <f t="shared" si="10"/>
        <v>801</v>
      </c>
      <c r="Y20" s="3">
        <f t="shared" si="6"/>
        <v>284547</v>
      </c>
      <c r="Z20" s="3">
        <f t="shared" si="6"/>
        <v>306034</v>
      </c>
      <c r="AA20" s="3">
        <f t="shared" si="6"/>
        <v>293390</v>
      </c>
      <c r="AB20" s="3">
        <f t="shared" si="6"/>
        <v>271801</v>
      </c>
      <c r="AC20" s="3">
        <f t="shared" si="7"/>
        <v>364648</v>
      </c>
      <c r="AD20" s="3">
        <f t="shared" si="7"/>
        <v>275018</v>
      </c>
      <c r="AE20" s="3">
        <f t="shared" si="7"/>
        <v>240787</v>
      </c>
      <c r="AF20" s="3">
        <f t="shared" si="7"/>
        <v>193316</v>
      </c>
    </row>
    <row r="21" spans="1:32" ht="30" customHeight="1" thickBot="1">
      <c r="A21" s="111" t="s">
        <v>18</v>
      </c>
      <c r="B21" s="112"/>
      <c r="C21" s="93"/>
      <c r="D21" s="95">
        <v>409855</v>
      </c>
      <c r="E21" s="95">
        <v>376462</v>
      </c>
      <c r="F21" s="95">
        <v>297864</v>
      </c>
      <c r="G21" s="95">
        <v>218365</v>
      </c>
      <c r="H21" s="214" t="s">
        <v>18</v>
      </c>
      <c r="I21" s="215"/>
      <c r="J21" s="93"/>
      <c r="K21" s="95">
        <v>306609</v>
      </c>
      <c r="L21" s="95">
        <v>287860</v>
      </c>
      <c r="M21" s="95">
        <v>532036</v>
      </c>
      <c r="N21" s="95">
        <v>375417</v>
      </c>
      <c r="P21" s="2">
        <f t="shared" si="9"/>
        <v>855</v>
      </c>
      <c r="Q21" s="2">
        <f t="shared" si="9"/>
        <v>462</v>
      </c>
      <c r="R21" s="2">
        <f t="shared" si="9"/>
        <v>864</v>
      </c>
      <c r="S21" s="2">
        <f t="shared" si="9"/>
        <v>365</v>
      </c>
      <c r="T21" s="2">
        <f t="shared" si="10"/>
        <v>609</v>
      </c>
      <c r="U21" s="2">
        <f t="shared" si="10"/>
        <v>860</v>
      </c>
      <c r="V21" s="2">
        <f t="shared" si="10"/>
        <v>36</v>
      </c>
      <c r="W21" s="2">
        <f t="shared" si="10"/>
        <v>417</v>
      </c>
      <c r="Y21" s="3">
        <f t="shared" si="6"/>
        <v>306609</v>
      </c>
      <c r="Z21" s="3">
        <f t="shared" si="6"/>
        <v>287860</v>
      </c>
      <c r="AA21" s="3">
        <f t="shared" si="6"/>
        <v>532036</v>
      </c>
      <c r="AB21" s="3">
        <f t="shared" si="6"/>
        <v>375417</v>
      </c>
      <c r="AC21" s="3">
        <f t="shared" si="7"/>
        <v>409855</v>
      </c>
      <c r="AD21" s="3">
        <f t="shared" si="7"/>
        <v>376462</v>
      </c>
      <c r="AE21" s="3">
        <f t="shared" si="7"/>
        <v>297864</v>
      </c>
      <c r="AF21" s="3">
        <f t="shared" si="7"/>
        <v>218365</v>
      </c>
    </row>
    <row r="22" spans="1:32" ht="30" customHeight="1" thickBot="1">
      <c r="A22" s="111" t="s">
        <v>19</v>
      </c>
      <c r="B22" s="112"/>
      <c r="C22" s="93"/>
      <c r="D22" s="95">
        <v>204164</v>
      </c>
      <c r="E22" s="95">
        <v>193693</v>
      </c>
      <c r="F22" s="95">
        <v>218231</v>
      </c>
      <c r="G22" s="95">
        <v>238602</v>
      </c>
      <c r="H22" s="214" t="s">
        <v>19</v>
      </c>
      <c r="I22" s="215"/>
      <c r="J22" s="93"/>
      <c r="K22" s="95">
        <v>148254</v>
      </c>
      <c r="L22" s="95">
        <v>150892</v>
      </c>
      <c r="M22" s="95">
        <v>160165</v>
      </c>
      <c r="N22" s="95">
        <v>240571</v>
      </c>
      <c r="P22" s="2">
        <f t="shared" si="9"/>
        <v>164</v>
      </c>
      <c r="Q22" s="2">
        <f t="shared" si="9"/>
        <v>693</v>
      </c>
      <c r="R22" s="2">
        <f t="shared" si="9"/>
        <v>231</v>
      </c>
      <c r="S22" s="2">
        <f t="shared" si="9"/>
        <v>602</v>
      </c>
      <c r="T22" s="2">
        <f t="shared" si="10"/>
        <v>254</v>
      </c>
      <c r="U22" s="2">
        <f t="shared" si="10"/>
        <v>892</v>
      </c>
      <c r="V22" s="2">
        <f t="shared" si="10"/>
        <v>165</v>
      </c>
      <c r="W22" s="2">
        <f t="shared" si="10"/>
        <v>571</v>
      </c>
      <c r="Y22" s="3">
        <f t="shared" si="6"/>
        <v>148254</v>
      </c>
      <c r="Z22" s="3">
        <f t="shared" si="6"/>
        <v>150892</v>
      </c>
      <c r="AA22" s="3">
        <f t="shared" si="6"/>
        <v>160165</v>
      </c>
      <c r="AB22" s="3">
        <f t="shared" si="6"/>
        <v>240571</v>
      </c>
      <c r="AC22" s="3">
        <f t="shared" si="7"/>
        <v>204164</v>
      </c>
      <c r="AD22" s="3">
        <f t="shared" si="7"/>
        <v>193693</v>
      </c>
      <c r="AE22" s="3">
        <f t="shared" si="7"/>
        <v>218231</v>
      </c>
      <c r="AF22" s="3">
        <f t="shared" si="7"/>
        <v>238602</v>
      </c>
    </row>
    <row r="23" spans="1:32" ht="15" customHeight="1" thickBot="1">
      <c r="A23" s="111" t="s">
        <v>20</v>
      </c>
      <c r="B23" s="112"/>
      <c r="C23" s="93"/>
      <c r="D23" s="95">
        <v>271989</v>
      </c>
      <c r="E23" s="95">
        <v>221440</v>
      </c>
      <c r="F23" s="95">
        <v>257174</v>
      </c>
      <c r="G23" s="95">
        <v>224515</v>
      </c>
      <c r="H23" s="214" t="s">
        <v>20</v>
      </c>
      <c r="I23" s="215"/>
      <c r="J23" s="93"/>
      <c r="K23" s="95">
        <v>126766</v>
      </c>
      <c r="L23" s="95">
        <v>204542</v>
      </c>
      <c r="M23" s="95">
        <v>226733</v>
      </c>
      <c r="N23" s="95">
        <v>165405</v>
      </c>
      <c r="P23" s="2">
        <f t="shared" si="9"/>
        <v>989</v>
      </c>
      <c r="Q23" s="2">
        <f t="shared" si="9"/>
        <v>440</v>
      </c>
      <c r="R23" s="2">
        <f t="shared" si="9"/>
        <v>174</v>
      </c>
      <c r="S23" s="2">
        <f t="shared" si="9"/>
        <v>515</v>
      </c>
      <c r="T23" s="2">
        <f t="shared" si="10"/>
        <v>766</v>
      </c>
      <c r="U23" s="2">
        <f t="shared" si="10"/>
        <v>542</v>
      </c>
      <c r="V23" s="2">
        <f t="shared" si="10"/>
        <v>733</v>
      </c>
      <c r="W23" s="2">
        <f t="shared" si="10"/>
        <v>405</v>
      </c>
      <c r="Y23" s="3">
        <f t="shared" si="6"/>
        <v>126766</v>
      </c>
      <c r="Z23" s="3">
        <f t="shared" si="6"/>
        <v>204542</v>
      </c>
      <c r="AA23" s="3">
        <f t="shared" si="6"/>
        <v>226733</v>
      </c>
      <c r="AB23" s="3">
        <f t="shared" si="6"/>
        <v>165405</v>
      </c>
      <c r="AC23" s="3">
        <f t="shared" si="7"/>
        <v>271989</v>
      </c>
      <c r="AD23" s="3">
        <f t="shared" si="7"/>
        <v>221440</v>
      </c>
      <c r="AE23" s="3">
        <f t="shared" si="7"/>
        <v>257174</v>
      </c>
      <c r="AF23" s="3">
        <f t="shared" si="7"/>
        <v>224515</v>
      </c>
    </row>
    <row r="24" spans="1:32" ht="30" customHeight="1" thickBot="1">
      <c r="A24" s="111" t="s">
        <v>21</v>
      </c>
      <c r="B24" s="112"/>
      <c r="C24" s="93"/>
      <c r="D24" s="95">
        <v>32326</v>
      </c>
      <c r="E24" s="95">
        <v>36389</v>
      </c>
      <c r="F24" s="95">
        <v>35670</v>
      </c>
      <c r="G24" s="95">
        <v>44280</v>
      </c>
      <c r="H24" s="214" t="s">
        <v>21</v>
      </c>
      <c r="I24" s="215"/>
      <c r="J24" s="93"/>
      <c r="K24" s="95">
        <v>38913</v>
      </c>
      <c r="L24" s="95">
        <v>36280</v>
      </c>
      <c r="M24" s="95">
        <v>31019</v>
      </c>
      <c r="N24" s="95">
        <v>32001</v>
      </c>
      <c r="P24" s="2">
        <f t="shared" si="9"/>
        <v>26</v>
      </c>
      <c r="Q24" s="2">
        <f t="shared" si="9"/>
        <v>89</v>
      </c>
      <c r="R24" s="2">
        <f t="shared" si="9"/>
        <v>70</v>
      </c>
      <c r="S24" s="2">
        <f t="shared" si="9"/>
        <v>80</v>
      </c>
      <c r="T24" s="2">
        <f t="shared" si="10"/>
        <v>13</v>
      </c>
      <c r="U24" s="2">
        <f t="shared" si="10"/>
        <v>80</v>
      </c>
      <c r="V24" s="2">
        <f t="shared" si="10"/>
        <v>19</v>
      </c>
      <c r="W24" s="2">
        <f t="shared" si="10"/>
        <v>1</v>
      </c>
      <c r="Y24" s="3">
        <f t="shared" si="6"/>
        <v>38913</v>
      </c>
      <c r="Z24" s="3">
        <f t="shared" si="6"/>
        <v>36280</v>
      </c>
      <c r="AA24" s="3">
        <f t="shared" si="6"/>
        <v>31019</v>
      </c>
      <c r="AB24" s="3">
        <f t="shared" si="6"/>
        <v>32001</v>
      </c>
      <c r="AC24" s="3">
        <f t="shared" si="7"/>
        <v>32326</v>
      </c>
      <c r="AD24" s="3">
        <f t="shared" si="7"/>
        <v>36389</v>
      </c>
      <c r="AE24" s="3">
        <f t="shared" si="7"/>
        <v>35670</v>
      </c>
      <c r="AF24" s="3">
        <f t="shared" si="7"/>
        <v>44280</v>
      </c>
    </row>
    <row r="25" spans="1:32" ht="15" customHeight="1" thickBot="1">
      <c r="A25" s="113" t="s">
        <v>22</v>
      </c>
      <c r="B25" s="114"/>
      <c r="C25" s="93"/>
      <c r="D25" s="94">
        <v>2955818</v>
      </c>
      <c r="E25" s="94">
        <v>3122628</v>
      </c>
      <c r="F25" s="94">
        <v>3243570</v>
      </c>
      <c r="G25" s="94">
        <v>3299717</v>
      </c>
      <c r="H25" s="224" t="s">
        <v>22</v>
      </c>
      <c r="I25" s="225"/>
      <c r="J25" s="93"/>
      <c r="K25" s="94">
        <v>2558792</v>
      </c>
      <c r="L25" s="94">
        <v>2603065</v>
      </c>
      <c r="M25" s="94">
        <v>2610787</v>
      </c>
      <c r="N25" s="94">
        <v>2975506</v>
      </c>
      <c r="P25" s="2">
        <f t="shared" si="9"/>
        <v>5818</v>
      </c>
      <c r="Q25" s="2">
        <f t="shared" si="9"/>
        <v>2628</v>
      </c>
      <c r="R25" s="2">
        <f t="shared" si="9"/>
        <v>3570</v>
      </c>
      <c r="S25" s="2">
        <f t="shared" si="9"/>
        <v>9717</v>
      </c>
      <c r="T25" s="2">
        <f t="shared" si="10"/>
        <v>8792</v>
      </c>
      <c r="U25" s="2">
        <f t="shared" si="10"/>
        <v>3065</v>
      </c>
      <c r="V25" s="2">
        <f t="shared" si="10"/>
        <v>787</v>
      </c>
      <c r="W25" s="2">
        <f t="shared" si="10"/>
        <v>5506</v>
      </c>
      <c r="Y25" s="3">
        <f t="shared" si="6"/>
        <v>2558792</v>
      </c>
      <c r="Z25" s="3">
        <f t="shared" si="6"/>
        <v>2603065</v>
      </c>
      <c r="AA25" s="3">
        <f t="shared" si="6"/>
        <v>2610787</v>
      </c>
      <c r="AB25" s="3">
        <f t="shared" si="6"/>
        <v>2975506</v>
      </c>
      <c r="AC25" s="3">
        <f t="shared" si="7"/>
        <v>2955818</v>
      </c>
      <c r="AD25" s="3">
        <f t="shared" si="7"/>
        <v>3122628</v>
      </c>
      <c r="AE25" s="3">
        <f t="shared" si="7"/>
        <v>3243570</v>
      </c>
      <c r="AF25" s="3">
        <f t="shared" si="7"/>
        <v>3299717</v>
      </c>
    </row>
    <row r="26" spans="1:32" ht="15" customHeight="1" thickBot="1">
      <c r="A26" s="111" t="s">
        <v>23</v>
      </c>
      <c r="B26" s="112"/>
      <c r="C26" s="93"/>
      <c r="D26" s="95">
        <v>949725</v>
      </c>
      <c r="E26" s="95">
        <v>925819</v>
      </c>
      <c r="F26" s="95">
        <v>922982</v>
      </c>
      <c r="G26" s="95">
        <v>912105</v>
      </c>
      <c r="H26" s="214" t="s">
        <v>23</v>
      </c>
      <c r="I26" s="215"/>
      <c r="J26" s="93"/>
      <c r="K26" s="95">
        <v>559961</v>
      </c>
      <c r="L26" s="95">
        <v>554106</v>
      </c>
      <c r="M26" s="95">
        <v>621568</v>
      </c>
      <c r="N26" s="95">
        <v>600922</v>
      </c>
      <c r="P26" s="2">
        <f t="shared" si="9"/>
        <v>725</v>
      </c>
      <c r="Q26" s="2">
        <f t="shared" si="9"/>
        <v>819</v>
      </c>
      <c r="R26" s="2">
        <f t="shared" si="9"/>
        <v>982</v>
      </c>
      <c r="S26" s="2">
        <f t="shared" si="9"/>
        <v>105</v>
      </c>
      <c r="T26" s="2">
        <f t="shared" si="10"/>
        <v>961</v>
      </c>
      <c r="U26" s="2">
        <f t="shared" si="10"/>
        <v>106</v>
      </c>
      <c r="V26" s="2">
        <f t="shared" si="10"/>
        <v>568</v>
      </c>
      <c r="W26" s="2">
        <f t="shared" si="10"/>
        <v>922</v>
      </c>
      <c r="Y26" s="3">
        <f t="shared" si="6"/>
        <v>559961</v>
      </c>
      <c r="Z26" s="3">
        <f t="shared" si="6"/>
        <v>554106</v>
      </c>
      <c r="AA26" s="3">
        <f t="shared" si="6"/>
        <v>621568</v>
      </c>
      <c r="AB26" s="3">
        <f t="shared" si="6"/>
        <v>600922</v>
      </c>
      <c r="AC26" s="3">
        <f t="shared" si="7"/>
        <v>949725</v>
      </c>
      <c r="AD26" s="3">
        <f t="shared" si="7"/>
        <v>925819</v>
      </c>
      <c r="AE26" s="3">
        <f t="shared" si="7"/>
        <v>922982</v>
      </c>
      <c r="AF26" s="3">
        <f t="shared" si="7"/>
        <v>912105</v>
      </c>
    </row>
    <row r="27" spans="1:32" ht="15.75" customHeight="1" thickBot="1">
      <c r="A27" s="111" t="s">
        <v>24</v>
      </c>
      <c r="B27" s="112"/>
      <c r="C27" s="93"/>
      <c r="D27" s="95">
        <v>73373</v>
      </c>
      <c r="E27" s="95">
        <v>92302</v>
      </c>
      <c r="F27" s="95">
        <v>93915</v>
      </c>
      <c r="G27" s="95">
        <v>100186</v>
      </c>
      <c r="H27" s="214" t="s">
        <v>24</v>
      </c>
      <c r="I27" s="215"/>
      <c r="J27" s="93"/>
      <c r="K27" s="95">
        <v>91856</v>
      </c>
      <c r="L27" s="95">
        <v>90135</v>
      </c>
      <c r="M27" s="95">
        <v>68210</v>
      </c>
      <c r="N27" s="95">
        <v>67589</v>
      </c>
      <c r="P27" s="2">
        <f t="shared" si="9"/>
        <v>73</v>
      </c>
      <c r="Q27" s="2">
        <f t="shared" si="9"/>
        <v>2</v>
      </c>
      <c r="R27" s="2">
        <f t="shared" si="9"/>
        <v>15</v>
      </c>
      <c r="S27" s="2">
        <f t="shared" si="9"/>
        <v>186</v>
      </c>
      <c r="T27" s="2">
        <f t="shared" si="10"/>
        <v>56</v>
      </c>
      <c r="U27" s="2">
        <f t="shared" si="10"/>
        <v>35</v>
      </c>
      <c r="V27" s="2">
        <f t="shared" si="10"/>
        <v>10</v>
      </c>
      <c r="W27" s="2">
        <f t="shared" si="10"/>
        <v>89</v>
      </c>
      <c r="Y27" s="3">
        <f t="shared" si="6"/>
        <v>91856</v>
      </c>
      <c r="Z27" s="3">
        <f t="shared" si="6"/>
        <v>90135</v>
      </c>
      <c r="AA27" s="3">
        <f t="shared" si="6"/>
        <v>68210</v>
      </c>
      <c r="AB27" s="3">
        <f t="shared" si="6"/>
        <v>67589</v>
      </c>
      <c r="AC27" s="3">
        <f t="shared" si="7"/>
        <v>73373</v>
      </c>
      <c r="AD27" s="3">
        <f t="shared" si="7"/>
        <v>92302</v>
      </c>
      <c r="AE27" s="3">
        <f t="shared" si="7"/>
        <v>93915</v>
      </c>
      <c r="AF27" s="3">
        <f t="shared" si="7"/>
        <v>100186</v>
      </c>
    </row>
    <row r="28" spans="1:32" ht="30" customHeight="1" thickBot="1">
      <c r="A28" s="111" t="s">
        <v>25</v>
      </c>
      <c r="B28" s="112"/>
      <c r="C28" s="93"/>
      <c r="D28" s="95">
        <v>332687</v>
      </c>
      <c r="E28" s="95">
        <v>439403</v>
      </c>
      <c r="F28" s="95">
        <v>500615</v>
      </c>
      <c r="G28" s="95">
        <v>532405</v>
      </c>
      <c r="H28" s="214" t="s">
        <v>25</v>
      </c>
      <c r="I28" s="215"/>
      <c r="J28" s="93"/>
      <c r="K28" s="95">
        <v>224978</v>
      </c>
      <c r="L28" s="95">
        <v>233387</v>
      </c>
      <c r="M28" s="95">
        <v>246895</v>
      </c>
      <c r="N28" s="95">
        <v>410743</v>
      </c>
      <c r="P28" s="2">
        <f t="shared" si="9"/>
        <v>687</v>
      </c>
      <c r="Q28" s="2">
        <f t="shared" si="9"/>
        <v>403</v>
      </c>
      <c r="R28" s="2">
        <f t="shared" si="9"/>
        <v>615</v>
      </c>
      <c r="S28" s="2">
        <f t="shared" si="9"/>
        <v>405</v>
      </c>
      <c r="T28" s="2">
        <f t="shared" si="10"/>
        <v>978</v>
      </c>
      <c r="U28" s="2">
        <f t="shared" si="10"/>
        <v>387</v>
      </c>
      <c r="V28" s="2">
        <f t="shared" si="10"/>
        <v>895</v>
      </c>
      <c r="W28" s="2">
        <f t="shared" si="10"/>
        <v>743</v>
      </c>
      <c r="Y28" s="3">
        <f t="shared" si="6"/>
        <v>224978</v>
      </c>
      <c r="Z28" s="3">
        <f t="shared" si="6"/>
        <v>233387</v>
      </c>
      <c r="AA28" s="3">
        <f t="shared" si="6"/>
        <v>246895</v>
      </c>
      <c r="AB28" s="3">
        <f t="shared" si="6"/>
        <v>410743</v>
      </c>
      <c r="AC28" s="3">
        <f t="shared" si="7"/>
        <v>332687</v>
      </c>
      <c r="AD28" s="3">
        <f t="shared" si="7"/>
        <v>439403</v>
      </c>
      <c r="AE28" s="3">
        <f t="shared" si="7"/>
        <v>500615</v>
      </c>
      <c r="AF28" s="3">
        <f t="shared" si="7"/>
        <v>532405</v>
      </c>
    </row>
    <row r="29" spans="1:32" ht="15" customHeight="1" thickBot="1">
      <c r="A29" s="113" t="s">
        <v>26</v>
      </c>
      <c r="B29" s="114"/>
      <c r="C29" s="93"/>
      <c r="D29" s="94">
        <v>4238801</v>
      </c>
      <c r="E29" s="94">
        <v>4225630</v>
      </c>
      <c r="F29" s="94">
        <v>4293296</v>
      </c>
      <c r="G29" s="94">
        <v>4218795</v>
      </c>
      <c r="H29" s="224" t="s">
        <v>26</v>
      </c>
      <c r="I29" s="225"/>
      <c r="J29" s="93"/>
      <c r="K29" s="94">
        <v>3463881</v>
      </c>
      <c r="L29" s="94">
        <v>3588674</v>
      </c>
      <c r="M29" s="94">
        <v>3854131</v>
      </c>
      <c r="N29" s="94">
        <v>4060702</v>
      </c>
      <c r="P29" s="2">
        <f t="shared" si="9"/>
        <v>8801</v>
      </c>
      <c r="Q29" s="2">
        <f t="shared" si="9"/>
        <v>5630</v>
      </c>
      <c r="R29" s="2">
        <f t="shared" si="9"/>
        <v>3296</v>
      </c>
      <c r="S29" s="2">
        <f t="shared" si="9"/>
        <v>8795</v>
      </c>
      <c r="T29" s="2">
        <f t="shared" si="10"/>
        <v>3881</v>
      </c>
      <c r="U29" s="2">
        <f t="shared" si="10"/>
        <v>8674</v>
      </c>
      <c r="V29" s="2">
        <f t="shared" si="10"/>
        <v>4131</v>
      </c>
      <c r="W29" s="2">
        <f t="shared" si="10"/>
        <v>702</v>
      </c>
      <c r="Y29" s="3">
        <f t="shared" si="6"/>
        <v>3463881</v>
      </c>
      <c r="Z29" s="3">
        <f t="shared" si="6"/>
        <v>3588674</v>
      </c>
      <c r="AA29" s="3">
        <f t="shared" si="6"/>
        <v>3854131</v>
      </c>
      <c r="AB29" s="3">
        <f t="shared" si="6"/>
        <v>4060702</v>
      </c>
      <c r="AC29" s="3">
        <f t="shared" si="7"/>
        <v>4238801</v>
      </c>
      <c r="AD29" s="3">
        <f t="shared" si="7"/>
        <v>4225630</v>
      </c>
      <c r="AE29" s="3">
        <f t="shared" si="7"/>
        <v>4293296</v>
      </c>
      <c r="AF29" s="3">
        <f t="shared" si="7"/>
        <v>4218795</v>
      </c>
    </row>
    <row r="30" spans="1:32" ht="15" customHeight="1" thickBot="1">
      <c r="A30" s="113" t="s">
        <v>27</v>
      </c>
      <c r="B30" s="114"/>
      <c r="C30" s="93"/>
      <c r="D30" s="94">
        <v>1954738</v>
      </c>
      <c r="E30" s="94">
        <v>1839953</v>
      </c>
      <c r="F30" s="94">
        <v>1884437</v>
      </c>
      <c r="G30" s="94">
        <v>1706596</v>
      </c>
      <c r="H30" s="224" t="s">
        <v>27</v>
      </c>
      <c r="I30" s="225"/>
      <c r="J30" s="93"/>
      <c r="K30" s="94">
        <v>1225317</v>
      </c>
      <c r="L30" s="94">
        <v>1332683</v>
      </c>
      <c r="M30" s="94">
        <v>1552615</v>
      </c>
      <c r="N30" s="94">
        <v>1624776</v>
      </c>
      <c r="P30" s="2">
        <f t="shared" si="9"/>
        <v>4738</v>
      </c>
      <c r="Q30" s="2">
        <f t="shared" si="9"/>
        <v>9953</v>
      </c>
      <c r="R30" s="2">
        <f t="shared" si="9"/>
        <v>4437</v>
      </c>
      <c r="S30" s="2">
        <f t="shared" si="9"/>
        <v>6596</v>
      </c>
      <c r="T30" s="2">
        <f t="shared" si="10"/>
        <v>5317</v>
      </c>
      <c r="U30" s="2">
        <f t="shared" si="10"/>
        <v>2683</v>
      </c>
      <c r="V30" s="2">
        <f t="shared" si="10"/>
        <v>2615</v>
      </c>
      <c r="W30" s="2">
        <f t="shared" si="10"/>
        <v>4776</v>
      </c>
      <c r="Y30" s="3">
        <f t="shared" si="6"/>
        <v>1225317</v>
      </c>
      <c r="Z30" s="3">
        <f t="shared" si="6"/>
        <v>1332683</v>
      </c>
      <c r="AA30" s="3">
        <f t="shared" si="6"/>
        <v>1552615</v>
      </c>
      <c r="AB30" s="3">
        <f t="shared" si="6"/>
        <v>1624776</v>
      </c>
      <c r="AC30" s="3">
        <f t="shared" si="7"/>
        <v>1954738</v>
      </c>
      <c r="AD30" s="3">
        <f t="shared" si="7"/>
        <v>1839953</v>
      </c>
      <c r="AE30" s="3">
        <f t="shared" si="7"/>
        <v>1884437</v>
      </c>
      <c r="AF30" s="3">
        <f t="shared" si="7"/>
        <v>1706596</v>
      </c>
    </row>
    <row r="31" spans="1:32" ht="15" customHeight="1" thickBot="1">
      <c r="A31" s="111" t="s">
        <v>28</v>
      </c>
      <c r="B31" s="112"/>
      <c r="C31" s="93"/>
      <c r="D31" s="95">
        <v>1305516</v>
      </c>
      <c r="E31" s="95">
        <v>1099120</v>
      </c>
      <c r="F31" s="95">
        <v>1062251</v>
      </c>
      <c r="G31" s="95">
        <v>731984</v>
      </c>
      <c r="H31" s="214" t="s">
        <v>28</v>
      </c>
      <c r="I31" s="215"/>
      <c r="J31" s="93"/>
      <c r="K31" s="95">
        <v>800763</v>
      </c>
      <c r="L31" s="95">
        <v>840689</v>
      </c>
      <c r="M31" s="95">
        <v>1003648</v>
      </c>
      <c r="N31" s="95">
        <v>1059156</v>
      </c>
      <c r="P31" s="2">
        <f t="shared" si="9"/>
        <v>5516</v>
      </c>
      <c r="Q31" s="2">
        <f t="shared" si="9"/>
        <v>9120</v>
      </c>
      <c r="R31" s="2">
        <f t="shared" si="9"/>
        <v>2251</v>
      </c>
      <c r="S31" s="2">
        <f t="shared" si="9"/>
        <v>984</v>
      </c>
      <c r="T31" s="2">
        <f t="shared" si="10"/>
        <v>763</v>
      </c>
      <c r="U31" s="2">
        <f t="shared" si="10"/>
        <v>689</v>
      </c>
      <c r="V31" s="2">
        <f t="shared" si="10"/>
        <v>3648</v>
      </c>
      <c r="W31" s="2">
        <f t="shared" si="10"/>
        <v>9156</v>
      </c>
      <c r="Y31" s="3">
        <f t="shared" si="6"/>
        <v>800763</v>
      </c>
      <c r="Z31" s="3">
        <f t="shared" si="6"/>
        <v>840689</v>
      </c>
      <c r="AA31" s="3">
        <f t="shared" si="6"/>
        <v>1003648</v>
      </c>
      <c r="AB31" s="3">
        <f t="shared" si="6"/>
        <v>1059156</v>
      </c>
      <c r="AC31" s="3">
        <f t="shared" si="7"/>
        <v>1305516</v>
      </c>
      <c r="AD31" s="3">
        <f t="shared" si="7"/>
        <v>1099120</v>
      </c>
      <c r="AE31" s="3">
        <f t="shared" si="7"/>
        <v>1062251</v>
      </c>
      <c r="AF31" s="3">
        <f t="shared" si="7"/>
        <v>731984</v>
      </c>
    </row>
    <row r="32" spans="1:32" ht="15" customHeight="1" thickBot="1">
      <c r="A32" s="111" t="s">
        <v>29</v>
      </c>
      <c r="B32" s="112"/>
      <c r="C32" s="93"/>
      <c r="D32" s="95">
        <v>649222</v>
      </c>
      <c r="E32" s="95">
        <v>740833</v>
      </c>
      <c r="F32" s="95">
        <v>822185</v>
      </c>
      <c r="G32" s="95">
        <v>974613</v>
      </c>
      <c r="H32" s="214" t="s">
        <v>29</v>
      </c>
      <c r="I32" s="215"/>
      <c r="J32" s="93"/>
      <c r="K32" s="95">
        <v>424554</v>
      </c>
      <c r="L32" s="95">
        <v>491994</v>
      </c>
      <c r="M32" s="95">
        <v>548967</v>
      </c>
      <c r="N32" s="95">
        <v>565620</v>
      </c>
      <c r="P32" s="2">
        <f t="shared" si="9"/>
        <v>222</v>
      </c>
      <c r="Q32" s="2">
        <f t="shared" si="9"/>
        <v>833</v>
      </c>
      <c r="R32" s="2">
        <f t="shared" si="9"/>
        <v>185</v>
      </c>
      <c r="S32" s="2">
        <f t="shared" si="9"/>
        <v>613</v>
      </c>
      <c r="T32" s="2">
        <f t="shared" si="10"/>
        <v>554</v>
      </c>
      <c r="U32" s="2">
        <f t="shared" si="10"/>
        <v>994</v>
      </c>
      <c r="V32" s="2">
        <f t="shared" si="10"/>
        <v>967</v>
      </c>
      <c r="W32" s="2">
        <f t="shared" si="10"/>
        <v>620</v>
      </c>
      <c r="Y32" s="3">
        <f t="shared" si="6"/>
        <v>424554</v>
      </c>
      <c r="Z32" s="3">
        <f t="shared" si="6"/>
        <v>491994</v>
      </c>
      <c r="AA32" s="3">
        <f t="shared" si="6"/>
        <v>548967</v>
      </c>
      <c r="AB32" s="3">
        <f t="shared" si="6"/>
        <v>565620</v>
      </c>
      <c r="AC32" s="3">
        <f t="shared" si="7"/>
        <v>649222</v>
      </c>
      <c r="AD32" s="3">
        <f t="shared" si="7"/>
        <v>740833</v>
      </c>
      <c r="AE32" s="3">
        <f t="shared" si="7"/>
        <v>822185</v>
      </c>
      <c r="AF32" s="3">
        <f t="shared" si="7"/>
        <v>974613</v>
      </c>
    </row>
    <row r="33" spans="1:32" ht="15" customHeight="1" thickBot="1">
      <c r="A33" s="113" t="s">
        <v>30</v>
      </c>
      <c r="B33" s="114"/>
      <c r="C33" s="93"/>
      <c r="D33" s="94">
        <v>2284063</v>
      </c>
      <c r="E33" s="94">
        <v>2385677</v>
      </c>
      <c r="F33" s="94">
        <v>2408859</v>
      </c>
      <c r="G33" s="94">
        <v>2512199</v>
      </c>
      <c r="H33" s="224" t="s">
        <v>30</v>
      </c>
      <c r="I33" s="225"/>
      <c r="J33" s="93"/>
      <c r="K33" s="94">
        <v>2238564</v>
      </c>
      <c r="L33" s="94">
        <v>2255991</v>
      </c>
      <c r="M33" s="94">
        <v>2301517</v>
      </c>
      <c r="N33" s="94">
        <v>2435926</v>
      </c>
      <c r="P33" s="2">
        <f t="shared" si="9"/>
        <v>4063</v>
      </c>
      <c r="Q33" s="2">
        <f t="shared" si="9"/>
        <v>5677</v>
      </c>
      <c r="R33" s="2">
        <f t="shared" si="9"/>
        <v>8859</v>
      </c>
      <c r="S33" s="2">
        <f t="shared" si="9"/>
        <v>2199</v>
      </c>
      <c r="T33" s="2">
        <f t="shared" si="10"/>
        <v>8564</v>
      </c>
      <c r="U33" s="2">
        <f t="shared" si="10"/>
        <v>5991</v>
      </c>
      <c r="V33" s="2">
        <f t="shared" si="10"/>
        <v>1517</v>
      </c>
      <c r="W33" s="2">
        <f t="shared" si="10"/>
        <v>5926</v>
      </c>
      <c r="Y33" s="3">
        <f t="shared" si="6"/>
        <v>2238564</v>
      </c>
      <c r="Z33" s="3">
        <f t="shared" si="6"/>
        <v>2255991</v>
      </c>
      <c r="AA33" s="3">
        <f t="shared" si="6"/>
        <v>2301517</v>
      </c>
      <c r="AB33" s="3">
        <f t="shared" si="6"/>
        <v>2435926</v>
      </c>
      <c r="AC33" s="3">
        <f t="shared" si="7"/>
        <v>2284063</v>
      </c>
      <c r="AD33" s="3">
        <f t="shared" si="7"/>
        <v>2385677</v>
      </c>
      <c r="AE33" s="3">
        <f t="shared" si="7"/>
        <v>2408859</v>
      </c>
      <c r="AF33" s="3">
        <f t="shared" si="7"/>
        <v>2512199</v>
      </c>
    </row>
    <row r="34" spans="1:32" ht="30" customHeight="1" thickBot="1">
      <c r="A34" s="111" t="s">
        <v>31</v>
      </c>
      <c r="B34" s="112"/>
      <c r="C34" s="93"/>
      <c r="D34" s="95">
        <v>813000</v>
      </c>
      <c r="E34" s="95">
        <v>813000</v>
      </c>
      <c r="F34" s="95">
        <v>813000</v>
      </c>
      <c r="G34" s="95">
        <v>813000</v>
      </c>
      <c r="H34" s="214" t="s">
        <v>31</v>
      </c>
      <c r="I34" s="215"/>
      <c r="J34" s="93"/>
      <c r="K34" s="95">
        <v>813000</v>
      </c>
      <c r="L34" s="95">
        <v>813000</v>
      </c>
      <c r="M34" s="95">
        <v>813000</v>
      </c>
      <c r="N34" s="95">
        <v>813000</v>
      </c>
      <c r="P34" s="2">
        <f t="shared" si="9"/>
        <v>0</v>
      </c>
      <c r="Q34" s="2">
        <f t="shared" si="9"/>
        <v>0</v>
      </c>
      <c r="R34" s="2">
        <f t="shared" si="9"/>
        <v>0</v>
      </c>
      <c r="S34" s="2">
        <f t="shared" si="9"/>
        <v>0</v>
      </c>
      <c r="T34" s="2">
        <f t="shared" si="10"/>
        <v>0</v>
      </c>
      <c r="U34" s="2">
        <f t="shared" si="10"/>
        <v>0</v>
      </c>
      <c r="V34" s="2">
        <f t="shared" si="10"/>
        <v>0</v>
      </c>
      <c r="W34" s="2">
        <f t="shared" si="10"/>
        <v>0</v>
      </c>
      <c r="Y34" s="3">
        <f t="shared" si="6"/>
        <v>813000</v>
      </c>
      <c r="Z34" s="3">
        <f t="shared" si="6"/>
        <v>813000</v>
      </c>
      <c r="AA34" s="3">
        <f t="shared" si="6"/>
        <v>813000</v>
      </c>
      <c r="AB34" s="3">
        <f t="shared" si="6"/>
        <v>813000</v>
      </c>
      <c r="AC34" s="3">
        <f t="shared" si="7"/>
        <v>813000</v>
      </c>
      <c r="AD34" s="3">
        <f t="shared" si="7"/>
        <v>813000</v>
      </c>
      <c r="AE34" s="3">
        <f t="shared" si="7"/>
        <v>813000</v>
      </c>
      <c r="AF34" s="3">
        <f t="shared" si="7"/>
        <v>813000</v>
      </c>
    </row>
    <row r="35" spans="1:32" ht="30" customHeight="1" thickBot="1">
      <c r="A35" s="111" t="s">
        <v>32</v>
      </c>
      <c r="B35" s="112"/>
      <c r="C35" s="93"/>
      <c r="D35" s="95"/>
      <c r="E35" s="95"/>
      <c r="F35" s="95"/>
      <c r="G35" s="95"/>
      <c r="H35" s="214" t="s">
        <v>32</v>
      </c>
      <c r="I35" s="215"/>
      <c r="J35" s="93"/>
      <c r="K35" s="95">
        <v>1889</v>
      </c>
      <c r="L35" s="95">
        <v>1889</v>
      </c>
      <c r="M35" s="96"/>
      <c r="N35" s="96"/>
      <c r="P35" s="2" t="e">
        <f t="shared" si="9"/>
        <v>#VALUE!</v>
      </c>
      <c r="Q35" s="2" t="e">
        <f t="shared" si="9"/>
        <v>#VALUE!</v>
      </c>
      <c r="R35" s="2" t="e">
        <f t="shared" si="9"/>
        <v>#VALUE!</v>
      </c>
      <c r="S35" s="2" t="e">
        <f t="shared" si="9"/>
        <v>#VALUE!</v>
      </c>
      <c r="T35" s="2">
        <f t="shared" si="10"/>
        <v>9</v>
      </c>
      <c r="U35" s="2">
        <f t="shared" si="10"/>
        <v>9</v>
      </c>
      <c r="V35" s="2" t="e">
        <f t="shared" si="10"/>
        <v>#VALUE!</v>
      </c>
      <c r="W35" s="2" t="e">
        <f t="shared" si="10"/>
        <v>#VALUE!</v>
      </c>
      <c r="Y35" s="3">
        <f t="shared" si="6"/>
        <v>1889</v>
      </c>
      <c r="Z35" s="3">
        <f t="shared" si="6"/>
        <v>1889</v>
      </c>
      <c r="AA35" s="3">
        <f t="shared" si="6"/>
        <v>0</v>
      </c>
      <c r="AB35" s="3">
        <f t="shared" si="6"/>
        <v>0</v>
      </c>
      <c r="AC35" s="3">
        <f t="shared" si="7"/>
        <v>0</v>
      </c>
      <c r="AD35" s="3">
        <f t="shared" si="7"/>
        <v>0</v>
      </c>
      <c r="AE35" s="3">
        <f t="shared" si="7"/>
        <v>0</v>
      </c>
      <c r="AF35" s="3">
        <f t="shared" si="7"/>
        <v>0</v>
      </c>
    </row>
    <row r="36" spans="1:32" ht="30" customHeight="1" thickBot="1">
      <c r="A36" s="111" t="s">
        <v>33</v>
      </c>
      <c r="B36" s="112"/>
      <c r="C36" s="93"/>
      <c r="D36" s="95">
        <v>248766</v>
      </c>
      <c r="E36" s="95">
        <v>354237</v>
      </c>
      <c r="F36" s="95">
        <v>288451</v>
      </c>
      <c r="G36" s="95">
        <v>385618</v>
      </c>
      <c r="H36" s="214" t="s">
        <v>33</v>
      </c>
      <c r="I36" s="215"/>
      <c r="J36" s="93"/>
      <c r="K36" s="95">
        <v>361247</v>
      </c>
      <c r="L36" s="95">
        <v>385011</v>
      </c>
      <c r="M36" s="95">
        <v>394987</v>
      </c>
      <c r="N36" s="95">
        <v>513121</v>
      </c>
      <c r="P36" s="2">
        <f t="shared" si="9"/>
        <v>766</v>
      </c>
      <c r="Q36" s="2">
        <f t="shared" si="9"/>
        <v>237</v>
      </c>
      <c r="R36" s="2">
        <f t="shared" si="9"/>
        <v>451</v>
      </c>
      <c r="S36" s="2">
        <f t="shared" si="9"/>
        <v>618</v>
      </c>
      <c r="T36" s="2">
        <f t="shared" si="10"/>
        <v>247</v>
      </c>
      <c r="U36" s="2">
        <f t="shared" si="10"/>
        <v>11</v>
      </c>
      <c r="V36" s="2">
        <f t="shared" si="10"/>
        <v>987</v>
      </c>
      <c r="W36" s="2">
        <f t="shared" si="10"/>
        <v>121</v>
      </c>
      <c r="Y36" s="3">
        <f t="shared" si="6"/>
        <v>361247</v>
      </c>
      <c r="Z36" s="3">
        <f t="shared" si="6"/>
        <v>385011</v>
      </c>
      <c r="AA36" s="3">
        <f t="shared" si="6"/>
        <v>394987</v>
      </c>
      <c r="AB36" s="3">
        <f t="shared" si="6"/>
        <v>513121</v>
      </c>
      <c r="AC36" s="3">
        <f t="shared" si="7"/>
        <v>248766</v>
      </c>
      <c r="AD36" s="3">
        <f t="shared" si="7"/>
        <v>354237</v>
      </c>
      <c r="AE36" s="3">
        <f t="shared" si="7"/>
        <v>288451</v>
      </c>
      <c r="AF36" s="3">
        <f t="shared" si="7"/>
        <v>385618</v>
      </c>
    </row>
    <row r="37" spans="1:32" ht="30" customHeight="1" thickBot="1">
      <c r="A37" s="113" t="s">
        <v>34</v>
      </c>
      <c r="B37" s="114"/>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13" t="s">
        <v>35</v>
      </c>
      <c r="B38" s="114"/>
      <c r="C38" s="93"/>
      <c r="D38" s="94">
        <v>4238801</v>
      </c>
      <c r="E38" s="94">
        <v>4225630</v>
      </c>
      <c r="F38" s="94">
        <v>4293296</v>
      </c>
      <c r="G38" s="94">
        <v>4218795</v>
      </c>
      <c r="H38" s="224" t="s">
        <v>35</v>
      </c>
      <c r="I38" s="225"/>
      <c r="J38" s="93"/>
      <c r="K38" s="94">
        <v>3463881</v>
      </c>
      <c r="L38" s="94">
        <v>3588674</v>
      </c>
      <c r="M38" s="94">
        <v>3854131</v>
      </c>
      <c r="N38" s="94">
        <v>4060702</v>
      </c>
      <c r="P38" s="2">
        <f t="shared" si="9"/>
        <v>8801</v>
      </c>
      <c r="Q38" s="2">
        <f t="shared" si="9"/>
        <v>5630</v>
      </c>
      <c r="R38" s="2">
        <f t="shared" si="9"/>
        <v>3296</v>
      </c>
      <c r="S38" s="2">
        <f t="shared" si="9"/>
        <v>8795</v>
      </c>
      <c r="T38" s="2">
        <f t="shared" si="10"/>
        <v>3881</v>
      </c>
      <c r="U38" s="2">
        <f t="shared" si="10"/>
        <v>8674</v>
      </c>
      <c r="V38" s="2">
        <f t="shared" si="10"/>
        <v>4131</v>
      </c>
      <c r="W38" s="2">
        <f t="shared" si="10"/>
        <v>702</v>
      </c>
      <c r="Y38" s="3">
        <f t="shared" si="6"/>
        <v>3463881</v>
      </c>
      <c r="Z38" s="3">
        <f t="shared" si="6"/>
        <v>3588674</v>
      </c>
      <c r="AA38" s="3">
        <f t="shared" si="6"/>
        <v>3854131</v>
      </c>
      <c r="AB38" s="3">
        <f t="shared" si="6"/>
        <v>4060702</v>
      </c>
      <c r="AC38" s="3">
        <f t="shared" si="7"/>
        <v>4238801</v>
      </c>
      <c r="AD38" s="3">
        <f t="shared" si="7"/>
        <v>4225630</v>
      </c>
      <c r="AE38" s="3">
        <f t="shared" si="7"/>
        <v>4293296</v>
      </c>
      <c r="AF38" s="3">
        <f t="shared" si="7"/>
        <v>4218795</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37">
    <mergeCell ref="H38:I38"/>
    <mergeCell ref="H32:I32"/>
    <mergeCell ref="H33:I33"/>
    <mergeCell ref="H34:I34"/>
    <mergeCell ref="H35:I35"/>
    <mergeCell ref="H36:I36"/>
    <mergeCell ref="H37:I37"/>
    <mergeCell ref="H31:I31"/>
    <mergeCell ref="H20:I20"/>
    <mergeCell ref="H21:I21"/>
    <mergeCell ref="H22:I22"/>
    <mergeCell ref="H23:I23"/>
    <mergeCell ref="H24:I24"/>
    <mergeCell ref="H25:I25"/>
    <mergeCell ref="H26:I26"/>
    <mergeCell ref="H27:I27"/>
    <mergeCell ref="H28:I28"/>
    <mergeCell ref="H29:I29"/>
    <mergeCell ref="H30:I30"/>
    <mergeCell ref="H19:I19"/>
    <mergeCell ref="H8:I8"/>
    <mergeCell ref="H9:I9"/>
    <mergeCell ref="H10:I10"/>
    <mergeCell ref="H11:I11"/>
    <mergeCell ref="H12:I12"/>
    <mergeCell ref="H13:I13"/>
    <mergeCell ref="H14:I14"/>
    <mergeCell ref="H15:I15"/>
    <mergeCell ref="H16:I16"/>
    <mergeCell ref="H17:N17"/>
    <mergeCell ref="H18:J18"/>
    <mergeCell ref="H7:I7"/>
    <mergeCell ref="H1:J2"/>
    <mergeCell ref="H3:I3"/>
    <mergeCell ref="H4:I4"/>
    <mergeCell ref="H5:I5"/>
    <mergeCell ref="H6:I6"/>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29" sqref="M29"/>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400</v>
      </c>
      <c r="D1" s="155" t="s">
        <v>1899</v>
      </c>
    </row>
    <row r="2" spans="1:11">
      <c r="A2" s="7"/>
      <c r="B2" s="125" t="s">
        <v>540</v>
      </c>
      <c r="C2" s="126" t="s">
        <v>37</v>
      </c>
      <c r="D2" s="126" t="str">
        <f>'Input yearly PHC'!N18</f>
        <v>Năm 2014</v>
      </c>
      <c r="E2" s="126" t="str">
        <f>'Input yearly PHC'!O18</f>
        <v>Năm 2015</v>
      </c>
      <c r="F2" s="126" t="str">
        <f>'Input yearly PHC'!P18</f>
        <v>Năm 2016</v>
      </c>
      <c r="G2" s="126" t="str">
        <f>'Input yearly PHC'!Q18</f>
        <v>Năm 2017</v>
      </c>
      <c r="H2" s="196"/>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PHC'!N3</f>
        <v>528591</v>
      </c>
      <c r="E4" s="130">
        <f>'Input yearly PHC'!O3</f>
        <v>1219869</v>
      </c>
      <c r="F4" s="130">
        <f>'Input yearly PHC'!P3</f>
        <v>1469043</v>
      </c>
      <c r="G4" s="130">
        <f>'Input yearly PHC'!Q3</f>
        <v>2111460</v>
      </c>
      <c r="H4" s="129"/>
      <c r="I4" s="238"/>
      <c r="J4" s="239"/>
      <c r="K4" s="240"/>
    </row>
    <row r="5" spans="1:11">
      <c r="A5" s="7"/>
      <c r="B5" s="128" t="s">
        <v>542</v>
      </c>
      <c r="C5" s="128" t="s">
        <v>38</v>
      </c>
      <c r="D5" s="131">
        <f>'Input yearly PHC'!N5</f>
        <v>45743</v>
      </c>
      <c r="E5" s="131">
        <f>'Input yearly PHC'!O5</f>
        <v>60350</v>
      </c>
      <c r="F5" s="131">
        <f>'Input yearly PHC'!P5</f>
        <v>106724</v>
      </c>
      <c r="G5" s="131">
        <f>'Input yearly PHC'!Q5</f>
        <v>144453</v>
      </c>
      <c r="H5" s="129"/>
      <c r="I5" s="238"/>
      <c r="J5" s="239"/>
      <c r="K5" s="240"/>
    </row>
    <row r="6" spans="1:11">
      <c r="A6" s="7"/>
      <c r="B6" s="128" t="s">
        <v>543</v>
      </c>
      <c r="C6" s="128" t="s">
        <v>38</v>
      </c>
      <c r="D6" s="131">
        <f>'Input yearly PHC'!N15</f>
        <v>4344</v>
      </c>
      <c r="E6" s="131">
        <f>'Input yearly PHC'!O15</f>
        <v>12384</v>
      </c>
      <c r="F6" s="131">
        <f>'Input yearly PHC'!P15</f>
        <v>14600</v>
      </c>
      <c r="G6" s="131">
        <f>'Input yearly PHC'!Q15</f>
        <v>28198</v>
      </c>
      <c r="H6" s="129"/>
      <c r="I6" s="238"/>
      <c r="J6" s="239"/>
      <c r="K6" s="240"/>
    </row>
    <row r="7" spans="1:11">
      <c r="A7" s="7"/>
      <c r="B7" s="128" t="s">
        <v>544</v>
      </c>
      <c r="C7" s="128" t="s">
        <v>38</v>
      </c>
      <c r="D7" s="131">
        <f>'Input yearly PHC'!N33</f>
        <v>162568</v>
      </c>
      <c r="E7" s="131">
        <f>'Input yearly PHC'!O33</f>
        <v>197373</v>
      </c>
      <c r="F7" s="131">
        <f>'Input yearly PHC'!P33</f>
        <v>207656</v>
      </c>
      <c r="G7" s="131">
        <f>'Input yearly PHC'!Q33</f>
        <v>355350</v>
      </c>
      <c r="H7" s="129"/>
      <c r="I7" s="238"/>
      <c r="J7" s="239"/>
      <c r="K7" s="240"/>
    </row>
    <row r="8" spans="1:11">
      <c r="A8" s="7"/>
      <c r="B8" s="128" t="s">
        <v>545</v>
      </c>
      <c r="C8" s="129" t="s">
        <v>38</v>
      </c>
      <c r="D8" s="130">
        <f>'Input yearly PHC'!N29</f>
        <v>685653</v>
      </c>
      <c r="E8" s="130">
        <f>'Input yearly PHC'!O29</f>
        <v>748253</v>
      </c>
      <c r="F8" s="130">
        <f>'Input yearly PHC'!P29</f>
        <v>972745</v>
      </c>
      <c r="G8" s="130">
        <f>'Input yearly PHC'!Q29</f>
        <v>1607335</v>
      </c>
      <c r="H8" s="129"/>
      <c r="I8" s="238"/>
      <c r="J8" s="239"/>
      <c r="K8" s="240"/>
    </row>
    <row r="9" spans="1:11">
      <c r="A9" s="7"/>
      <c r="B9" s="128" t="s">
        <v>546</v>
      </c>
      <c r="C9" s="129" t="s">
        <v>39</v>
      </c>
      <c r="D9" s="130">
        <f>'Input yearly PHC'!N34*1000000/10000</f>
        <v>11000000</v>
      </c>
      <c r="E9" s="130">
        <f>'Input yearly PHC'!O34*1000000/10000</f>
        <v>11000000</v>
      </c>
      <c r="F9" s="130">
        <f>'Input yearly PHC'!P34*1000000/10000</f>
        <v>11000000</v>
      </c>
      <c r="G9" s="130">
        <f>'Input yearly PHC'!Q34*1000000/10000</f>
        <v>20900000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8.6537606580513099E-2</v>
      </c>
      <c r="E11" s="132">
        <f>E5/E4</f>
        <v>4.9472525328539373E-2</v>
      </c>
      <c r="F11" s="132">
        <f>F5/F4</f>
        <v>7.2648656302095993E-2</v>
      </c>
      <c r="G11" s="132">
        <f>G5/G4</f>
        <v>6.8413798982694438E-2</v>
      </c>
      <c r="H11" s="129"/>
      <c r="I11" s="238"/>
      <c r="J11" s="239"/>
      <c r="K11" s="240"/>
    </row>
    <row r="12" spans="1:11">
      <c r="A12" s="7"/>
      <c r="B12" s="128" t="s">
        <v>570</v>
      </c>
      <c r="C12" s="129" t="s">
        <v>36</v>
      </c>
      <c r="D12" s="133">
        <f>D6/D4</f>
        <v>8.2180740875270296E-3</v>
      </c>
      <c r="E12" s="132">
        <f>E6/E4</f>
        <v>1.0151909754244104E-2</v>
      </c>
      <c r="F12" s="132">
        <f>F6/F4</f>
        <v>9.938442918280813E-3</v>
      </c>
      <c r="G12" s="132">
        <f>G6/G4</f>
        <v>1.3354740321862598E-2</v>
      </c>
      <c r="H12" s="129"/>
      <c r="I12" s="238"/>
      <c r="J12" s="239"/>
      <c r="K12" s="240"/>
    </row>
    <row r="13" spans="1:11">
      <c r="A13" s="7"/>
      <c r="B13" s="128" t="s">
        <v>41</v>
      </c>
      <c r="C13" s="129" t="s">
        <v>40</v>
      </c>
      <c r="D13" s="130">
        <f>D6*1000000/D9</f>
        <v>394.90909090909093</v>
      </c>
      <c r="E13" s="131">
        <f>E6*1000000/E9</f>
        <v>1125.8181818181818</v>
      </c>
      <c r="F13" s="131">
        <f>F6*1000000/F9</f>
        <v>1327.2727272727273</v>
      </c>
      <c r="G13" s="131">
        <f>G6*1000000/G9</f>
        <v>1349.1866028708134</v>
      </c>
      <c r="H13" s="129"/>
      <c r="I13" s="238"/>
      <c r="J13" s="239"/>
      <c r="K13" s="240"/>
    </row>
    <row r="14" spans="1:11">
      <c r="A14" s="7"/>
      <c r="B14" s="128" t="s">
        <v>548</v>
      </c>
      <c r="C14" s="129"/>
      <c r="D14" s="130">
        <f>D7*1000000/D9</f>
        <v>14778.90909090909</v>
      </c>
      <c r="E14" s="131">
        <f>E7*1000000/E9</f>
        <v>17943</v>
      </c>
      <c r="F14" s="131">
        <f>F7*1000000/F9</f>
        <v>18877.81818181818</v>
      </c>
      <c r="G14" s="131">
        <f>G7*1000000/G9</f>
        <v>17002.392344497606</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1.3077748202296293</v>
      </c>
      <c r="F16" s="138">
        <f>(F4-E4)/ABS(E4)</f>
        <v>0.20426291675581559</v>
      </c>
      <c r="G16" s="138">
        <f>(G4-F4)/ABS(F4)</f>
        <v>0.43730306056391816</v>
      </c>
      <c r="H16" s="129"/>
      <c r="I16" s="238"/>
      <c r="J16" s="239"/>
      <c r="K16" s="240"/>
    </row>
    <row r="17" spans="1:12">
      <c r="A17" s="7"/>
      <c r="B17" s="128" t="s">
        <v>543</v>
      </c>
      <c r="C17" s="139" t="s">
        <v>36</v>
      </c>
      <c r="D17" s="128"/>
      <c r="E17" s="138">
        <f>(E6-D6)/ABS(D6)</f>
        <v>1.850828729281768</v>
      </c>
      <c r="F17" s="138">
        <f>(F6-E6)/ABS(E6)</f>
        <v>0.1789405684754522</v>
      </c>
      <c r="G17" s="138">
        <f>(G6-F6)/ABS(F6)</f>
        <v>0.93136986301369862</v>
      </c>
      <c r="H17" s="129"/>
      <c r="I17" s="238"/>
      <c r="J17" s="239"/>
      <c r="K17" s="240"/>
    </row>
    <row r="18" spans="1:12">
      <c r="A18" s="7"/>
      <c r="B18" s="128" t="s">
        <v>41</v>
      </c>
      <c r="C18" s="136" t="s">
        <v>36</v>
      </c>
      <c r="D18" s="137"/>
      <c r="E18" s="138">
        <f>(E13-D13)/ABS(D13)</f>
        <v>1.8508287292817676</v>
      </c>
      <c r="F18" s="138">
        <f>(F13-E13)/ABS(E13)</f>
        <v>0.17894056847545226</v>
      </c>
      <c r="G18" s="138">
        <f>(G13-F13)/ABS(F13)</f>
        <v>1.6510454217736163E-2</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6.8811277403796736E-2</v>
      </c>
      <c r="F20" s="133">
        <f>F6/AVERAGE(E7:F7)</f>
        <v>7.2093603174093704E-2</v>
      </c>
      <c r="G20" s="133">
        <f>G6/AVERAGE(F7:G7)</f>
        <v>0.10016944757249478</v>
      </c>
      <c r="H20" s="129"/>
      <c r="I20" s="212" t="s">
        <v>1187</v>
      </c>
      <c r="J20" s="212"/>
      <c r="K20" s="212"/>
    </row>
    <row r="21" spans="1:12">
      <c r="A21" s="7"/>
      <c r="B21" s="128" t="s">
        <v>43</v>
      </c>
      <c r="C21" s="141" t="s">
        <v>36</v>
      </c>
      <c r="D21" s="129"/>
      <c r="E21" s="133">
        <f>E6/AVERAGE(D8:E8)</f>
        <v>1.7273098794481648E-2</v>
      </c>
      <c r="F21" s="133">
        <f>F6/AVERAGE(E8:F8)</f>
        <v>1.6966899438581567E-2</v>
      </c>
      <c r="G21" s="133">
        <f>G6/AVERAGE(F8:G8)</f>
        <v>2.1858236953892902E-2</v>
      </c>
      <c r="H21" s="129"/>
      <c r="I21" s="142" t="s">
        <v>1188</v>
      </c>
      <c r="J21" s="142">
        <v>2018</v>
      </c>
      <c r="K21" s="142" t="s">
        <v>1190</v>
      </c>
    </row>
    <row r="22" spans="1:12">
      <c r="A22" s="7"/>
      <c r="B22" s="134" t="s">
        <v>551</v>
      </c>
      <c r="C22" s="141"/>
      <c r="D22" s="129"/>
      <c r="E22" s="133"/>
      <c r="F22" s="133"/>
      <c r="G22" s="133"/>
      <c r="H22" s="129"/>
      <c r="I22" s="129" t="s">
        <v>1189</v>
      </c>
      <c r="J22" s="130">
        <v>2500000</v>
      </c>
      <c r="K22" s="143">
        <f>SUM(I30:K30)/J22</f>
        <v>0.74227920000000003</v>
      </c>
    </row>
    <row r="23" spans="1:12">
      <c r="A23" s="7"/>
      <c r="B23" s="128" t="s">
        <v>552</v>
      </c>
      <c r="C23" s="141" t="s">
        <v>36</v>
      </c>
      <c r="D23" s="133">
        <f>1-D7/D8</f>
        <v>0.76290047589669996</v>
      </c>
      <c r="E23" s="133">
        <f>1-E7/E8</f>
        <v>0.73622157211531392</v>
      </c>
      <c r="F23" s="133">
        <f>1-F7/F8</f>
        <v>0.78652575957727877</v>
      </c>
      <c r="G23" s="133">
        <f>1-G7/G8</f>
        <v>0.77891976470368651</v>
      </c>
      <c r="H23" s="129"/>
      <c r="I23" s="129" t="s">
        <v>1191</v>
      </c>
      <c r="J23" s="130">
        <v>58000</v>
      </c>
      <c r="K23" s="143">
        <f>SUM(I32:K32)/J23</f>
        <v>0.49368965517241381</v>
      </c>
    </row>
    <row r="24" spans="1:12">
      <c r="A24" s="7"/>
      <c r="B24" s="128" t="s">
        <v>553</v>
      </c>
      <c r="C24" s="141" t="s">
        <v>36</v>
      </c>
      <c r="D24" s="133">
        <f>D8/D7-1</f>
        <v>3.2176381575709856</v>
      </c>
      <c r="E24" s="133">
        <f>E8/E7-1</f>
        <v>2.7910605807278603</v>
      </c>
      <c r="F24" s="133">
        <f>F8/F7-1</f>
        <v>3.6844059405940595</v>
      </c>
      <c r="G24" s="133">
        <f>G8/G7-1</f>
        <v>3.5232446883354438</v>
      </c>
      <c r="H24" s="129"/>
      <c r="I24" s="129" t="s">
        <v>1376</v>
      </c>
      <c r="J24" s="130"/>
      <c r="K24" s="129"/>
    </row>
    <row r="25" spans="1:12">
      <c r="A25" s="7"/>
      <c r="B25" s="128" t="s">
        <v>554</v>
      </c>
      <c r="C25" s="141" t="s">
        <v>40</v>
      </c>
      <c r="D25" s="144">
        <f>'Input yearly PHC'!N19/'Input yearly PHC'!N31</f>
        <v>1.0813738555632764</v>
      </c>
      <c r="E25" s="144">
        <f>'Input yearly PHC'!O19/'Input yearly PHC'!O31</f>
        <v>1.1875531311986398</v>
      </c>
      <c r="F25" s="144">
        <f>'Input yearly PHC'!P19/'Input yearly PHC'!P31</f>
        <v>1.1143007478122087</v>
      </c>
      <c r="G25" s="144">
        <f>'Input yearly PHC'!Q19/'Input yearly PHC'!Q31</f>
        <v>1.3016025909612876</v>
      </c>
      <c r="H25" s="129"/>
      <c r="I25" s="129" t="s">
        <v>576</v>
      </c>
      <c r="J25" s="146"/>
      <c r="K25" s="129"/>
    </row>
    <row r="26" spans="1:12">
      <c r="A26" s="7"/>
      <c r="B26" s="128" t="s">
        <v>555</v>
      </c>
      <c r="C26" s="141" t="s">
        <v>40</v>
      </c>
      <c r="D26" s="144">
        <f>('Input yearly PHC'!N19-'Input yearly PHC'!N23)/'Input yearly PHC'!N31</f>
        <v>0.46601089367934317</v>
      </c>
      <c r="E26" s="144">
        <f>('Input yearly PHC'!O19-'Input yearly PHC'!O23)/'Input yearly PHC'!O31</f>
        <v>0.63887190347645817</v>
      </c>
      <c r="F26" s="144">
        <f>('Input yearly PHC'!P19-'Input yearly PHC'!P23)/'Input yearly PHC'!P31</f>
        <v>0.49736442287118438</v>
      </c>
      <c r="G26" s="144">
        <f>('Input yearly PHC'!Q19-'Input yearly PHC'!Q23)/'Input yearly PHC'!Q31</f>
        <v>0.5137895755615699</v>
      </c>
      <c r="H26" s="129"/>
      <c r="I26" s="129"/>
      <c r="J26" s="129"/>
      <c r="K26" s="129"/>
    </row>
    <row r="27" spans="1:12">
      <c r="A27" s="7"/>
      <c r="B27" s="128"/>
      <c r="C27" s="141"/>
      <c r="D27" s="129"/>
      <c r="E27" s="129"/>
      <c r="F27" s="129"/>
      <c r="G27" s="129"/>
      <c r="H27" s="129"/>
      <c r="I27" s="129"/>
      <c r="J27" s="129"/>
      <c r="K27" s="129"/>
    </row>
    <row r="28" spans="1:12">
      <c r="A28" s="7"/>
      <c r="B28" s="125" t="s">
        <v>568</v>
      </c>
      <c r="C28" s="126" t="s">
        <v>37</v>
      </c>
      <c r="D28" s="126" t="str">
        <f>'Input quaterly PHC'!Y1</f>
        <v>Quý 2/2016</v>
      </c>
      <c r="E28" s="126" t="str">
        <f>'Input quaterly PHC'!Z1</f>
        <v>Quý 3/2016</v>
      </c>
      <c r="F28" s="126" t="str">
        <f>'Input quaterly PHC'!AA1</f>
        <v>Quý 4/2016</v>
      </c>
      <c r="G28" s="126" t="str">
        <f>'Input quaterly PHC'!AB1</f>
        <v>Quý 1/2017</v>
      </c>
      <c r="H28" s="126" t="str">
        <f>'Input quaterly PHC'!AC1</f>
        <v>Quý 2/2017</v>
      </c>
      <c r="I28" s="126" t="str">
        <f>'Input quaterly PHC'!AD1</f>
        <v>Quý 3/2017</v>
      </c>
      <c r="J28" s="126" t="str">
        <f>'Input quaterly PHC'!AE1</f>
        <v>Quý 4/2017</v>
      </c>
      <c r="K28" s="126" t="str">
        <f>'Input quaterly PHC'!AF1</f>
        <v>Quý 1/2018</v>
      </c>
    </row>
    <row r="29" spans="1:12">
      <c r="A29" s="7"/>
      <c r="B29" s="128"/>
      <c r="C29" s="129"/>
      <c r="D29" s="129"/>
      <c r="E29" s="129"/>
      <c r="F29" s="129"/>
      <c r="G29" s="129"/>
      <c r="H29" s="129"/>
      <c r="I29" s="129"/>
      <c r="J29" s="129"/>
      <c r="K29" s="129"/>
    </row>
    <row r="30" spans="1:12">
      <c r="A30" s="7"/>
      <c r="B30" s="128" t="s">
        <v>541</v>
      </c>
      <c r="C30" s="129" t="s">
        <v>38</v>
      </c>
      <c r="D30" s="147">
        <f>'Input quaterly PHC'!Y3</f>
        <v>289310</v>
      </c>
      <c r="E30" s="147">
        <f>'Input quaterly PHC'!Z3</f>
        <v>336611</v>
      </c>
      <c r="F30" s="147">
        <f>'Input quaterly PHC'!AA3</f>
        <v>660137</v>
      </c>
      <c r="G30" s="147">
        <f>'Input quaterly PHC'!AB3</f>
        <v>406252</v>
      </c>
      <c r="H30" s="147">
        <f>'Input quaterly PHC'!AC3</f>
        <v>501225</v>
      </c>
      <c r="I30" s="147">
        <f>'Input quaterly PHC'!AD3</f>
        <v>432605</v>
      </c>
      <c r="J30" s="147">
        <f>'Input quaterly PHC'!AE3</f>
        <v>829879</v>
      </c>
      <c r="K30" s="147">
        <f>'Input quaterly PHC'!AF3</f>
        <v>593214</v>
      </c>
    </row>
    <row r="31" spans="1:12">
      <c r="A31" s="7"/>
      <c r="B31" s="128" t="s">
        <v>542</v>
      </c>
      <c r="C31" s="129" t="s">
        <v>38</v>
      </c>
      <c r="D31" s="147">
        <f>'Input quaterly PHC'!Y5</f>
        <v>23967</v>
      </c>
      <c r="E31" s="147">
        <f>'Input quaterly PHC'!Z5</f>
        <v>21665</v>
      </c>
      <c r="F31" s="147">
        <f>'Input quaterly PHC'!AA5</f>
        <v>41771</v>
      </c>
      <c r="G31" s="147">
        <f>'Input quaterly PHC'!AB5</f>
        <v>30095</v>
      </c>
      <c r="H31" s="147">
        <f>'Input quaterly PHC'!AC5</f>
        <v>31433</v>
      </c>
      <c r="I31" s="147">
        <f>'Input quaterly PHC'!AD5</f>
        <v>28456</v>
      </c>
      <c r="J31" s="147">
        <f>'Input quaterly PHC'!AE5</f>
        <v>54633</v>
      </c>
      <c r="K31" s="147">
        <f>'Input quaterly PHC'!AF5</f>
        <v>43065</v>
      </c>
    </row>
    <row r="32" spans="1:12">
      <c r="A32" s="7"/>
      <c r="B32" s="128" t="s">
        <v>543</v>
      </c>
      <c r="C32" s="128" t="s">
        <v>38</v>
      </c>
      <c r="D32" s="148">
        <f>'Input quaterly PHC'!Y15</f>
        <v>2183</v>
      </c>
      <c r="E32" s="148">
        <f>'Input quaterly PHC'!Z15</f>
        <v>4912</v>
      </c>
      <c r="F32" s="148">
        <f>'Input quaterly PHC'!AA15</f>
        <v>5317</v>
      </c>
      <c r="G32" s="148">
        <f>'Input quaterly PHC'!AB15</f>
        <v>6011</v>
      </c>
      <c r="H32" s="148">
        <f>'Input quaterly PHC'!AC15</f>
        <v>6512</v>
      </c>
      <c r="I32" s="148">
        <f>'Input quaterly PHC'!AD15</f>
        <v>4194</v>
      </c>
      <c r="J32" s="148">
        <f>'Input quaterly PHC'!AE15</f>
        <v>9805</v>
      </c>
      <c r="K32" s="148">
        <f>'Input quaterly PHC'!AF15</f>
        <v>14635</v>
      </c>
      <c r="L32" s="10"/>
    </row>
    <row r="33" spans="1:12">
      <c r="A33" s="7"/>
      <c r="B33" s="128" t="s">
        <v>544</v>
      </c>
      <c r="C33" s="129" t="s">
        <v>38</v>
      </c>
      <c r="D33" s="147">
        <f>'Input quaterly PHC'!Y33</f>
        <v>207454</v>
      </c>
      <c r="E33" s="147">
        <f>'Input quaterly PHC'!Z33</f>
        <v>212408</v>
      </c>
      <c r="F33" s="147">
        <f>'Input quaterly PHC'!AA33</f>
        <v>211773</v>
      </c>
      <c r="G33" s="147">
        <f>'Input quaterly PHC'!AB33</f>
        <v>214499</v>
      </c>
      <c r="H33" s="147">
        <f>'Input quaterly PHC'!AC33</f>
        <v>219793</v>
      </c>
      <c r="I33" s="147">
        <f>'Input quaterly PHC'!AD33</f>
        <v>309115</v>
      </c>
      <c r="J33" s="147">
        <f>'Input quaterly PHC'!AE33</f>
        <v>353673</v>
      </c>
      <c r="K33" s="147">
        <f>'Input quaterly PHC'!AF33</f>
        <v>376225</v>
      </c>
    </row>
    <row r="34" spans="1:12">
      <c r="A34" s="7"/>
      <c r="B34" s="128" t="s">
        <v>545</v>
      </c>
      <c r="C34" s="129" t="s">
        <v>38</v>
      </c>
      <c r="D34" s="147">
        <f>'Input quaterly PHC'!Y38</f>
        <v>863240</v>
      </c>
      <c r="E34" s="147">
        <f>'Input quaterly PHC'!Z38</f>
        <v>912047</v>
      </c>
      <c r="F34" s="147">
        <f>'Input quaterly PHC'!AA38</f>
        <v>1190725</v>
      </c>
      <c r="G34" s="147">
        <f>'Input quaterly PHC'!AB38</f>
        <v>1093872</v>
      </c>
      <c r="H34" s="147">
        <f>'Input quaterly PHC'!AC38</f>
        <v>1168966</v>
      </c>
      <c r="I34" s="147">
        <f>'Input quaterly PHC'!AD38</f>
        <v>1273620</v>
      </c>
      <c r="J34" s="147">
        <f>'Input quaterly PHC'!AE38</f>
        <v>1501867</v>
      </c>
      <c r="K34" s="147">
        <f>'Input quaterly PHC'!AF38</f>
        <v>1579043</v>
      </c>
    </row>
    <row r="35" spans="1:12">
      <c r="A35" s="7"/>
      <c r="B35" s="128" t="s">
        <v>546</v>
      </c>
      <c r="C35" s="129" t="s">
        <v>39</v>
      </c>
      <c r="D35" s="147">
        <f>'Input quaterly PHC'!Y34*1000000/10000</f>
        <v>11000000</v>
      </c>
      <c r="E35" s="147">
        <f>'Input quaterly PHC'!Z34*1000000/10000</f>
        <v>11000000</v>
      </c>
      <c r="F35" s="147">
        <f>'Input quaterly PHC'!AA34*1000000/10000</f>
        <v>11005000</v>
      </c>
      <c r="G35" s="147">
        <f>'Input quaterly PHC'!AB34*1000000/10000</f>
        <v>11000000</v>
      </c>
      <c r="H35" s="147">
        <f>'Input quaterly PHC'!AC34*1000000/10000</f>
        <v>11000000</v>
      </c>
      <c r="I35" s="147">
        <f>'Input quaterly PHC'!AD34*1000000/10000</f>
        <v>20900000</v>
      </c>
      <c r="J35" s="147">
        <f>'Input quaterly PHC'!AE34*1000000/10000</f>
        <v>20900000</v>
      </c>
      <c r="K35" s="147">
        <f>'Input quaterly PHC'!AF34*1000000/10000</f>
        <v>20900000</v>
      </c>
    </row>
    <row r="36" spans="1:12">
      <c r="A36" s="7"/>
      <c r="B36" s="128"/>
      <c r="C36" s="129"/>
      <c r="D36" s="147"/>
      <c r="E36" s="147"/>
      <c r="F36" s="147"/>
      <c r="G36" s="147"/>
      <c r="H36" s="147"/>
      <c r="I36" s="147"/>
      <c r="J36" s="147"/>
      <c r="K36" s="147"/>
    </row>
    <row r="37" spans="1:12">
      <c r="A37" s="7"/>
      <c r="B37" s="128" t="s">
        <v>547</v>
      </c>
      <c r="C37" s="129" t="s">
        <v>36</v>
      </c>
      <c r="D37" s="149">
        <f>D31/D30</f>
        <v>8.2841934257370992E-2</v>
      </c>
      <c r="E37" s="149">
        <f t="shared" ref="E37:K37" si="0">E31/E30</f>
        <v>6.4362127203210828E-2</v>
      </c>
      <c r="F37" s="149">
        <f t="shared" si="0"/>
        <v>6.3276259321928624E-2</v>
      </c>
      <c r="G37" s="149">
        <f t="shared" si="0"/>
        <v>7.4079635300256977E-2</v>
      </c>
      <c r="H37" s="149">
        <f t="shared" si="0"/>
        <v>6.2712354730909275E-2</v>
      </c>
      <c r="I37" s="149">
        <f t="shared" si="0"/>
        <v>6.5778250366962929E-2</v>
      </c>
      <c r="J37" s="149">
        <f t="shared" si="0"/>
        <v>6.583248883270934E-2</v>
      </c>
      <c r="K37" s="149">
        <f t="shared" si="0"/>
        <v>7.259606145505669E-2</v>
      </c>
      <c r="L37" s="11"/>
    </row>
    <row r="38" spans="1:12">
      <c r="A38" s="7"/>
      <c r="B38" s="128" t="s">
        <v>571</v>
      </c>
      <c r="C38" s="129" t="s">
        <v>36</v>
      </c>
      <c r="D38" s="149">
        <f>D32/D30</f>
        <v>7.5455393868169088E-3</v>
      </c>
      <c r="E38" s="149">
        <f t="shared" ref="E38:K38" si="1">E32/E30</f>
        <v>1.4592511831164163E-2</v>
      </c>
      <c r="F38" s="149">
        <f t="shared" si="1"/>
        <v>8.0543887102222725E-3</v>
      </c>
      <c r="G38" s="149">
        <f t="shared" si="1"/>
        <v>1.4796234849305357E-2</v>
      </c>
      <c r="H38" s="149">
        <f t="shared" si="1"/>
        <v>1.2992169185495535E-2</v>
      </c>
      <c r="I38" s="149">
        <f t="shared" si="1"/>
        <v>9.6947561863593816E-3</v>
      </c>
      <c r="J38" s="149">
        <f t="shared" si="1"/>
        <v>1.1814975436178045E-2</v>
      </c>
      <c r="K38" s="149">
        <f t="shared" si="1"/>
        <v>2.4670692195396603E-2</v>
      </c>
      <c r="L38" s="11"/>
    </row>
    <row r="39" spans="1:12">
      <c r="A39" s="7"/>
      <c r="B39" s="128" t="s">
        <v>41</v>
      </c>
      <c r="C39" s="129" t="s">
        <v>40</v>
      </c>
      <c r="D39" s="130">
        <f>D32*1000000/D35</f>
        <v>198.45454545454547</v>
      </c>
      <c r="E39" s="130">
        <f t="shared" ref="E39:K39" si="2">E32*1000000/E35</f>
        <v>446.54545454545456</v>
      </c>
      <c r="F39" s="130">
        <f t="shared" si="2"/>
        <v>483.14402544298048</v>
      </c>
      <c r="G39" s="130">
        <f t="shared" si="2"/>
        <v>546.4545454545455</v>
      </c>
      <c r="H39" s="130">
        <f t="shared" si="2"/>
        <v>592</v>
      </c>
      <c r="I39" s="130">
        <f t="shared" si="2"/>
        <v>200.66985645933013</v>
      </c>
      <c r="J39" s="130">
        <f t="shared" si="2"/>
        <v>469.13875598086122</v>
      </c>
      <c r="K39" s="130">
        <f t="shared" si="2"/>
        <v>700.23923444976072</v>
      </c>
    </row>
    <row r="40" spans="1:12">
      <c r="A40" s="7"/>
      <c r="B40" s="128" t="s">
        <v>548</v>
      </c>
      <c r="C40" s="129"/>
      <c r="D40" s="130">
        <f>D33*1000000/D35</f>
        <v>18859.454545454544</v>
      </c>
      <c r="E40" s="130">
        <f t="shared" ref="E40:K40" si="3">E33*1000000/E35</f>
        <v>19309.81818181818</v>
      </c>
      <c r="F40" s="130">
        <f t="shared" si="3"/>
        <v>19243.343934575194</v>
      </c>
      <c r="G40" s="130">
        <f t="shared" si="3"/>
        <v>19499.909090909092</v>
      </c>
      <c r="H40" s="130">
        <f t="shared" si="3"/>
        <v>19981.18181818182</v>
      </c>
      <c r="I40" s="130">
        <f t="shared" si="3"/>
        <v>14790.191387559809</v>
      </c>
      <c r="J40" s="130">
        <f t="shared" si="3"/>
        <v>16922.153110047846</v>
      </c>
      <c r="K40" s="130">
        <f t="shared" si="3"/>
        <v>18001.196172248805</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0.73248418651273717</v>
      </c>
      <c r="I42" s="138">
        <f>(I30-E30)/ABS(E30)</f>
        <v>0.28517784623794229</v>
      </c>
      <c r="J42" s="138">
        <f>(J30-F30)/ABS(F30)</f>
        <v>0.25713147422428978</v>
      </c>
      <c r="K42" s="138">
        <f>(K30-G30)/ABS(G30)</f>
        <v>0.46021188818762737</v>
      </c>
      <c r="L42" s="12"/>
    </row>
    <row r="43" spans="1:12">
      <c r="A43" s="7"/>
      <c r="B43" s="128" t="s">
        <v>564</v>
      </c>
      <c r="C43" s="139" t="s">
        <v>36</v>
      </c>
      <c r="D43" s="128"/>
      <c r="E43" s="132">
        <f>E30/D30-1</f>
        <v>0.16349590404756142</v>
      </c>
      <c r="F43" s="132">
        <f t="shared" ref="F43:K43" si="4">F30/E30-1</f>
        <v>0.96112723588949867</v>
      </c>
      <c r="G43" s="132">
        <f t="shared" si="4"/>
        <v>-0.38459440994823801</v>
      </c>
      <c r="H43" s="132">
        <f t="shared" si="4"/>
        <v>0.23377854139795007</v>
      </c>
      <c r="I43" s="132">
        <f>I30/H30-1</f>
        <v>-0.13690458376976411</v>
      </c>
      <c r="J43" s="132">
        <f t="shared" si="4"/>
        <v>0.91832965407242173</v>
      </c>
      <c r="K43" s="132">
        <f t="shared" si="4"/>
        <v>-0.28518012866936027</v>
      </c>
      <c r="L43" s="12"/>
    </row>
    <row r="44" spans="1:12" s="8" customFormat="1">
      <c r="A44" s="13"/>
      <c r="B44" s="128" t="s">
        <v>562</v>
      </c>
      <c r="C44" s="136" t="s">
        <v>36</v>
      </c>
      <c r="D44" s="137"/>
      <c r="E44" s="150"/>
      <c r="F44" s="150"/>
      <c r="G44" s="150"/>
      <c r="H44" s="138">
        <f>(H32-D32)/ABS(D32)</f>
        <v>1.9830508474576272</v>
      </c>
      <c r="I44" s="138">
        <f>(I32-E32)/ABS(E32)</f>
        <v>-0.14617263843648209</v>
      </c>
      <c r="J44" s="138">
        <f>(J32-F32)/ABS(F32)</f>
        <v>0.84408501034417904</v>
      </c>
      <c r="K44" s="138">
        <f>(K32-G32)/ABS(G32)</f>
        <v>1.434703044418566</v>
      </c>
      <c r="L44" s="14"/>
    </row>
    <row r="45" spans="1:12">
      <c r="A45" s="7"/>
      <c r="B45" s="128" t="s">
        <v>567</v>
      </c>
      <c r="C45" s="139" t="s">
        <v>36</v>
      </c>
      <c r="D45" s="128"/>
      <c r="E45" s="132">
        <f>E32/D32-1</f>
        <v>1.2501145213009619</v>
      </c>
      <c r="F45" s="132">
        <f t="shared" ref="F45:K45" si="5">F32/E32-1</f>
        <v>8.2451140065146644E-2</v>
      </c>
      <c r="G45" s="132">
        <f t="shared" si="5"/>
        <v>0.13052473199172465</v>
      </c>
      <c r="H45" s="132">
        <f>(H32-G32)/ABS(G32)</f>
        <v>8.3347196805855936E-2</v>
      </c>
      <c r="I45" s="132">
        <f>I32/H32-1</f>
        <v>-0.35595823095823098</v>
      </c>
      <c r="J45" s="132">
        <f t="shared" si="5"/>
        <v>1.3378636146876488</v>
      </c>
      <c r="K45" s="132">
        <f t="shared" si="5"/>
        <v>0.49260581336053044</v>
      </c>
      <c r="L45" s="12"/>
    </row>
    <row r="46" spans="1:12" s="8" customFormat="1">
      <c r="A46" s="13"/>
      <c r="B46" s="128" t="s">
        <v>565</v>
      </c>
      <c r="C46" s="136" t="s">
        <v>36</v>
      </c>
      <c r="D46" s="137"/>
      <c r="E46" s="150"/>
      <c r="F46" s="150"/>
      <c r="G46" s="150"/>
      <c r="H46" s="138">
        <f>(H39-D39)/ABS(D39)</f>
        <v>1.9830508474576267</v>
      </c>
      <c r="I46" s="138">
        <f>(I39-E39)/ABS(E39)</f>
        <v>-0.55061717812446431</v>
      </c>
      <c r="J46" s="138">
        <f>(J39-F39)/ABS(F39)</f>
        <v>-2.8987773261354606E-2</v>
      </c>
      <c r="K46" s="138">
        <f>(K39-G39)/ABS(G39)</f>
        <v>0.28142265495713981</v>
      </c>
      <c r="L46" s="14"/>
    </row>
    <row r="47" spans="1:12">
      <c r="A47" s="7"/>
      <c r="B47" s="128" t="s">
        <v>566</v>
      </c>
      <c r="C47" s="139" t="s">
        <v>36</v>
      </c>
      <c r="D47" s="128"/>
      <c r="E47" s="132">
        <f>E39/D39-1</f>
        <v>1.2501145213009619</v>
      </c>
      <c r="F47" s="132">
        <f t="shared" ref="F47:K47" si="6">F39/E39-1</f>
        <v>8.1959340364980759E-2</v>
      </c>
      <c r="G47" s="132">
        <f t="shared" si="6"/>
        <v>0.13103860686990276</v>
      </c>
      <c r="H47" s="132">
        <f t="shared" si="6"/>
        <v>8.3347196805855894E-2</v>
      </c>
      <c r="I47" s="132">
        <f>I39/H39-1</f>
        <v>-0.66103064787275323</v>
      </c>
      <c r="J47" s="132">
        <f t="shared" si="6"/>
        <v>1.3378636146876488</v>
      </c>
      <c r="K47" s="132">
        <f t="shared" si="6"/>
        <v>0.49260581336053022</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2.3398164158699764E-2</v>
      </c>
      <c r="F49" s="132">
        <f t="shared" ref="F49:K49" si="7">F32/AVERAGE(E33:F33)</f>
        <v>2.5069486846416977E-2</v>
      </c>
      <c r="G49" s="132">
        <f t="shared" si="7"/>
        <v>2.8202649951204865E-2</v>
      </c>
      <c r="H49" s="132">
        <f t="shared" si="7"/>
        <v>2.9989039632321111E-2</v>
      </c>
      <c r="I49" s="132">
        <f>I32/AVERAGE(H33:I33)</f>
        <v>1.5859090805962473E-2</v>
      </c>
      <c r="J49" s="132">
        <f t="shared" si="7"/>
        <v>2.9587137968701906E-2</v>
      </c>
      <c r="K49" s="132">
        <f t="shared" si="7"/>
        <v>4.0101493633356987E-2</v>
      </c>
      <c r="L49" s="12"/>
    </row>
    <row r="50" spans="1:12">
      <c r="A50" s="7"/>
      <c r="B50" s="128" t="s">
        <v>43</v>
      </c>
      <c r="C50" s="141" t="s">
        <v>36</v>
      </c>
      <c r="D50" s="129"/>
      <c r="E50" s="133">
        <f>E32/AVERAGE(D34:E34)</f>
        <v>5.5337531340003054E-3</v>
      </c>
      <c r="F50" s="133">
        <f t="shared" ref="F50:K50" si="8">F32/AVERAGE(E34:F34)</f>
        <v>5.0571341067885628E-3</v>
      </c>
      <c r="G50" s="133">
        <f t="shared" si="8"/>
        <v>5.2621972277824055E-3</v>
      </c>
      <c r="H50" s="133">
        <f t="shared" si="8"/>
        <v>5.7556042456419773E-3</v>
      </c>
      <c r="I50" s="132">
        <f>I32/AVERAGE(H34:I34)</f>
        <v>3.4340653717003207E-3</v>
      </c>
      <c r="J50" s="132">
        <f t="shared" si="8"/>
        <v>7.0654267161042372E-3</v>
      </c>
      <c r="K50" s="132">
        <f t="shared" si="8"/>
        <v>9.5004398051225132E-3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0.75967981094481263</v>
      </c>
      <c r="E52" s="133">
        <f t="shared" si="9"/>
        <v>0.76710849331229647</v>
      </c>
      <c r="F52" s="133">
        <f t="shared" si="9"/>
        <v>0.82214785109912025</v>
      </c>
      <c r="G52" s="133">
        <f t="shared" si="9"/>
        <v>0.8039085011774687</v>
      </c>
      <c r="H52" s="133">
        <f t="shared" si="9"/>
        <v>0.81197656732531143</v>
      </c>
      <c r="I52" s="133">
        <f t="shared" si="9"/>
        <v>0.75729416937548089</v>
      </c>
      <c r="J52" s="133">
        <f t="shared" si="9"/>
        <v>0.76451110517775545</v>
      </c>
      <c r="K52" s="133">
        <f t="shared" si="9"/>
        <v>0.76173859736561955</v>
      </c>
    </row>
    <row r="53" spans="1:12">
      <c r="A53" s="7"/>
      <c r="B53" s="128" t="s">
        <v>553</v>
      </c>
      <c r="C53" s="141" t="s">
        <v>36</v>
      </c>
      <c r="D53" s="133">
        <f t="shared" ref="D53:K53" si="10">D34/D33-1</f>
        <v>3.1611152351846679</v>
      </c>
      <c r="E53" s="133">
        <f t="shared" si="10"/>
        <v>3.293844864600203</v>
      </c>
      <c r="F53" s="133">
        <f t="shared" si="10"/>
        <v>4.6226478351820113</v>
      </c>
      <c r="G53" s="133">
        <f t="shared" si="10"/>
        <v>4.099660138275703</v>
      </c>
      <c r="H53" s="133">
        <f t="shared" si="10"/>
        <v>4.3184860300373531</v>
      </c>
      <c r="I53" s="133">
        <f t="shared" si="10"/>
        <v>3.1202141597787234</v>
      </c>
      <c r="J53" s="133">
        <f t="shared" si="10"/>
        <v>3.2464847472099931</v>
      </c>
      <c r="K53" s="133">
        <f t="shared" si="10"/>
        <v>3.1970709017210446</v>
      </c>
    </row>
    <row r="54" spans="1:12">
      <c r="A54" s="7"/>
      <c r="B54" s="128" t="s">
        <v>554</v>
      </c>
      <c r="C54" s="141" t="s">
        <v>40</v>
      </c>
      <c r="D54" s="144">
        <f>'Input quaterly PHC'!Y19/'Input quaterly PHC'!Y31</f>
        <v>1.166455392843178</v>
      </c>
      <c r="E54" s="144">
        <f>'Input quaterly PHC'!Z19/'Input quaterly PHC'!Z31</f>
        <v>1.1672334008486229</v>
      </c>
      <c r="F54" s="144">
        <f>'Input quaterly PHC'!AA19/'Input quaterly PHC'!AA31</f>
        <v>1.4493794327466545</v>
      </c>
      <c r="G54" s="144">
        <f>'Input quaterly PHC'!AB19/'Input quaterly PHC'!AB31</f>
        <v>1.1097119577310752</v>
      </c>
      <c r="H54" s="144">
        <f>'Input quaterly PHC'!AD19/'Input quaterly PHC'!AC31</f>
        <v>1.189359263273629</v>
      </c>
      <c r="I54" s="144">
        <f>'Input quaterly PHC'!AD19/'Input quaterly PHC'!AD31</f>
        <v>1.1760049344913233</v>
      </c>
      <c r="J54" s="144">
        <f>'Input quaterly PHC'!AE19/'Input quaterly PHC'!AE31</f>
        <v>1.3597949800882931</v>
      </c>
      <c r="K54" s="144">
        <f>'Input quaterly PHC'!AF19/'Input quaterly PHC'!AF31</f>
        <v>1.3744322478339086</v>
      </c>
    </row>
    <row r="55" spans="1:12">
      <c r="A55" s="7"/>
      <c r="B55" s="128" t="s">
        <v>555</v>
      </c>
      <c r="C55" s="141" t="s">
        <v>40</v>
      </c>
      <c r="D55" s="151">
        <f>('Input quaterly PHC'!Y19-'Input quaterly PHC'!Y23)/'Input quaterly PHC'!Y31</f>
        <v>0.54627369735497788</v>
      </c>
      <c r="E55" s="151">
        <f>('Input quaterly PHC'!Z19-'Input quaterly PHC'!Z23)/'Input quaterly PHC'!Z31</f>
        <v>0.61316843832700074</v>
      </c>
      <c r="F55" s="151">
        <f>('Input quaterly PHC'!AA19-'Input quaterly PHC'!AA23)/'Input quaterly PHC'!AA31</f>
        <v>0.81064094181914181</v>
      </c>
      <c r="G55" s="151">
        <f>('Input quaterly PHC'!AB19-'Input quaterly PHC'!AB23)/'Input quaterly PHC'!AB31</f>
        <v>0.43673627845979768</v>
      </c>
      <c r="H55" s="151">
        <f>('Input quaterly PHC'!AD19-'Input quaterly PHC'!AC23)/'Input quaterly PHC'!AC31</f>
        <v>0.54940787634190003</v>
      </c>
      <c r="I55" s="151">
        <f>('Input quaterly PHC'!AD19-'Input quaterly PHC'!AD23)/'Input quaterly PHC'!AD31</f>
        <v>0.46806734258917604</v>
      </c>
      <c r="J55" s="151">
        <f>('Input quaterly PHC'!AE19-'Input quaterly PHC'!AE23)/'Input quaterly PHC'!AE31</f>
        <v>0.47422286146606696</v>
      </c>
      <c r="K55" s="151">
        <f>('Input quaterly PHC'!AF19-'Input quaterly PHC'!AF23)/'Input quaterly PHC'!AF31</f>
        <v>0.59783532717100696</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hợp'!D22</f>
        <v>16000</v>
      </c>
    </row>
    <row r="58" spans="1:12">
      <c r="A58" s="7"/>
      <c r="B58" s="128" t="s">
        <v>558</v>
      </c>
      <c r="C58" s="129" t="s">
        <v>38</v>
      </c>
      <c r="D58" s="130"/>
      <c r="E58" s="130"/>
      <c r="F58" s="130"/>
      <c r="G58" s="130"/>
      <c r="H58" s="130"/>
      <c r="I58" s="130"/>
      <c r="J58" s="130"/>
      <c r="K58" s="130">
        <f>K57*K35/1000000</f>
        <v>334400</v>
      </c>
    </row>
    <row r="59" spans="1:12">
      <c r="A59" s="7"/>
      <c r="B59" s="128" t="s">
        <v>559</v>
      </c>
      <c r="C59" s="129" t="s">
        <v>40</v>
      </c>
      <c r="D59" s="130"/>
      <c r="E59" s="130"/>
      <c r="F59" s="130"/>
      <c r="G59" s="130"/>
      <c r="H59" s="130"/>
      <c r="I59" s="130"/>
      <c r="J59" s="130"/>
      <c r="K59" s="153">
        <f>K57/(SUM(H32:K32)*1000000/K35)</f>
        <v>9.5145962556194164</v>
      </c>
    </row>
    <row r="60" spans="1:12">
      <c r="A60" s="7"/>
      <c r="B60" s="128" t="s">
        <v>560</v>
      </c>
      <c r="C60" s="129" t="s">
        <v>40</v>
      </c>
      <c r="D60" s="130"/>
      <c r="E60" s="130"/>
      <c r="F60" s="130"/>
      <c r="G60" s="130"/>
      <c r="H60" s="130"/>
      <c r="I60" s="130"/>
      <c r="J60" s="130"/>
      <c r="K60" s="154">
        <f>K57/K40</f>
        <v>0.88882982257957333</v>
      </c>
    </row>
  </sheetData>
  <mergeCells count="3">
    <mergeCell ref="I2:K2"/>
    <mergeCell ref="I20:K20"/>
    <mergeCell ref="I3:K19"/>
  </mergeCells>
  <conditionalFormatting sqref="E16:G18">
    <cfRule type="cellIs" dxfId="109" priority="3" operator="lessThan">
      <formula>0</formula>
    </cfRule>
    <cfRule type="cellIs" dxfId="108" priority="4" operator="greaterThan">
      <formula>0</formula>
    </cfRule>
  </conditionalFormatting>
  <conditionalFormatting sqref="H42:K42 H44:K44 H46:K46">
    <cfRule type="cellIs" dxfId="107" priority="1" operator="lessThan">
      <formula>0</formula>
    </cfRule>
    <cfRule type="cellIs" dxfId="106"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1779</v>
      </c>
      <c r="E2" s="92" t="s">
        <v>1779</v>
      </c>
      <c r="F2" s="92" t="s">
        <v>1779</v>
      </c>
      <c r="G2" s="92" t="s">
        <v>1779</v>
      </c>
    </row>
    <row r="3" spans="1:17" ht="45" customHeight="1" thickBot="1">
      <c r="A3" s="222" t="s">
        <v>1</v>
      </c>
      <c r="B3" s="223"/>
      <c r="C3" s="93"/>
      <c r="D3" s="94">
        <v>528591</v>
      </c>
      <c r="E3" s="94">
        <v>1219869</v>
      </c>
      <c r="F3" s="94">
        <v>1469043</v>
      </c>
      <c r="G3" s="94">
        <v>2111460</v>
      </c>
      <c r="I3" s="22">
        <f>REPLACE(D3,1,3,"")/1</f>
        <v>591</v>
      </c>
      <c r="J3" s="22">
        <f t="shared" ref="J3:L16" si="0">REPLACE(E3,1,3,"")/1</f>
        <v>9869</v>
      </c>
      <c r="K3" s="22">
        <f t="shared" si="0"/>
        <v>9043</v>
      </c>
      <c r="L3" s="22">
        <f t="shared" si="0"/>
        <v>1460</v>
      </c>
      <c r="N3" s="2">
        <f>D3</f>
        <v>528591</v>
      </c>
      <c r="O3" s="2">
        <f t="shared" ref="O3:Q17" si="1">E3</f>
        <v>1219869</v>
      </c>
      <c r="P3" s="2">
        <f t="shared" si="1"/>
        <v>1469043</v>
      </c>
      <c r="Q3" s="2">
        <f t="shared" si="1"/>
        <v>2111460</v>
      </c>
    </row>
    <row r="4" spans="1:17" ht="61.5" customHeight="1" thickBot="1">
      <c r="A4" s="214" t="s">
        <v>2</v>
      </c>
      <c r="B4" s="215"/>
      <c r="C4" s="93"/>
      <c r="D4" s="95">
        <v>482847</v>
      </c>
      <c r="E4" s="95">
        <v>1159520</v>
      </c>
      <c r="F4" s="95">
        <v>1362318</v>
      </c>
      <c r="G4" s="95">
        <v>1967007</v>
      </c>
      <c r="I4" s="22">
        <f t="shared" ref="I4:I16" si="2">REPLACE(D4,1,3,"")/1</f>
        <v>847</v>
      </c>
      <c r="J4" s="22">
        <f t="shared" si="0"/>
        <v>9520</v>
      </c>
      <c r="K4" s="22">
        <f t="shared" si="0"/>
        <v>2318</v>
      </c>
      <c r="L4" s="22">
        <f t="shared" si="0"/>
        <v>7007</v>
      </c>
      <c r="N4" s="2">
        <f t="shared" ref="N4:Q38" si="3">D4</f>
        <v>482847</v>
      </c>
      <c r="O4" s="2">
        <f t="shared" si="1"/>
        <v>1159520</v>
      </c>
      <c r="P4" s="2">
        <f t="shared" si="1"/>
        <v>1362318</v>
      </c>
      <c r="Q4" s="2">
        <f t="shared" si="1"/>
        <v>1967007</v>
      </c>
    </row>
    <row r="5" spans="1:17" ht="61.5" customHeight="1" thickBot="1">
      <c r="A5" s="224" t="s">
        <v>3</v>
      </c>
      <c r="B5" s="225"/>
      <c r="C5" s="93"/>
      <c r="D5" s="94">
        <v>45743</v>
      </c>
      <c r="E5" s="94">
        <v>60350</v>
      </c>
      <c r="F5" s="94">
        <v>106724</v>
      </c>
      <c r="G5" s="94">
        <v>144453</v>
      </c>
      <c r="I5" s="22">
        <f t="shared" si="2"/>
        <v>43</v>
      </c>
      <c r="J5" s="22">
        <f t="shared" si="0"/>
        <v>50</v>
      </c>
      <c r="K5" s="22">
        <f t="shared" si="0"/>
        <v>724</v>
      </c>
      <c r="L5" s="22">
        <f t="shared" si="0"/>
        <v>453</v>
      </c>
      <c r="N5" s="2">
        <f t="shared" si="3"/>
        <v>45743</v>
      </c>
      <c r="O5" s="2">
        <f t="shared" si="1"/>
        <v>60350</v>
      </c>
      <c r="P5" s="2">
        <f t="shared" si="1"/>
        <v>106724</v>
      </c>
      <c r="Q5" s="2">
        <f t="shared" si="1"/>
        <v>144453</v>
      </c>
    </row>
    <row r="6" spans="1:17" ht="30" customHeight="1" thickBot="1">
      <c r="A6" s="214" t="s">
        <v>4</v>
      </c>
      <c r="B6" s="215"/>
      <c r="C6" s="93"/>
      <c r="D6" s="95">
        <v>1025</v>
      </c>
      <c r="E6" s="95">
        <v>7471</v>
      </c>
      <c r="F6" s="95">
        <v>2551</v>
      </c>
      <c r="G6" s="95">
        <v>5577</v>
      </c>
      <c r="I6" s="22">
        <f t="shared" si="2"/>
        <v>5</v>
      </c>
      <c r="J6" s="22">
        <f t="shared" si="0"/>
        <v>1</v>
      </c>
      <c r="K6" s="22">
        <f t="shared" si="0"/>
        <v>1</v>
      </c>
      <c r="L6" s="22">
        <f t="shared" si="0"/>
        <v>7</v>
      </c>
      <c r="N6" s="2">
        <f t="shared" si="3"/>
        <v>1025</v>
      </c>
      <c r="O6" s="2">
        <f t="shared" si="1"/>
        <v>7471</v>
      </c>
      <c r="P6" s="2">
        <f t="shared" si="1"/>
        <v>2551</v>
      </c>
      <c r="Q6" s="2">
        <f t="shared" si="1"/>
        <v>5577</v>
      </c>
    </row>
    <row r="7" spans="1:17" ht="15" customHeight="1" thickBot="1">
      <c r="A7" s="214" t="s">
        <v>5</v>
      </c>
      <c r="B7" s="215"/>
      <c r="C7" s="93"/>
      <c r="D7" s="95">
        <v>13451</v>
      </c>
      <c r="E7" s="95">
        <v>23909</v>
      </c>
      <c r="F7" s="95">
        <v>27541</v>
      </c>
      <c r="G7" s="95">
        <v>44729</v>
      </c>
      <c r="I7" s="22">
        <f t="shared" si="2"/>
        <v>51</v>
      </c>
      <c r="J7" s="22">
        <f t="shared" si="0"/>
        <v>9</v>
      </c>
      <c r="K7" s="22">
        <f t="shared" si="0"/>
        <v>41</v>
      </c>
      <c r="L7" s="22">
        <f t="shared" si="0"/>
        <v>29</v>
      </c>
      <c r="N7" s="2">
        <f t="shared" si="3"/>
        <v>13451</v>
      </c>
      <c r="O7" s="2">
        <f t="shared" si="1"/>
        <v>23909</v>
      </c>
      <c r="P7" s="2">
        <f t="shared" si="1"/>
        <v>27541</v>
      </c>
      <c r="Q7" s="2">
        <f t="shared" si="1"/>
        <v>44729</v>
      </c>
    </row>
    <row r="8" spans="1:17" ht="15.75" customHeight="1" thickBot="1">
      <c r="A8" s="214" t="s">
        <v>6</v>
      </c>
      <c r="B8" s="215"/>
      <c r="C8" s="93"/>
      <c r="D8" s="96">
        <v>45</v>
      </c>
      <c r="E8" s="96"/>
      <c r="F8" s="96">
        <v>27</v>
      </c>
      <c r="G8" s="95">
        <v>2852</v>
      </c>
      <c r="I8" s="22" t="e">
        <f t="shared" si="2"/>
        <v>#VALUE!</v>
      </c>
      <c r="J8" s="22" t="e">
        <f t="shared" si="0"/>
        <v>#VALUE!</v>
      </c>
      <c r="K8" s="22" t="e">
        <f t="shared" si="0"/>
        <v>#VALUE!</v>
      </c>
      <c r="L8" s="22">
        <f t="shared" si="0"/>
        <v>2</v>
      </c>
      <c r="N8" s="2">
        <f t="shared" si="3"/>
        <v>45</v>
      </c>
      <c r="O8" s="2">
        <f t="shared" si="1"/>
        <v>0</v>
      </c>
      <c r="P8" s="2">
        <f t="shared" si="1"/>
        <v>27</v>
      </c>
      <c r="Q8" s="2">
        <f t="shared" si="1"/>
        <v>2852</v>
      </c>
    </row>
    <row r="9" spans="1:17" ht="37.5" customHeight="1" thickBot="1">
      <c r="A9" s="214" t="s">
        <v>7</v>
      </c>
      <c r="B9" s="215"/>
      <c r="C9" s="93"/>
      <c r="D9" s="95">
        <v>24976</v>
      </c>
      <c r="E9" s="95">
        <v>35039</v>
      </c>
      <c r="F9" s="95">
        <v>54105</v>
      </c>
      <c r="G9" s="95">
        <v>57994</v>
      </c>
      <c r="I9" s="22">
        <f t="shared" si="2"/>
        <v>76</v>
      </c>
      <c r="J9" s="22">
        <f t="shared" si="0"/>
        <v>39</v>
      </c>
      <c r="K9" s="22">
        <f t="shared" si="0"/>
        <v>5</v>
      </c>
      <c r="L9" s="22">
        <f t="shared" si="0"/>
        <v>94</v>
      </c>
      <c r="N9" s="2">
        <f t="shared" si="3"/>
        <v>24976</v>
      </c>
      <c r="O9" s="2">
        <f t="shared" si="1"/>
        <v>35039</v>
      </c>
      <c r="P9" s="2">
        <f t="shared" si="1"/>
        <v>54105</v>
      </c>
      <c r="Q9" s="2">
        <f t="shared" si="1"/>
        <v>57994</v>
      </c>
    </row>
    <row r="10" spans="1:17" ht="61.5" customHeight="1" thickBot="1">
      <c r="A10" s="224" t="s">
        <v>8</v>
      </c>
      <c r="B10" s="225"/>
      <c r="C10" s="93"/>
      <c r="D10" s="94">
        <v>8295</v>
      </c>
      <c r="E10" s="94">
        <v>15502</v>
      </c>
      <c r="F10" s="94">
        <v>27142</v>
      </c>
      <c r="G10" s="94">
        <v>44467</v>
      </c>
      <c r="I10" s="22">
        <f t="shared" si="2"/>
        <v>5</v>
      </c>
      <c r="J10" s="22">
        <f t="shared" si="0"/>
        <v>2</v>
      </c>
      <c r="K10" s="22">
        <f t="shared" si="0"/>
        <v>42</v>
      </c>
      <c r="L10" s="22">
        <f t="shared" si="0"/>
        <v>67</v>
      </c>
      <c r="N10" s="2">
        <f t="shared" si="3"/>
        <v>8295</v>
      </c>
      <c r="O10" s="2">
        <f t="shared" si="1"/>
        <v>15502</v>
      </c>
      <c r="P10" s="2">
        <f t="shared" si="1"/>
        <v>27142</v>
      </c>
      <c r="Q10" s="2">
        <f t="shared" si="1"/>
        <v>44467</v>
      </c>
    </row>
    <row r="11" spans="1:17" ht="15" customHeight="1" thickBot="1">
      <c r="A11" s="214" t="s">
        <v>9</v>
      </c>
      <c r="B11" s="215"/>
      <c r="C11" s="93"/>
      <c r="D11" s="96">
        <v>769</v>
      </c>
      <c r="E11" s="95">
        <v>4387</v>
      </c>
      <c r="F11" s="95">
        <v>-3929</v>
      </c>
      <c r="G11" s="95">
        <v>-4318</v>
      </c>
      <c r="I11" s="22" t="e">
        <f t="shared" si="2"/>
        <v>#VALUE!</v>
      </c>
      <c r="J11" s="22">
        <f t="shared" si="0"/>
        <v>7</v>
      </c>
      <c r="K11" s="22">
        <f t="shared" si="0"/>
        <v>29</v>
      </c>
      <c r="L11" s="22">
        <f t="shared" si="0"/>
        <v>18</v>
      </c>
      <c r="N11" s="2">
        <f t="shared" si="3"/>
        <v>769</v>
      </c>
      <c r="O11" s="2">
        <f t="shared" si="1"/>
        <v>4387</v>
      </c>
      <c r="P11" s="2">
        <f t="shared" si="1"/>
        <v>-3929</v>
      </c>
      <c r="Q11" s="2">
        <f t="shared" si="1"/>
        <v>-4318</v>
      </c>
    </row>
    <row r="12" spans="1:17" ht="45" customHeight="1" thickBot="1">
      <c r="A12" s="214" t="s">
        <v>10</v>
      </c>
      <c r="B12" s="215"/>
      <c r="C12" s="93"/>
      <c r="D12" s="95">
        <v>-1195</v>
      </c>
      <c r="E12" s="96"/>
      <c r="F12" s="96"/>
      <c r="G12" s="96"/>
      <c r="I12" s="22">
        <f t="shared" si="2"/>
        <v>95</v>
      </c>
      <c r="J12" s="22" t="e">
        <f t="shared" si="0"/>
        <v>#VALUE!</v>
      </c>
      <c r="K12" s="22" t="e">
        <f t="shared" si="0"/>
        <v>#VALUE!</v>
      </c>
      <c r="L12" s="22" t="e">
        <f t="shared" si="0"/>
        <v>#VALUE!</v>
      </c>
      <c r="N12" s="2">
        <f t="shared" si="3"/>
        <v>-1195</v>
      </c>
      <c r="O12" s="2">
        <f t="shared" si="1"/>
        <v>0</v>
      </c>
      <c r="P12" s="2">
        <f t="shared" si="1"/>
        <v>0</v>
      </c>
      <c r="Q12" s="2">
        <f t="shared" si="1"/>
        <v>0</v>
      </c>
    </row>
    <row r="13" spans="1:17" ht="37.5" customHeight="1" thickBot="1">
      <c r="A13" s="224" t="s">
        <v>11</v>
      </c>
      <c r="B13" s="225"/>
      <c r="C13" s="93"/>
      <c r="D13" s="94">
        <v>7869</v>
      </c>
      <c r="E13" s="94">
        <v>19889</v>
      </c>
      <c r="F13" s="94">
        <v>23213</v>
      </c>
      <c r="G13" s="94">
        <v>40148</v>
      </c>
      <c r="I13" s="22">
        <f t="shared" si="2"/>
        <v>9</v>
      </c>
      <c r="J13" s="22">
        <f t="shared" si="0"/>
        <v>89</v>
      </c>
      <c r="K13" s="22">
        <f t="shared" si="0"/>
        <v>13</v>
      </c>
      <c r="L13" s="22">
        <f t="shared" si="0"/>
        <v>48</v>
      </c>
      <c r="N13" s="2">
        <f t="shared" si="3"/>
        <v>7869</v>
      </c>
      <c r="O13" s="2">
        <f t="shared" si="1"/>
        <v>19889</v>
      </c>
      <c r="P13" s="2">
        <f t="shared" si="1"/>
        <v>23213</v>
      </c>
      <c r="Q13" s="2">
        <f t="shared" si="1"/>
        <v>40148</v>
      </c>
    </row>
    <row r="14" spans="1:17" ht="61.5" customHeight="1" thickBot="1">
      <c r="A14" s="224" t="s">
        <v>12</v>
      </c>
      <c r="B14" s="225"/>
      <c r="C14" s="93"/>
      <c r="D14" s="94">
        <v>5633</v>
      </c>
      <c r="E14" s="94">
        <v>14913</v>
      </c>
      <c r="F14" s="94">
        <v>18072</v>
      </c>
      <c r="G14" s="94">
        <v>31738</v>
      </c>
      <c r="I14" s="22">
        <f t="shared" si="2"/>
        <v>3</v>
      </c>
      <c r="J14" s="22">
        <f t="shared" si="0"/>
        <v>13</v>
      </c>
      <c r="K14" s="22">
        <f t="shared" si="0"/>
        <v>72</v>
      </c>
      <c r="L14" s="22">
        <f t="shared" si="0"/>
        <v>38</v>
      </c>
      <c r="N14" s="2">
        <f t="shared" si="3"/>
        <v>5633</v>
      </c>
      <c r="O14" s="2">
        <f t="shared" si="1"/>
        <v>14913</v>
      </c>
      <c r="P14" s="2">
        <f t="shared" si="1"/>
        <v>18072</v>
      </c>
      <c r="Q14" s="2">
        <f t="shared" si="1"/>
        <v>31738</v>
      </c>
    </row>
    <row r="15" spans="1:17" ht="61.5" customHeight="1" thickBot="1">
      <c r="A15" s="224" t="s">
        <v>13</v>
      </c>
      <c r="B15" s="225"/>
      <c r="C15" s="93"/>
      <c r="D15" s="94">
        <v>4344</v>
      </c>
      <c r="E15" s="94">
        <v>12384</v>
      </c>
      <c r="F15" s="94">
        <v>14600</v>
      </c>
      <c r="G15" s="94">
        <v>28198</v>
      </c>
      <c r="I15" s="22">
        <f t="shared" si="2"/>
        <v>4</v>
      </c>
      <c r="J15" s="22">
        <f t="shared" si="0"/>
        <v>84</v>
      </c>
      <c r="K15" s="22">
        <f t="shared" si="0"/>
        <v>0</v>
      </c>
      <c r="L15" s="22">
        <f t="shared" si="0"/>
        <v>98</v>
      </c>
      <c r="N15" s="2">
        <f t="shared" si="3"/>
        <v>4344</v>
      </c>
      <c r="O15" s="2">
        <f t="shared" si="1"/>
        <v>12384</v>
      </c>
      <c r="P15" s="2">
        <f t="shared" si="1"/>
        <v>14600</v>
      </c>
      <c r="Q15" s="2">
        <f t="shared" si="1"/>
        <v>28198</v>
      </c>
    </row>
    <row r="16" spans="1:17" ht="37.5" customHeight="1" thickBot="1">
      <c r="A16" s="214" t="s">
        <v>14</v>
      </c>
      <c r="B16" s="215"/>
      <c r="C16" s="93"/>
      <c r="D16" s="96">
        <v>399</v>
      </c>
      <c r="E16" s="95">
        <v>1137</v>
      </c>
      <c r="F16" s="95">
        <v>1348</v>
      </c>
      <c r="G16" s="95">
        <v>1896</v>
      </c>
      <c r="I16" s="22" t="e">
        <f t="shared" si="2"/>
        <v>#VALUE!</v>
      </c>
      <c r="J16" s="22">
        <f t="shared" si="0"/>
        <v>7</v>
      </c>
      <c r="K16" s="22">
        <f t="shared" si="0"/>
        <v>8</v>
      </c>
      <c r="L16" s="22">
        <f t="shared" si="0"/>
        <v>6</v>
      </c>
      <c r="N16" s="2">
        <f t="shared" si="3"/>
        <v>399</v>
      </c>
      <c r="O16" s="2">
        <f t="shared" si="1"/>
        <v>1137</v>
      </c>
      <c r="P16" s="2">
        <f t="shared" si="1"/>
        <v>1348</v>
      </c>
      <c r="Q16" s="2">
        <f t="shared" si="1"/>
        <v>1896</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549339</v>
      </c>
      <c r="E19" s="94">
        <v>637013</v>
      </c>
      <c r="F19" s="94">
        <v>828038</v>
      </c>
      <c r="G19" s="94">
        <v>1413448</v>
      </c>
      <c r="I19" s="22">
        <f t="shared" ref="I19:L38" si="4">REPLACE(D19,1,3,"")/1</f>
        <v>339</v>
      </c>
      <c r="J19" s="22">
        <f t="shared" si="4"/>
        <v>13</v>
      </c>
      <c r="K19" s="22">
        <f t="shared" si="4"/>
        <v>38</v>
      </c>
      <c r="L19" s="22">
        <f t="shared" si="4"/>
        <v>3448</v>
      </c>
      <c r="N19" s="2">
        <f t="shared" si="3"/>
        <v>549339</v>
      </c>
      <c r="O19" s="2">
        <f t="shared" si="3"/>
        <v>637013</v>
      </c>
      <c r="P19" s="2">
        <f t="shared" si="3"/>
        <v>828038</v>
      </c>
      <c r="Q19" s="2">
        <f t="shared" si="3"/>
        <v>1413448</v>
      </c>
    </row>
    <row r="20" spans="1:17" ht="61.5" customHeight="1" thickBot="1">
      <c r="A20" s="214" t="s">
        <v>17</v>
      </c>
      <c r="B20" s="215"/>
      <c r="C20" s="93"/>
      <c r="D20" s="95">
        <v>21483</v>
      </c>
      <c r="E20" s="95">
        <v>74362</v>
      </c>
      <c r="F20" s="95">
        <v>126525</v>
      </c>
      <c r="G20" s="95">
        <v>76504</v>
      </c>
      <c r="I20" s="22">
        <f t="shared" si="4"/>
        <v>83</v>
      </c>
      <c r="J20" s="22">
        <f t="shared" si="4"/>
        <v>62</v>
      </c>
      <c r="K20" s="22">
        <f t="shared" si="4"/>
        <v>525</v>
      </c>
      <c r="L20" s="22">
        <f t="shared" si="4"/>
        <v>4</v>
      </c>
      <c r="N20" s="2">
        <f t="shared" si="3"/>
        <v>21483</v>
      </c>
      <c r="O20" s="2">
        <f t="shared" si="3"/>
        <v>74362</v>
      </c>
      <c r="P20" s="2">
        <f t="shared" si="3"/>
        <v>126525</v>
      </c>
      <c r="Q20" s="2">
        <f t="shared" si="3"/>
        <v>76504</v>
      </c>
    </row>
    <row r="21" spans="1:17" ht="30" customHeight="1" thickBot="1">
      <c r="A21" s="214" t="s">
        <v>18</v>
      </c>
      <c r="B21" s="215"/>
      <c r="C21" s="93"/>
      <c r="D21" s="96">
        <v>150</v>
      </c>
      <c r="E21" s="95">
        <v>5650</v>
      </c>
      <c r="F21" s="96">
        <v>250</v>
      </c>
      <c r="G21" s="96">
        <v>261</v>
      </c>
      <c r="I21" s="22" t="e">
        <f t="shared" si="4"/>
        <v>#VALUE!</v>
      </c>
      <c r="J21" s="22">
        <f t="shared" si="4"/>
        <v>0</v>
      </c>
      <c r="K21" s="22" t="e">
        <f t="shared" si="4"/>
        <v>#VALUE!</v>
      </c>
      <c r="L21" s="22" t="e">
        <f t="shared" si="4"/>
        <v>#VALUE!</v>
      </c>
      <c r="N21" s="2">
        <f t="shared" si="3"/>
        <v>150</v>
      </c>
      <c r="O21" s="2">
        <f t="shared" si="3"/>
        <v>5650</v>
      </c>
      <c r="P21" s="2">
        <f t="shared" si="3"/>
        <v>250</v>
      </c>
      <c r="Q21" s="2">
        <f t="shared" si="3"/>
        <v>261</v>
      </c>
    </row>
    <row r="22" spans="1:17" ht="30" customHeight="1" thickBot="1">
      <c r="A22" s="214" t="s">
        <v>19</v>
      </c>
      <c r="B22" s="215"/>
      <c r="C22" s="93"/>
      <c r="D22" s="95">
        <v>180696</v>
      </c>
      <c r="E22" s="95">
        <v>247159</v>
      </c>
      <c r="F22" s="95">
        <v>220335</v>
      </c>
      <c r="G22" s="95">
        <v>434615</v>
      </c>
      <c r="I22" s="22">
        <f t="shared" si="4"/>
        <v>696</v>
      </c>
      <c r="J22" s="22">
        <f t="shared" si="4"/>
        <v>159</v>
      </c>
      <c r="K22" s="22">
        <f t="shared" si="4"/>
        <v>335</v>
      </c>
      <c r="L22" s="22">
        <f t="shared" si="4"/>
        <v>615</v>
      </c>
      <c r="N22" s="2">
        <f t="shared" si="3"/>
        <v>180696</v>
      </c>
      <c r="O22" s="2">
        <f t="shared" si="3"/>
        <v>247159</v>
      </c>
      <c r="P22" s="2">
        <f t="shared" si="3"/>
        <v>220335</v>
      </c>
      <c r="Q22" s="2">
        <f t="shared" si="3"/>
        <v>434615</v>
      </c>
    </row>
    <row r="23" spans="1:17" ht="15" customHeight="1" thickBot="1">
      <c r="A23" s="214" t="s">
        <v>20</v>
      </c>
      <c r="B23" s="215"/>
      <c r="C23" s="93"/>
      <c r="D23" s="95">
        <v>312605</v>
      </c>
      <c r="E23" s="95">
        <v>294317</v>
      </c>
      <c r="F23" s="95">
        <v>458446</v>
      </c>
      <c r="G23" s="95">
        <v>855509</v>
      </c>
      <c r="I23" s="22">
        <f t="shared" si="4"/>
        <v>605</v>
      </c>
      <c r="J23" s="22">
        <f t="shared" si="4"/>
        <v>317</v>
      </c>
      <c r="K23" s="22">
        <f t="shared" si="4"/>
        <v>446</v>
      </c>
      <c r="L23" s="22">
        <f t="shared" si="4"/>
        <v>509</v>
      </c>
      <c r="N23" s="2">
        <f t="shared" si="3"/>
        <v>312605</v>
      </c>
      <c r="O23" s="2">
        <f t="shared" si="3"/>
        <v>294317</v>
      </c>
      <c r="P23" s="2">
        <f t="shared" si="3"/>
        <v>458446</v>
      </c>
      <c r="Q23" s="2">
        <f t="shared" si="3"/>
        <v>855509</v>
      </c>
    </row>
    <row r="24" spans="1:17" ht="30" customHeight="1" thickBot="1">
      <c r="A24" s="214" t="s">
        <v>21</v>
      </c>
      <c r="B24" s="215"/>
      <c r="C24" s="93"/>
      <c r="D24" s="95">
        <v>34405</v>
      </c>
      <c r="E24" s="95">
        <v>15526</v>
      </c>
      <c r="F24" s="95">
        <v>22482</v>
      </c>
      <c r="G24" s="95">
        <v>46559</v>
      </c>
      <c r="I24" s="22">
        <f t="shared" si="4"/>
        <v>5</v>
      </c>
      <c r="J24" s="22">
        <f t="shared" si="4"/>
        <v>26</v>
      </c>
      <c r="K24" s="22">
        <f t="shared" si="4"/>
        <v>82</v>
      </c>
      <c r="L24" s="22">
        <f t="shared" si="4"/>
        <v>59</v>
      </c>
      <c r="N24" s="2">
        <f t="shared" si="3"/>
        <v>34405</v>
      </c>
      <c r="O24" s="2">
        <f t="shared" si="3"/>
        <v>15526</v>
      </c>
      <c r="P24" s="2">
        <f t="shared" si="3"/>
        <v>22482</v>
      </c>
      <c r="Q24" s="2">
        <f t="shared" si="3"/>
        <v>46559</v>
      </c>
    </row>
    <row r="25" spans="1:17" ht="15" customHeight="1" thickBot="1">
      <c r="A25" s="224" t="s">
        <v>22</v>
      </c>
      <c r="B25" s="225"/>
      <c r="C25" s="93"/>
      <c r="D25" s="94">
        <v>136314</v>
      </c>
      <c r="E25" s="94">
        <v>111240</v>
      </c>
      <c r="F25" s="94">
        <v>144707</v>
      </c>
      <c r="G25" s="94">
        <v>193887</v>
      </c>
      <c r="I25" s="22">
        <f t="shared" si="4"/>
        <v>314</v>
      </c>
      <c r="J25" s="22">
        <f t="shared" si="4"/>
        <v>240</v>
      </c>
      <c r="K25" s="22">
        <f t="shared" si="4"/>
        <v>707</v>
      </c>
      <c r="L25" s="22">
        <f t="shared" si="4"/>
        <v>887</v>
      </c>
      <c r="N25" s="2">
        <f t="shared" si="3"/>
        <v>136314</v>
      </c>
      <c r="O25" s="2">
        <f t="shared" si="3"/>
        <v>111240</v>
      </c>
      <c r="P25" s="2">
        <f t="shared" si="3"/>
        <v>144707</v>
      </c>
      <c r="Q25" s="2">
        <f t="shared" si="3"/>
        <v>193887</v>
      </c>
    </row>
    <row r="26" spans="1:17" ht="25.5" customHeight="1" thickBot="1">
      <c r="A26" s="214" t="s">
        <v>23</v>
      </c>
      <c r="B26" s="215"/>
      <c r="C26" s="93"/>
      <c r="D26" s="95">
        <v>30051</v>
      </c>
      <c r="E26" s="95">
        <v>53288</v>
      </c>
      <c r="F26" s="95">
        <v>69418</v>
      </c>
      <c r="G26" s="95">
        <v>90786</v>
      </c>
      <c r="I26" s="22">
        <f t="shared" si="4"/>
        <v>51</v>
      </c>
      <c r="J26" s="22">
        <f t="shared" si="4"/>
        <v>88</v>
      </c>
      <c r="K26" s="22">
        <f t="shared" si="4"/>
        <v>18</v>
      </c>
      <c r="L26" s="22">
        <f t="shared" si="4"/>
        <v>86</v>
      </c>
      <c r="N26" s="2">
        <f t="shared" si="3"/>
        <v>30051</v>
      </c>
      <c r="O26" s="2">
        <f t="shared" si="3"/>
        <v>53288</v>
      </c>
      <c r="P26" s="2">
        <f t="shared" si="3"/>
        <v>69418</v>
      </c>
      <c r="Q26" s="2">
        <f t="shared" si="3"/>
        <v>90786</v>
      </c>
    </row>
    <row r="27" spans="1:17" ht="15.75" customHeight="1" thickBot="1">
      <c r="A27" s="214" t="s">
        <v>24</v>
      </c>
      <c r="B27" s="215"/>
      <c r="C27" s="93"/>
      <c r="D27" s="96"/>
      <c r="E27" s="95">
        <v>11947</v>
      </c>
      <c r="F27" s="95">
        <v>17753</v>
      </c>
      <c r="G27" s="95">
        <v>18215</v>
      </c>
      <c r="I27" s="22" t="e">
        <f t="shared" si="4"/>
        <v>#VALUE!</v>
      </c>
      <c r="J27" s="22">
        <f t="shared" si="4"/>
        <v>47</v>
      </c>
      <c r="K27" s="22">
        <f t="shared" si="4"/>
        <v>53</v>
      </c>
      <c r="L27" s="22">
        <f t="shared" si="4"/>
        <v>15</v>
      </c>
      <c r="N27" s="2">
        <f t="shared" si="3"/>
        <v>0</v>
      </c>
      <c r="O27" s="2">
        <f t="shared" si="3"/>
        <v>11947</v>
      </c>
      <c r="P27" s="2">
        <f t="shared" si="3"/>
        <v>17753</v>
      </c>
      <c r="Q27" s="2">
        <f t="shared" si="3"/>
        <v>18215</v>
      </c>
    </row>
    <row r="28" spans="1:17" ht="30" customHeight="1" thickBot="1">
      <c r="A28" s="214" t="s">
        <v>25</v>
      </c>
      <c r="B28" s="215"/>
      <c r="C28" s="93"/>
      <c r="D28" s="95">
        <v>81252</v>
      </c>
      <c r="E28" s="95">
        <v>5753</v>
      </c>
      <c r="F28" s="95">
        <v>19037</v>
      </c>
      <c r="G28" s="95">
        <v>3604</v>
      </c>
      <c r="I28" s="22">
        <f t="shared" si="4"/>
        <v>52</v>
      </c>
      <c r="J28" s="22">
        <f t="shared" si="4"/>
        <v>3</v>
      </c>
      <c r="K28" s="22">
        <f t="shared" si="4"/>
        <v>37</v>
      </c>
      <c r="L28" s="22">
        <f t="shared" si="4"/>
        <v>4</v>
      </c>
      <c r="N28" s="2">
        <f t="shared" si="3"/>
        <v>81252</v>
      </c>
      <c r="O28" s="2">
        <f t="shared" si="3"/>
        <v>5753</v>
      </c>
      <c r="P28" s="2">
        <f t="shared" si="3"/>
        <v>19037</v>
      </c>
      <c r="Q28" s="2">
        <f t="shared" si="3"/>
        <v>3604</v>
      </c>
    </row>
    <row r="29" spans="1:17" ht="15" customHeight="1" thickBot="1">
      <c r="A29" s="224" t="s">
        <v>26</v>
      </c>
      <c r="B29" s="225"/>
      <c r="C29" s="93"/>
      <c r="D29" s="94">
        <v>685653</v>
      </c>
      <c r="E29" s="94">
        <v>748253</v>
      </c>
      <c r="F29" s="94">
        <v>972745</v>
      </c>
      <c r="G29" s="94">
        <v>1607335</v>
      </c>
      <c r="I29" s="22">
        <f t="shared" si="4"/>
        <v>653</v>
      </c>
      <c r="J29" s="22">
        <f t="shared" si="4"/>
        <v>253</v>
      </c>
      <c r="K29" s="22">
        <f t="shared" si="4"/>
        <v>745</v>
      </c>
      <c r="L29" s="22">
        <f t="shared" si="4"/>
        <v>7335</v>
      </c>
      <c r="N29" s="2">
        <f t="shared" si="3"/>
        <v>685653</v>
      </c>
      <c r="O29" s="2">
        <f t="shared" si="3"/>
        <v>748253</v>
      </c>
      <c r="P29" s="2">
        <f t="shared" si="3"/>
        <v>972745</v>
      </c>
      <c r="Q29" s="2">
        <f t="shared" si="3"/>
        <v>1607335</v>
      </c>
    </row>
    <row r="30" spans="1:17" ht="15" customHeight="1" thickBot="1">
      <c r="A30" s="224" t="s">
        <v>27</v>
      </c>
      <c r="B30" s="225"/>
      <c r="C30" s="93"/>
      <c r="D30" s="94">
        <v>509667</v>
      </c>
      <c r="E30" s="94">
        <v>550880</v>
      </c>
      <c r="F30" s="94">
        <v>765089</v>
      </c>
      <c r="G30" s="94">
        <v>1251985</v>
      </c>
      <c r="I30" s="22">
        <f t="shared" si="4"/>
        <v>667</v>
      </c>
      <c r="J30" s="22">
        <f t="shared" si="4"/>
        <v>880</v>
      </c>
      <c r="K30" s="22">
        <f t="shared" si="4"/>
        <v>89</v>
      </c>
      <c r="L30" s="22">
        <f t="shared" si="4"/>
        <v>1985</v>
      </c>
      <c r="N30" s="2">
        <f t="shared" si="3"/>
        <v>509667</v>
      </c>
      <c r="O30" s="2">
        <f t="shared" si="3"/>
        <v>550880</v>
      </c>
      <c r="P30" s="2">
        <f t="shared" si="3"/>
        <v>765089</v>
      </c>
      <c r="Q30" s="2">
        <f t="shared" si="3"/>
        <v>1251985</v>
      </c>
    </row>
    <row r="31" spans="1:17" ht="15" customHeight="1" thickBot="1">
      <c r="A31" s="214" t="s">
        <v>28</v>
      </c>
      <c r="B31" s="215"/>
      <c r="C31" s="93"/>
      <c r="D31" s="95">
        <v>508001</v>
      </c>
      <c r="E31" s="95">
        <v>536408</v>
      </c>
      <c r="F31" s="95">
        <v>743101</v>
      </c>
      <c r="G31" s="95">
        <v>1085929</v>
      </c>
      <c r="I31" s="22">
        <f t="shared" si="4"/>
        <v>1</v>
      </c>
      <c r="J31" s="22">
        <f t="shared" si="4"/>
        <v>408</v>
      </c>
      <c r="K31" s="22">
        <f t="shared" si="4"/>
        <v>101</v>
      </c>
      <c r="L31" s="22">
        <f t="shared" si="4"/>
        <v>5929</v>
      </c>
      <c r="N31" s="2">
        <f t="shared" si="3"/>
        <v>508001</v>
      </c>
      <c r="O31" s="2">
        <f t="shared" si="3"/>
        <v>536408</v>
      </c>
      <c r="P31" s="2">
        <f t="shared" si="3"/>
        <v>743101</v>
      </c>
      <c r="Q31" s="2">
        <f t="shared" si="3"/>
        <v>1085929</v>
      </c>
    </row>
    <row r="32" spans="1:17" ht="15.75" customHeight="1" thickBot="1">
      <c r="A32" s="214" t="s">
        <v>29</v>
      </c>
      <c r="B32" s="215"/>
      <c r="C32" s="93"/>
      <c r="D32" s="95">
        <v>1667</v>
      </c>
      <c r="E32" s="95">
        <v>14472</v>
      </c>
      <c r="F32" s="95">
        <v>21988</v>
      </c>
      <c r="G32" s="95">
        <v>166056</v>
      </c>
      <c r="I32" s="22">
        <f t="shared" si="4"/>
        <v>7</v>
      </c>
      <c r="J32" s="22">
        <f t="shared" si="4"/>
        <v>72</v>
      </c>
      <c r="K32" s="22">
        <f t="shared" si="4"/>
        <v>88</v>
      </c>
      <c r="L32" s="22">
        <f t="shared" si="4"/>
        <v>56</v>
      </c>
      <c r="N32" s="2">
        <f t="shared" si="3"/>
        <v>1667</v>
      </c>
      <c r="O32" s="2">
        <f t="shared" si="3"/>
        <v>14472</v>
      </c>
      <c r="P32" s="2">
        <f t="shared" si="3"/>
        <v>21988</v>
      </c>
      <c r="Q32" s="2">
        <f t="shared" si="3"/>
        <v>166056</v>
      </c>
    </row>
    <row r="33" spans="1:18" ht="15" customHeight="1" thickBot="1">
      <c r="A33" s="224" t="s">
        <v>30</v>
      </c>
      <c r="B33" s="225"/>
      <c r="C33" s="93"/>
      <c r="D33" s="94">
        <v>162568</v>
      </c>
      <c r="E33" s="94">
        <v>197373</v>
      </c>
      <c r="F33" s="94">
        <v>207656</v>
      </c>
      <c r="G33" s="94">
        <v>355350</v>
      </c>
      <c r="I33" s="22">
        <f t="shared" si="4"/>
        <v>568</v>
      </c>
      <c r="J33" s="22">
        <f t="shared" si="4"/>
        <v>373</v>
      </c>
      <c r="K33" s="22">
        <f t="shared" si="4"/>
        <v>656</v>
      </c>
      <c r="L33" s="22">
        <f t="shared" si="4"/>
        <v>350</v>
      </c>
      <c r="N33" s="2">
        <f t="shared" si="3"/>
        <v>162568</v>
      </c>
      <c r="O33" s="2">
        <f t="shared" si="3"/>
        <v>197373</v>
      </c>
      <c r="P33" s="2">
        <f t="shared" si="3"/>
        <v>207656</v>
      </c>
      <c r="Q33" s="2">
        <f t="shared" si="3"/>
        <v>355350</v>
      </c>
      <c r="R33" s="22"/>
    </row>
    <row r="34" spans="1:18" ht="30" customHeight="1" thickBot="1">
      <c r="A34" s="214" t="s">
        <v>31</v>
      </c>
      <c r="B34" s="215"/>
      <c r="C34" s="93"/>
      <c r="D34" s="95">
        <v>110000</v>
      </c>
      <c r="E34" s="95">
        <v>110000</v>
      </c>
      <c r="F34" s="95">
        <v>110000</v>
      </c>
      <c r="G34" s="95">
        <v>209000</v>
      </c>
      <c r="I34" s="22">
        <f t="shared" si="4"/>
        <v>0</v>
      </c>
      <c r="J34" s="22">
        <f t="shared" si="4"/>
        <v>0</v>
      </c>
      <c r="K34" s="22">
        <f t="shared" si="4"/>
        <v>0</v>
      </c>
      <c r="L34" s="22">
        <f t="shared" si="4"/>
        <v>0</v>
      </c>
      <c r="N34" s="2">
        <f t="shared" si="3"/>
        <v>110000</v>
      </c>
      <c r="O34" s="2">
        <f t="shared" si="3"/>
        <v>110000</v>
      </c>
      <c r="P34" s="2">
        <f t="shared" si="3"/>
        <v>110000</v>
      </c>
      <c r="Q34" s="2">
        <f t="shared" si="3"/>
        <v>209000</v>
      </c>
    </row>
    <row r="35" spans="1:18" ht="30" customHeight="1" thickBot="1">
      <c r="A35" s="214" t="s">
        <v>32</v>
      </c>
      <c r="B35" s="215"/>
      <c r="C35" s="93"/>
      <c r="D35" s="95">
        <v>36601</v>
      </c>
      <c r="E35" s="95">
        <v>36601</v>
      </c>
      <c r="F35" s="95">
        <v>36601</v>
      </c>
      <c r="G35" s="95">
        <v>37791</v>
      </c>
      <c r="I35" s="22">
        <f t="shared" si="4"/>
        <v>1</v>
      </c>
      <c r="J35" s="22">
        <f t="shared" si="4"/>
        <v>1</v>
      </c>
      <c r="K35" s="22">
        <f t="shared" si="4"/>
        <v>1</v>
      </c>
      <c r="L35" s="22">
        <f t="shared" si="4"/>
        <v>91</v>
      </c>
      <c r="N35" s="2">
        <f t="shared" si="3"/>
        <v>36601</v>
      </c>
      <c r="O35" s="2">
        <f t="shared" si="3"/>
        <v>36601</v>
      </c>
      <c r="P35" s="2">
        <f t="shared" si="3"/>
        <v>36601</v>
      </c>
      <c r="Q35" s="2">
        <f t="shared" si="3"/>
        <v>37791</v>
      </c>
    </row>
    <row r="36" spans="1:18" ht="37.5" customHeight="1" thickBot="1">
      <c r="A36" s="214" t="s">
        <v>33</v>
      </c>
      <c r="B36" s="215"/>
      <c r="C36" s="93"/>
      <c r="D36" s="95">
        <v>9257</v>
      </c>
      <c r="E36" s="95">
        <v>24234</v>
      </c>
      <c r="F36" s="95">
        <v>23589</v>
      </c>
      <c r="G36" s="95">
        <v>33271</v>
      </c>
      <c r="I36" s="22">
        <f t="shared" si="4"/>
        <v>7</v>
      </c>
      <c r="J36" s="22">
        <f t="shared" si="4"/>
        <v>34</v>
      </c>
      <c r="K36" s="22">
        <f t="shared" si="4"/>
        <v>89</v>
      </c>
      <c r="L36" s="22">
        <f t="shared" si="4"/>
        <v>71</v>
      </c>
      <c r="N36" s="2">
        <f t="shared" si="3"/>
        <v>9257</v>
      </c>
      <c r="O36" s="2">
        <f t="shared" si="3"/>
        <v>24234</v>
      </c>
      <c r="P36" s="2">
        <f t="shared" si="3"/>
        <v>23589</v>
      </c>
      <c r="Q36" s="2">
        <f t="shared" si="3"/>
        <v>33271</v>
      </c>
    </row>
    <row r="37" spans="1:18" ht="30" customHeight="1" thickBot="1">
      <c r="A37" s="224" t="s">
        <v>34</v>
      </c>
      <c r="B37" s="225"/>
      <c r="C37" s="93"/>
      <c r="D37" s="94">
        <v>13418</v>
      </c>
      <c r="E37" s="98"/>
      <c r="F37" s="98"/>
      <c r="G37" s="98"/>
      <c r="I37" s="22">
        <f t="shared" si="4"/>
        <v>18</v>
      </c>
      <c r="J37" s="22" t="e">
        <f t="shared" si="4"/>
        <v>#VALUE!</v>
      </c>
      <c r="K37" s="22" t="e">
        <f t="shared" si="4"/>
        <v>#VALUE!</v>
      </c>
      <c r="L37" s="22" t="e">
        <f t="shared" si="4"/>
        <v>#VALUE!</v>
      </c>
      <c r="N37" s="2">
        <f t="shared" si="3"/>
        <v>13418</v>
      </c>
      <c r="O37" s="2">
        <f t="shared" si="3"/>
        <v>0</v>
      </c>
      <c r="P37" s="2">
        <f t="shared" si="3"/>
        <v>0</v>
      </c>
      <c r="Q37" s="2">
        <f t="shared" si="3"/>
        <v>0</v>
      </c>
    </row>
    <row r="38" spans="1:18" ht="30" customHeight="1" thickBot="1">
      <c r="A38" s="224" t="s">
        <v>35</v>
      </c>
      <c r="B38" s="225"/>
      <c r="C38" s="93"/>
      <c r="D38" s="94">
        <v>685653</v>
      </c>
      <c r="E38" s="94">
        <v>748253</v>
      </c>
      <c r="F38" s="94">
        <v>972745</v>
      </c>
      <c r="G38" s="94">
        <v>1607335</v>
      </c>
      <c r="I38" s="22">
        <f t="shared" si="4"/>
        <v>653</v>
      </c>
      <c r="J38" s="22">
        <f t="shared" si="4"/>
        <v>253</v>
      </c>
      <c r="K38" s="22">
        <f t="shared" si="4"/>
        <v>745</v>
      </c>
      <c r="L38" s="22">
        <f t="shared" si="4"/>
        <v>7335</v>
      </c>
      <c r="N38" s="2">
        <f t="shared" si="3"/>
        <v>685653</v>
      </c>
      <c r="O38" s="2">
        <f t="shared" si="3"/>
        <v>748253</v>
      </c>
      <c r="P38" s="2">
        <f t="shared" si="3"/>
        <v>972745</v>
      </c>
      <c r="Q38" s="2">
        <f t="shared" si="3"/>
        <v>1607335</v>
      </c>
    </row>
    <row r="39" spans="1:18">
      <c r="A39" s="230"/>
      <c r="B39" s="230"/>
      <c r="C39" s="230"/>
      <c r="D39" s="230"/>
      <c r="E39" s="230"/>
      <c r="F39" s="230"/>
      <c r="G39" s="230"/>
    </row>
  </sheetData>
  <mergeCells count="38">
    <mergeCell ref="A38:B38"/>
    <mergeCell ref="A39:G39"/>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1767</v>
      </c>
      <c r="E2" s="92" t="s">
        <v>1768</v>
      </c>
      <c r="F2" s="92" t="s">
        <v>1769</v>
      </c>
      <c r="G2" s="92" t="s">
        <v>1770</v>
      </c>
      <c r="H2" s="232"/>
      <c r="I2" s="220"/>
      <c r="J2" s="221"/>
      <c r="K2" s="92" t="s">
        <v>1767</v>
      </c>
      <c r="L2" s="92" t="s">
        <v>1768</v>
      </c>
      <c r="M2" s="92" t="s">
        <v>1769</v>
      </c>
      <c r="N2" s="92" t="s">
        <v>1770</v>
      </c>
      <c r="Y2" s="3"/>
      <c r="Z2" s="3"/>
      <c r="AA2" s="3"/>
      <c r="AB2" s="3"/>
      <c r="AC2" s="3"/>
      <c r="AD2" s="3"/>
      <c r="AE2" s="3"/>
      <c r="AF2" s="3"/>
    </row>
    <row r="3" spans="1:32" ht="61.5" customHeight="1" thickBot="1">
      <c r="A3" s="222" t="s">
        <v>1</v>
      </c>
      <c r="B3" s="223"/>
      <c r="C3" s="93"/>
      <c r="D3" s="99">
        <v>501225</v>
      </c>
      <c r="E3" s="99">
        <v>432605</v>
      </c>
      <c r="F3" s="99">
        <v>829879</v>
      </c>
      <c r="G3" s="99">
        <v>593214</v>
      </c>
      <c r="H3" s="222" t="s">
        <v>1</v>
      </c>
      <c r="I3" s="223"/>
      <c r="J3" s="93"/>
      <c r="K3" s="94">
        <v>289310</v>
      </c>
      <c r="L3" s="94">
        <v>336611</v>
      </c>
      <c r="M3" s="94">
        <v>660137</v>
      </c>
      <c r="N3" s="94">
        <v>406252</v>
      </c>
      <c r="P3" s="2">
        <f>REPLACE(D3,1,3,"")/1</f>
        <v>225</v>
      </c>
      <c r="Q3" s="2">
        <f t="shared" ref="Q3:S16" si="0">REPLACE(E3,1,3,"")/1</f>
        <v>605</v>
      </c>
      <c r="R3" s="2">
        <f t="shared" si="0"/>
        <v>879</v>
      </c>
      <c r="S3" s="2">
        <f t="shared" si="0"/>
        <v>214</v>
      </c>
      <c r="T3" s="2">
        <f>REPLACE(K3,1,3,"")/1</f>
        <v>310</v>
      </c>
      <c r="U3" s="2">
        <f t="shared" ref="U3:W16" si="1">REPLACE(L3,1,3,"")/1</f>
        <v>611</v>
      </c>
      <c r="V3" s="2">
        <f t="shared" si="1"/>
        <v>137</v>
      </c>
      <c r="W3" s="2">
        <f t="shared" si="1"/>
        <v>252</v>
      </c>
      <c r="Y3" s="3">
        <f>K3</f>
        <v>289310</v>
      </c>
      <c r="Z3" s="3">
        <f t="shared" ref="Z3:AB17" si="2">L3</f>
        <v>336611</v>
      </c>
      <c r="AA3" s="3">
        <f t="shared" si="2"/>
        <v>660137</v>
      </c>
      <c r="AB3" s="3">
        <f t="shared" si="2"/>
        <v>406252</v>
      </c>
      <c r="AC3" s="3">
        <f>D3</f>
        <v>501225</v>
      </c>
      <c r="AD3" s="3">
        <f t="shared" ref="AD3:AF17" si="3">E3</f>
        <v>432605</v>
      </c>
      <c r="AE3" s="3">
        <f t="shared" si="3"/>
        <v>829879</v>
      </c>
      <c r="AF3" s="3">
        <f t="shared" si="3"/>
        <v>593214</v>
      </c>
    </row>
    <row r="4" spans="1:32" ht="15" customHeight="1" thickBot="1">
      <c r="A4" s="214" t="s">
        <v>2</v>
      </c>
      <c r="B4" s="215"/>
      <c r="C4" s="93"/>
      <c r="D4" s="100">
        <v>469792</v>
      </c>
      <c r="E4" s="100">
        <v>404150</v>
      </c>
      <c r="F4" s="100">
        <v>775247</v>
      </c>
      <c r="G4" s="100">
        <v>550149</v>
      </c>
      <c r="H4" s="214" t="s">
        <v>2</v>
      </c>
      <c r="I4" s="215"/>
      <c r="J4" s="93"/>
      <c r="K4" s="95">
        <v>265343</v>
      </c>
      <c r="L4" s="95">
        <v>314947</v>
      </c>
      <c r="M4" s="95">
        <v>618366</v>
      </c>
      <c r="N4" s="95">
        <v>376156</v>
      </c>
      <c r="P4" s="2">
        <f t="shared" ref="P4:P16" si="4">REPLACE(D4,1,3,"")/1</f>
        <v>792</v>
      </c>
      <c r="Q4" s="2">
        <f t="shared" si="0"/>
        <v>150</v>
      </c>
      <c r="R4" s="2">
        <f t="shared" si="0"/>
        <v>247</v>
      </c>
      <c r="S4" s="2">
        <f t="shared" si="0"/>
        <v>149</v>
      </c>
      <c r="T4" s="2">
        <f t="shared" ref="T4:U16" si="5">REPLACE(K4,1,3,"")/1</f>
        <v>343</v>
      </c>
      <c r="U4" s="2">
        <f t="shared" si="5"/>
        <v>947</v>
      </c>
      <c r="V4" s="2">
        <f t="shared" si="1"/>
        <v>366</v>
      </c>
      <c r="W4" s="2">
        <f t="shared" si="1"/>
        <v>156</v>
      </c>
      <c r="Y4" s="3">
        <f t="shared" ref="Y4:AB38" si="6">K4</f>
        <v>265343</v>
      </c>
      <c r="Z4" s="3">
        <f t="shared" si="2"/>
        <v>314947</v>
      </c>
      <c r="AA4" s="3">
        <f t="shared" si="2"/>
        <v>618366</v>
      </c>
      <c r="AB4" s="3">
        <f t="shared" si="2"/>
        <v>376156</v>
      </c>
      <c r="AC4" s="3">
        <f t="shared" ref="AC4:AF38" si="7">D4</f>
        <v>469792</v>
      </c>
      <c r="AD4" s="3">
        <f t="shared" si="3"/>
        <v>404150</v>
      </c>
      <c r="AE4" s="3">
        <f t="shared" si="3"/>
        <v>775247</v>
      </c>
      <c r="AF4" s="3">
        <f t="shared" si="3"/>
        <v>550149</v>
      </c>
    </row>
    <row r="5" spans="1:32" ht="61.5" customHeight="1" thickBot="1">
      <c r="A5" s="224" t="s">
        <v>3</v>
      </c>
      <c r="B5" s="225"/>
      <c r="C5" s="93"/>
      <c r="D5" s="99">
        <v>31433</v>
      </c>
      <c r="E5" s="99">
        <v>28456</v>
      </c>
      <c r="F5" s="99">
        <v>54633</v>
      </c>
      <c r="G5" s="99">
        <v>43065</v>
      </c>
      <c r="H5" s="224" t="s">
        <v>3</v>
      </c>
      <c r="I5" s="225"/>
      <c r="J5" s="93"/>
      <c r="K5" s="94">
        <v>23967</v>
      </c>
      <c r="L5" s="94">
        <v>21665</v>
      </c>
      <c r="M5" s="94">
        <v>41771</v>
      </c>
      <c r="N5" s="94">
        <v>30095</v>
      </c>
      <c r="P5" s="2">
        <f t="shared" si="4"/>
        <v>33</v>
      </c>
      <c r="Q5" s="2">
        <f t="shared" si="0"/>
        <v>56</v>
      </c>
      <c r="R5" s="2">
        <f t="shared" si="0"/>
        <v>33</v>
      </c>
      <c r="S5" s="2">
        <f t="shared" si="0"/>
        <v>65</v>
      </c>
      <c r="T5" s="2">
        <f t="shared" si="5"/>
        <v>67</v>
      </c>
      <c r="U5" s="2">
        <f t="shared" si="1"/>
        <v>65</v>
      </c>
      <c r="V5" s="2">
        <f t="shared" si="1"/>
        <v>71</v>
      </c>
      <c r="W5" s="2">
        <f t="shared" si="1"/>
        <v>95</v>
      </c>
      <c r="Y5" s="3">
        <f t="shared" si="6"/>
        <v>23967</v>
      </c>
      <c r="Z5" s="3">
        <f t="shared" si="2"/>
        <v>21665</v>
      </c>
      <c r="AA5" s="3">
        <f t="shared" si="2"/>
        <v>41771</v>
      </c>
      <c r="AB5" s="3">
        <f t="shared" si="2"/>
        <v>30095</v>
      </c>
      <c r="AC5" s="3">
        <f t="shared" si="7"/>
        <v>31433</v>
      </c>
      <c r="AD5" s="3">
        <f t="shared" si="3"/>
        <v>28456</v>
      </c>
      <c r="AE5" s="3">
        <f t="shared" si="3"/>
        <v>54633</v>
      </c>
      <c r="AF5" s="3">
        <f t="shared" si="3"/>
        <v>43065</v>
      </c>
    </row>
    <row r="6" spans="1:32" ht="37.5" customHeight="1" thickBot="1">
      <c r="A6" s="214" t="s">
        <v>4</v>
      </c>
      <c r="B6" s="215"/>
      <c r="C6" s="93"/>
      <c r="D6" s="101">
        <v>201</v>
      </c>
      <c r="E6" s="101">
        <v>302</v>
      </c>
      <c r="F6" s="100">
        <v>2821</v>
      </c>
      <c r="G6" s="101">
        <v>292</v>
      </c>
      <c r="H6" s="214" t="s">
        <v>4</v>
      </c>
      <c r="I6" s="215"/>
      <c r="J6" s="93"/>
      <c r="K6" s="95">
        <v>1100</v>
      </c>
      <c r="L6" s="96">
        <v>391</v>
      </c>
      <c r="M6" s="96">
        <v>493</v>
      </c>
      <c r="N6" s="96">
        <v>396</v>
      </c>
      <c r="P6" s="2" t="e">
        <f t="shared" si="4"/>
        <v>#VALUE!</v>
      </c>
      <c r="Q6" s="2" t="e">
        <f t="shared" si="0"/>
        <v>#VALUE!</v>
      </c>
      <c r="R6" s="2">
        <f t="shared" si="0"/>
        <v>1</v>
      </c>
      <c r="S6" s="2" t="e">
        <f t="shared" si="0"/>
        <v>#VALUE!</v>
      </c>
      <c r="T6" s="2">
        <f t="shared" si="5"/>
        <v>0</v>
      </c>
      <c r="U6" s="2" t="e">
        <f t="shared" si="1"/>
        <v>#VALUE!</v>
      </c>
      <c r="V6" s="2" t="e">
        <f t="shared" si="1"/>
        <v>#VALUE!</v>
      </c>
      <c r="W6" s="2" t="e">
        <f t="shared" si="1"/>
        <v>#VALUE!</v>
      </c>
      <c r="Y6" s="3">
        <f t="shared" si="6"/>
        <v>1100</v>
      </c>
      <c r="Z6" s="3">
        <f t="shared" si="2"/>
        <v>391</v>
      </c>
      <c r="AA6" s="3">
        <f t="shared" si="2"/>
        <v>493</v>
      </c>
      <c r="AB6" s="3">
        <f t="shared" si="2"/>
        <v>396</v>
      </c>
      <c r="AC6" s="3">
        <f t="shared" si="7"/>
        <v>201</v>
      </c>
      <c r="AD6" s="3">
        <f t="shared" si="3"/>
        <v>302</v>
      </c>
      <c r="AE6" s="3">
        <f t="shared" si="3"/>
        <v>2821</v>
      </c>
      <c r="AF6" s="3">
        <f t="shared" si="3"/>
        <v>292</v>
      </c>
    </row>
    <row r="7" spans="1:32" ht="15" customHeight="1" thickBot="1">
      <c r="A7" s="214" t="s">
        <v>5</v>
      </c>
      <c r="B7" s="215"/>
      <c r="C7" s="93"/>
      <c r="D7" s="100">
        <v>10711</v>
      </c>
      <c r="E7" s="100">
        <v>11200</v>
      </c>
      <c r="F7" s="100">
        <v>12126</v>
      </c>
      <c r="G7" s="100">
        <v>11482</v>
      </c>
      <c r="H7" s="214" t="s">
        <v>5</v>
      </c>
      <c r="I7" s="215"/>
      <c r="J7" s="93"/>
      <c r="K7" s="95">
        <v>7575</v>
      </c>
      <c r="L7" s="95">
        <v>6083</v>
      </c>
      <c r="M7" s="95">
        <v>8678</v>
      </c>
      <c r="N7" s="95">
        <v>9612</v>
      </c>
      <c r="P7" s="2">
        <f t="shared" si="4"/>
        <v>11</v>
      </c>
      <c r="Q7" s="2">
        <f t="shared" si="0"/>
        <v>0</v>
      </c>
      <c r="R7" s="2">
        <f t="shared" si="0"/>
        <v>26</v>
      </c>
      <c r="S7" s="2">
        <f t="shared" si="0"/>
        <v>82</v>
      </c>
      <c r="T7" s="2">
        <f t="shared" si="5"/>
        <v>5</v>
      </c>
      <c r="U7" s="2">
        <f t="shared" si="1"/>
        <v>3</v>
      </c>
      <c r="V7" s="2">
        <f t="shared" si="1"/>
        <v>8</v>
      </c>
      <c r="W7" s="2">
        <f t="shared" si="1"/>
        <v>2</v>
      </c>
      <c r="Y7" s="3">
        <f t="shared" si="6"/>
        <v>7575</v>
      </c>
      <c r="Z7" s="3">
        <f t="shared" si="2"/>
        <v>6083</v>
      </c>
      <c r="AA7" s="3">
        <f t="shared" si="2"/>
        <v>8678</v>
      </c>
      <c r="AB7" s="3">
        <f t="shared" si="2"/>
        <v>9612</v>
      </c>
      <c r="AC7" s="3">
        <f t="shared" si="7"/>
        <v>10711</v>
      </c>
      <c r="AD7" s="3">
        <f t="shared" si="3"/>
        <v>11200</v>
      </c>
      <c r="AE7" s="3">
        <f t="shared" si="3"/>
        <v>12126</v>
      </c>
      <c r="AF7" s="3">
        <f t="shared" si="3"/>
        <v>11482</v>
      </c>
    </row>
    <row r="8" spans="1:32" ht="15.75" customHeight="1" thickBot="1">
      <c r="A8" s="214" t="s">
        <v>6</v>
      </c>
      <c r="B8" s="215"/>
      <c r="C8" s="93"/>
      <c r="D8" s="101">
        <v>465</v>
      </c>
      <c r="E8" s="101">
        <v>64</v>
      </c>
      <c r="F8" s="100">
        <v>2845</v>
      </c>
      <c r="G8" s="101">
        <v>25</v>
      </c>
      <c r="H8" s="214" t="s">
        <v>6</v>
      </c>
      <c r="I8" s="215"/>
      <c r="J8" s="93"/>
      <c r="K8" s="96">
        <v>27</v>
      </c>
      <c r="L8" s="96"/>
      <c r="M8" s="96"/>
      <c r="N8" s="96">
        <v>219</v>
      </c>
      <c r="P8" s="2" t="e">
        <f t="shared" si="4"/>
        <v>#VALUE!</v>
      </c>
      <c r="Q8" s="2" t="e">
        <f t="shared" si="0"/>
        <v>#VALUE!</v>
      </c>
      <c r="R8" s="2">
        <f t="shared" si="0"/>
        <v>5</v>
      </c>
      <c r="S8" s="2" t="e">
        <f t="shared" si="0"/>
        <v>#VALUE!</v>
      </c>
      <c r="T8" s="2" t="e">
        <f t="shared" si="5"/>
        <v>#VALUE!</v>
      </c>
      <c r="U8" s="2" t="e">
        <f t="shared" si="1"/>
        <v>#VALUE!</v>
      </c>
      <c r="V8" s="2" t="e">
        <f t="shared" si="1"/>
        <v>#VALUE!</v>
      </c>
      <c r="W8" s="2" t="e">
        <f t="shared" si="1"/>
        <v>#VALUE!</v>
      </c>
      <c r="Y8" s="3">
        <f t="shared" si="6"/>
        <v>27</v>
      </c>
      <c r="Z8" s="3">
        <f t="shared" si="2"/>
        <v>0</v>
      </c>
      <c r="AA8" s="3">
        <f t="shared" si="2"/>
        <v>0</v>
      </c>
      <c r="AB8" s="3">
        <f t="shared" si="2"/>
        <v>219</v>
      </c>
      <c r="AC8" s="3">
        <f t="shared" si="7"/>
        <v>465</v>
      </c>
      <c r="AD8" s="3">
        <f t="shared" si="3"/>
        <v>64</v>
      </c>
      <c r="AE8" s="3">
        <f t="shared" si="3"/>
        <v>2845</v>
      </c>
      <c r="AF8" s="3">
        <f t="shared" si="3"/>
        <v>25</v>
      </c>
    </row>
    <row r="9" spans="1:32" ht="37.5" customHeight="1" thickBot="1">
      <c r="A9" s="214" t="s">
        <v>7</v>
      </c>
      <c r="B9" s="215"/>
      <c r="C9" s="93"/>
      <c r="D9" s="100">
        <v>11797</v>
      </c>
      <c r="E9" s="100">
        <v>11873</v>
      </c>
      <c r="F9" s="100">
        <v>23348</v>
      </c>
      <c r="G9" s="100">
        <v>13664</v>
      </c>
      <c r="H9" s="214" t="s">
        <v>7</v>
      </c>
      <c r="I9" s="215"/>
      <c r="J9" s="93"/>
      <c r="K9" s="95">
        <v>13468</v>
      </c>
      <c r="L9" s="95">
        <v>7209</v>
      </c>
      <c r="M9" s="95">
        <v>24360</v>
      </c>
      <c r="N9" s="95">
        <v>10830</v>
      </c>
      <c r="P9" s="2">
        <f t="shared" si="4"/>
        <v>97</v>
      </c>
      <c r="Q9" s="2">
        <f t="shared" si="0"/>
        <v>73</v>
      </c>
      <c r="R9" s="2">
        <f t="shared" si="0"/>
        <v>48</v>
      </c>
      <c r="S9" s="2">
        <f t="shared" si="0"/>
        <v>64</v>
      </c>
      <c r="T9" s="2">
        <f t="shared" si="5"/>
        <v>68</v>
      </c>
      <c r="U9" s="2">
        <f t="shared" si="1"/>
        <v>9</v>
      </c>
      <c r="V9" s="2">
        <f t="shared" si="1"/>
        <v>60</v>
      </c>
      <c r="W9" s="2">
        <f t="shared" si="1"/>
        <v>30</v>
      </c>
      <c r="Y9" s="3">
        <f t="shared" si="6"/>
        <v>13468</v>
      </c>
      <c r="Z9" s="3">
        <f t="shared" si="2"/>
        <v>7209</v>
      </c>
      <c r="AA9" s="3">
        <f t="shared" si="2"/>
        <v>24360</v>
      </c>
      <c r="AB9" s="3">
        <f t="shared" si="2"/>
        <v>10830</v>
      </c>
      <c r="AC9" s="3">
        <f t="shared" si="7"/>
        <v>11797</v>
      </c>
      <c r="AD9" s="3">
        <f t="shared" si="3"/>
        <v>11873</v>
      </c>
      <c r="AE9" s="3">
        <f t="shared" si="3"/>
        <v>23348</v>
      </c>
      <c r="AF9" s="3">
        <f t="shared" si="3"/>
        <v>13664</v>
      </c>
    </row>
    <row r="10" spans="1:32" ht="61.5" customHeight="1" thickBot="1">
      <c r="A10" s="224" t="s">
        <v>8</v>
      </c>
      <c r="B10" s="225"/>
      <c r="C10" s="93"/>
      <c r="D10" s="99">
        <v>8662</v>
      </c>
      <c r="E10" s="99">
        <v>5621</v>
      </c>
      <c r="F10" s="99">
        <v>19145</v>
      </c>
      <c r="G10" s="99">
        <v>18185</v>
      </c>
      <c r="H10" s="224" t="s">
        <v>8</v>
      </c>
      <c r="I10" s="225"/>
      <c r="J10" s="93"/>
      <c r="K10" s="94">
        <v>3996</v>
      </c>
      <c r="L10" s="94">
        <v>8763</v>
      </c>
      <c r="M10" s="94">
        <v>9237</v>
      </c>
      <c r="N10" s="94">
        <v>9831</v>
      </c>
      <c r="P10" s="2">
        <f t="shared" si="4"/>
        <v>2</v>
      </c>
      <c r="Q10" s="2">
        <f t="shared" si="0"/>
        <v>1</v>
      </c>
      <c r="R10" s="2">
        <f t="shared" si="0"/>
        <v>45</v>
      </c>
      <c r="S10" s="2">
        <f t="shared" si="0"/>
        <v>85</v>
      </c>
      <c r="T10" s="2">
        <f t="shared" si="5"/>
        <v>6</v>
      </c>
      <c r="U10" s="2">
        <f t="shared" si="1"/>
        <v>3</v>
      </c>
      <c r="V10" s="2">
        <f t="shared" si="1"/>
        <v>7</v>
      </c>
      <c r="W10" s="2">
        <f t="shared" si="1"/>
        <v>1</v>
      </c>
      <c r="Y10" s="3">
        <f t="shared" si="6"/>
        <v>3996</v>
      </c>
      <c r="Z10" s="3">
        <f t="shared" si="2"/>
        <v>8763</v>
      </c>
      <c r="AA10" s="3">
        <f t="shared" si="2"/>
        <v>9237</v>
      </c>
      <c r="AB10" s="3">
        <f t="shared" si="2"/>
        <v>9831</v>
      </c>
      <c r="AC10" s="3">
        <f t="shared" si="7"/>
        <v>8662</v>
      </c>
      <c r="AD10" s="3">
        <f t="shared" si="3"/>
        <v>5621</v>
      </c>
      <c r="AE10" s="3">
        <f t="shared" si="3"/>
        <v>19145</v>
      </c>
      <c r="AF10" s="3">
        <f t="shared" si="3"/>
        <v>18185</v>
      </c>
    </row>
    <row r="11" spans="1:32" ht="15" customHeight="1" thickBot="1">
      <c r="A11" s="214" t="s">
        <v>9</v>
      </c>
      <c r="B11" s="215"/>
      <c r="C11" s="93"/>
      <c r="D11" s="101">
        <v>-214</v>
      </c>
      <c r="E11" s="101">
        <v>430</v>
      </c>
      <c r="F11" s="100">
        <v>-4247</v>
      </c>
      <c r="G11" s="100">
        <v>1012</v>
      </c>
      <c r="H11" s="214" t="s">
        <v>9</v>
      </c>
      <c r="I11" s="215"/>
      <c r="J11" s="93"/>
      <c r="K11" s="96">
        <v>-13</v>
      </c>
      <c r="L11" s="95">
        <v>-1181</v>
      </c>
      <c r="M11" s="96">
        <v>-973</v>
      </c>
      <c r="N11" s="96">
        <v>-118</v>
      </c>
      <c r="P11" s="2">
        <f t="shared" si="4"/>
        <v>4</v>
      </c>
      <c r="Q11" s="2" t="e">
        <f t="shared" si="0"/>
        <v>#VALUE!</v>
      </c>
      <c r="R11" s="2">
        <f t="shared" si="0"/>
        <v>47</v>
      </c>
      <c r="S11" s="2">
        <f t="shared" si="0"/>
        <v>2</v>
      </c>
      <c r="T11" s="2" t="e">
        <f t="shared" si="5"/>
        <v>#VALUE!</v>
      </c>
      <c r="U11" s="2">
        <f t="shared" si="1"/>
        <v>81</v>
      </c>
      <c r="V11" s="2">
        <f t="shared" si="1"/>
        <v>3</v>
      </c>
      <c r="W11" s="2">
        <f t="shared" si="1"/>
        <v>8</v>
      </c>
      <c r="Y11" s="3">
        <f t="shared" si="6"/>
        <v>-13</v>
      </c>
      <c r="Z11" s="3">
        <f t="shared" si="2"/>
        <v>-1181</v>
      </c>
      <c r="AA11" s="3">
        <f t="shared" si="2"/>
        <v>-973</v>
      </c>
      <c r="AB11" s="3">
        <f t="shared" si="2"/>
        <v>-118</v>
      </c>
      <c r="AC11" s="3">
        <f t="shared" si="7"/>
        <v>-214</v>
      </c>
      <c r="AD11" s="3">
        <f t="shared" si="3"/>
        <v>430</v>
      </c>
      <c r="AE11" s="3">
        <f t="shared" si="3"/>
        <v>-4247</v>
      </c>
      <c r="AF11" s="3">
        <f t="shared" si="3"/>
        <v>1012</v>
      </c>
    </row>
    <row r="12" spans="1:32" ht="45" customHeight="1" thickBot="1">
      <c r="A12" s="214" t="s">
        <v>10</v>
      </c>
      <c r="B12" s="215"/>
      <c r="C12" s="93"/>
      <c r="D12" s="101"/>
      <c r="E12" s="101"/>
      <c r="F12" s="101"/>
      <c r="G12" s="101"/>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9">
        <v>8448</v>
      </c>
      <c r="E13" s="99">
        <v>6052</v>
      </c>
      <c r="F13" s="99">
        <v>14898</v>
      </c>
      <c r="G13" s="99">
        <v>19198</v>
      </c>
      <c r="H13" s="224" t="s">
        <v>11</v>
      </c>
      <c r="I13" s="225"/>
      <c r="J13" s="93"/>
      <c r="K13" s="94">
        <v>3982</v>
      </c>
      <c r="L13" s="94">
        <v>7583</v>
      </c>
      <c r="M13" s="94">
        <v>8264</v>
      </c>
      <c r="N13" s="94">
        <v>9713</v>
      </c>
      <c r="P13" s="2">
        <f t="shared" si="4"/>
        <v>8</v>
      </c>
      <c r="Q13" s="2">
        <f t="shared" si="0"/>
        <v>2</v>
      </c>
      <c r="R13" s="2">
        <f t="shared" si="0"/>
        <v>98</v>
      </c>
      <c r="S13" s="2">
        <f t="shared" si="0"/>
        <v>98</v>
      </c>
      <c r="T13" s="2">
        <f t="shared" si="5"/>
        <v>2</v>
      </c>
      <c r="U13" s="2">
        <f t="shared" si="1"/>
        <v>3</v>
      </c>
      <c r="V13" s="2">
        <f t="shared" si="1"/>
        <v>4</v>
      </c>
      <c r="W13" s="2">
        <f t="shared" si="1"/>
        <v>3</v>
      </c>
      <c r="Y13" s="3">
        <f t="shared" si="6"/>
        <v>3982</v>
      </c>
      <c r="Z13" s="3">
        <f t="shared" si="2"/>
        <v>7583</v>
      </c>
      <c r="AA13" s="3">
        <f t="shared" si="2"/>
        <v>8264</v>
      </c>
      <c r="AB13" s="3">
        <f t="shared" si="2"/>
        <v>9713</v>
      </c>
      <c r="AC13" s="3">
        <f t="shared" si="7"/>
        <v>8448</v>
      </c>
      <c r="AD13" s="3">
        <f t="shared" si="3"/>
        <v>6052</v>
      </c>
      <c r="AE13" s="3">
        <f t="shared" si="3"/>
        <v>14898</v>
      </c>
      <c r="AF13" s="3">
        <f t="shared" si="3"/>
        <v>19198</v>
      </c>
    </row>
    <row r="14" spans="1:32" ht="49.5" customHeight="1" thickBot="1">
      <c r="A14" s="224" t="s">
        <v>12</v>
      </c>
      <c r="B14" s="225"/>
      <c r="C14" s="93"/>
      <c r="D14" s="99">
        <v>6716</v>
      </c>
      <c r="E14" s="99">
        <v>4831</v>
      </c>
      <c r="F14" s="99">
        <v>11284</v>
      </c>
      <c r="G14" s="99">
        <v>15247</v>
      </c>
      <c r="H14" s="224" t="s">
        <v>12</v>
      </c>
      <c r="I14" s="225"/>
      <c r="J14" s="93"/>
      <c r="K14" s="94">
        <v>3284</v>
      </c>
      <c r="L14" s="94">
        <v>5592</v>
      </c>
      <c r="M14" s="94">
        <v>6925</v>
      </c>
      <c r="N14" s="94">
        <v>7812</v>
      </c>
      <c r="P14" s="2">
        <f t="shared" si="4"/>
        <v>6</v>
      </c>
      <c r="Q14" s="2">
        <f t="shared" si="0"/>
        <v>1</v>
      </c>
      <c r="R14" s="2">
        <f t="shared" si="0"/>
        <v>84</v>
      </c>
      <c r="S14" s="2">
        <f t="shared" si="0"/>
        <v>47</v>
      </c>
      <c r="T14" s="2">
        <f t="shared" si="5"/>
        <v>4</v>
      </c>
      <c r="U14" s="2">
        <f t="shared" si="1"/>
        <v>2</v>
      </c>
      <c r="V14" s="2">
        <f t="shared" si="1"/>
        <v>5</v>
      </c>
      <c r="W14" s="2">
        <f t="shared" si="1"/>
        <v>2</v>
      </c>
      <c r="Y14" s="3">
        <f t="shared" si="6"/>
        <v>3284</v>
      </c>
      <c r="Z14" s="3">
        <f t="shared" si="2"/>
        <v>5592</v>
      </c>
      <c r="AA14" s="3">
        <f t="shared" si="2"/>
        <v>6925</v>
      </c>
      <c r="AB14" s="3">
        <f t="shared" si="2"/>
        <v>7812</v>
      </c>
      <c r="AC14" s="3">
        <f t="shared" si="7"/>
        <v>6716</v>
      </c>
      <c r="AD14" s="3">
        <f t="shared" si="3"/>
        <v>4831</v>
      </c>
      <c r="AE14" s="3">
        <f t="shared" si="3"/>
        <v>11284</v>
      </c>
      <c r="AF14" s="3">
        <f t="shared" si="3"/>
        <v>15247</v>
      </c>
    </row>
    <row r="15" spans="1:32" ht="61.5" customHeight="1" thickBot="1">
      <c r="A15" s="224" t="s">
        <v>13</v>
      </c>
      <c r="B15" s="225"/>
      <c r="C15" s="93"/>
      <c r="D15" s="99">
        <v>6512</v>
      </c>
      <c r="E15" s="99">
        <v>4194</v>
      </c>
      <c r="F15" s="99">
        <v>9805</v>
      </c>
      <c r="G15" s="99">
        <v>14635</v>
      </c>
      <c r="H15" s="224" t="s">
        <v>13</v>
      </c>
      <c r="I15" s="225"/>
      <c r="J15" s="93"/>
      <c r="K15" s="94">
        <v>2183</v>
      </c>
      <c r="L15" s="94">
        <v>4912</v>
      </c>
      <c r="M15" s="94">
        <v>5317</v>
      </c>
      <c r="N15" s="94">
        <v>6011</v>
      </c>
      <c r="P15" s="2">
        <f t="shared" si="4"/>
        <v>2</v>
      </c>
      <c r="Q15" s="2">
        <f t="shared" si="0"/>
        <v>4</v>
      </c>
      <c r="R15" s="2">
        <f t="shared" si="0"/>
        <v>5</v>
      </c>
      <c r="S15" s="2">
        <f t="shared" si="0"/>
        <v>35</v>
      </c>
      <c r="T15" s="2">
        <f t="shared" si="5"/>
        <v>3</v>
      </c>
      <c r="U15" s="2">
        <f t="shared" si="1"/>
        <v>2</v>
      </c>
      <c r="V15" s="2">
        <f t="shared" si="1"/>
        <v>7</v>
      </c>
      <c r="W15" s="2">
        <f t="shared" si="1"/>
        <v>1</v>
      </c>
      <c r="Y15" s="3">
        <f t="shared" si="6"/>
        <v>2183</v>
      </c>
      <c r="Z15" s="3">
        <f t="shared" si="2"/>
        <v>4912</v>
      </c>
      <c r="AA15" s="3">
        <f t="shared" si="2"/>
        <v>5317</v>
      </c>
      <c r="AB15" s="3">
        <f t="shared" si="2"/>
        <v>6011</v>
      </c>
      <c r="AC15" s="3">
        <f t="shared" si="7"/>
        <v>6512</v>
      </c>
      <c r="AD15" s="3">
        <f t="shared" si="3"/>
        <v>4194</v>
      </c>
      <c r="AE15" s="3">
        <f t="shared" si="3"/>
        <v>9805</v>
      </c>
      <c r="AF15" s="3">
        <f t="shared" si="3"/>
        <v>14635</v>
      </c>
    </row>
    <row r="16" spans="1:32" ht="30" customHeight="1" thickBot="1">
      <c r="A16" s="214" t="s">
        <v>14</v>
      </c>
      <c r="B16" s="215"/>
      <c r="C16" s="93"/>
      <c r="D16" s="101">
        <v>592</v>
      </c>
      <c r="E16" s="101">
        <v>254</v>
      </c>
      <c r="F16" s="101">
        <v>469</v>
      </c>
      <c r="G16" s="101">
        <v>700</v>
      </c>
      <c r="H16" s="214" t="s">
        <v>14</v>
      </c>
      <c r="I16" s="215"/>
      <c r="J16" s="93"/>
      <c r="K16" s="96">
        <v>200</v>
      </c>
      <c r="L16" s="96">
        <v>451</v>
      </c>
      <c r="M16" s="96">
        <v>488</v>
      </c>
      <c r="N16" s="96">
        <v>546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200</v>
      </c>
      <c r="Z16" s="3">
        <f t="shared" si="2"/>
        <v>451</v>
      </c>
      <c r="AA16" s="3">
        <f t="shared" si="2"/>
        <v>488</v>
      </c>
      <c r="AB16" s="3">
        <f t="shared" si="2"/>
        <v>546</v>
      </c>
      <c r="AC16" s="3">
        <f t="shared" si="7"/>
        <v>592</v>
      </c>
      <c r="AD16" s="3">
        <f t="shared" si="3"/>
        <v>254</v>
      </c>
      <c r="AE16" s="3">
        <f t="shared" si="3"/>
        <v>469</v>
      </c>
      <c r="AF16" s="3">
        <f t="shared" si="3"/>
        <v>700</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1771</v>
      </c>
      <c r="E18" s="97" t="s">
        <v>1772</v>
      </c>
      <c r="F18" s="97" t="s">
        <v>1773</v>
      </c>
      <c r="G18" s="97" t="s">
        <v>1774</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9">
        <v>983344</v>
      </c>
      <c r="E19" s="99">
        <v>1067689</v>
      </c>
      <c r="F19" s="99">
        <v>1308460</v>
      </c>
      <c r="G19" s="99">
        <v>1404990</v>
      </c>
      <c r="H19" s="222" t="s">
        <v>16</v>
      </c>
      <c r="I19" s="223"/>
      <c r="J19" s="93"/>
      <c r="K19" s="94">
        <v>739822</v>
      </c>
      <c r="L19" s="94">
        <v>789505</v>
      </c>
      <c r="M19" s="94">
        <v>1048555</v>
      </c>
      <c r="N19" s="94">
        <v>937569</v>
      </c>
      <c r="P19" s="2">
        <f t="shared" ref="P19:S38" si="9">REPLACE(D19,1,3,"")/1</f>
        <v>344</v>
      </c>
      <c r="Q19" s="2">
        <f t="shared" si="9"/>
        <v>7689</v>
      </c>
      <c r="R19" s="2">
        <f t="shared" si="9"/>
        <v>8460</v>
      </c>
      <c r="S19" s="2">
        <f t="shared" si="9"/>
        <v>4990</v>
      </c>
      <c r="T19" s="2">
        <f t="shared" ref="T19:W38" si="10">REPLACE(K19,1,3,"")/1</f>
        <v>822</v>
      </c>
      <c r="U19" s="2">
        <f t="shared" si="10"/>
        <v>505</v>
      </c>
      <c r="V19" s="2">
        <f t="shared" si="10"/>
        <v>8555</v>
      </c>
      <c r="W19" s="2">
        <f t="shared" si="10"/>
        <v>569</v>
      </c>
      <c r="Y19" s="3">
        <f t="shared" si="6"/>
        <v>739822</v>
      </c>
      <c r="Z19" s="3">
        <f t="shared" si="6"/>
        <v>789505</v>
      </c>
      <c r="AA19" s="3">
        <f t="shared" si="6"/>
        <v>1048555</v>
      </c>
      <c r="AB19" s="3">
        <f t="shared" si="6"/>
        <v>937569</v>
      </c>
      <c r="AC19" s="3">
        <f t="shared" si="7"/>
        <v>983344</v>
      </c>
      <c r="AD19" s="3">
        <f t="shared" si="7"/>
        <v>1067689</v>
      </c>
      <c r="AE19" s="3">
        <f t="shared" si="7"/>
        <v>1308460</v>
      </c>
      <c r="AF19" s="3">
        <f t="shared" si="7"/>
        <v>1404990</v>
      </c>
    </row>
    <row r="20" spans="1:32" ht="61.5" customHeight="1" thickBot="1">
      <c r="A20" s="214" t="s">
        <v>17</v>
      </c>
      <c r="B20" s="215"/>
      <c r="C20" s="93"/>
      <c r="D20" s="100">
        <v>102042</v>
      </c>
      <c r="E20" s="100">
        <v>123974</v>
      </c>
      <c r="F20" s="100">
        <v>80831</v>
      </c>
      <c r="G20" s="100">
        <v>44604</v>
      </c>
      <c r="H20" s="214" t="s">
        <v>17</v>
      </c>
      <c r="I20" s="215"/>
      <c r="J20" s="93"/>
      <c r="K20" s="95">
        <v>71569</v>
      </c>
      <c r="L20" s="95">
        <v>131113</v>
      </c>
      <c r="M20" s="95">
        <v>126631</v>
      </c>
      <c r="N20" s="95">
        <v>117825</v>
      </c>
      <c r="P20" s="2">
        <f t="shared" si="9"/>
        <v>42</v>
      </c>
      <c r="Q20" s="2">
        <f t="shared" si="9"/>
        <v>974</v>
      </c>
      <c r="R20" s="2">
        <f t="shared" si="9"/>
        <v>31</v>
      </c>
      <c r="S20" s="2">
        <f t="shared" si="9"/>
        <v>4</v>
      </c>
      <c r="T20" s="2">
        <f t="shared" si="10"/>
        <v>69</v>
      </c>
      <c r="U20" s="2">
        <f t="shared" si="10"/>
        <v>113</v>
      </c>
      <c r="V20" s="2">
        <f t="shared" si="10"/>
        <v>631</v>
      </c>
      <c r="W20" s="2">
        <f t="shared" si="10"/>
        <v>825</v>
      </c>
      <c r="Y20" s="3">
        <f t="shared" si="6"/>
        <v>71569</v>
      </c>
      <c r="Z20" s="3">
        <f t="shared" si="6"/>
        <v>131113</v>
      </c>
      <c r="AA20" s="3">
        <f t="shared" si="6"/>
        <v>126631</v>
      </c>
      <c r="AB20" s="3">
        <f t="shared" si="6"/>
        <v>117825</v>
      </c>
      <c r="AC20" s="3">
        <f t="shared" si="7"/>
        <v>102042</v>
      </c>
      <c r="AD20" s="3">
        <f t="shared" si="7"/>
        <v>123974</v>
      </c>
      <c r="AE20" s="3">
        <f t="shared" si="7"/>
        <v>80831</v>
      </c>
      <c r="AF20" s="3">
        <f t="shared" si="7"/>
        <v>44604</v>
      </c>
    </row>
    <row r="21" spans="1:32" ht="30" customHeight="1" thickBot="1">
      <c r="A21" s="214" t="s">
        <v>18</v>
      </c>
      <c r="B21" s="215"/>
      <c r="C21" s="93"/>
      <c r="D21" s="101">
        <v>250</v>
      </c>
      <c r="E21" s="101">
        <v>250</v>
      </c>
      <c r="F21" s="100">
        <v>3050</v>
      </c>
      <c r="G21" s="101">
        <v>261</v>
      </c>
      <c r="H21" s="214" t="s">
        <v>18</v>
      </c>
      <c r="I21" s="215"/>
      <c r="J21" s="93"/>
      <c r="K21" s="96">
        <v>150</v>
      </c>
      <c r="L21" s="96">
        <v>150</v>
      </c>
      <c r="M21" s="96">
        <v>150</v>
      </c>
      <c r="N21" s="96">
        <v>250</v>
      </c>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150</v>
      </c>
      <c r="Z21" s="3">
        <f t="shared" si="6"/>
        <v>150</v>
      </c>
      <c r="AA21" s="3">
        <f t="shared" si="6"/>
        <v>150</v>
      </c>
      <c r="AB21" s="3">
        <f t="shared" si="6"/>
        <v>250</v>
      </c>
      <c r="AC21" s="3">
        <f t="shared" si="7"/>
        <v>250</v>
      </c>
      <c r="AD21" s="3">
        <f t="shared" si="7"/>
        <v>250</v>
      </c>
      <c r="AE21" s="3">
        <f t="shared" si="7"/>
        <v>3050</v>
      </c>
      <c r="AF21" s="3">
        <f t="shared" si="7"/>
        <v>261</v>
      </c>
    </row>
    <row r="22" spans="1:32" ht="30" customHeight="1" thickBot="1">
      <c r="A22" s="214" t="s">
        <v>19</v>
      </c>
      <c r="B22" s="215"/>
      <c r="C22" s="93"/>
      <c r="D22" s="100">
        <v>266530</v>
      </c>
      <c r="E22" s="100">
        <v>267104</v>
      </c>
      <c r="F22" s="100">
        <v>325907</v>
      </c>
      <c r="G22" s="100">
        <v>522275</v>
      </c>
      <c r="H22" s="214" t="s">
        <v>19</v>
      </c>
      <c r="I22" s="215"/>
      <c r="J22" s="93"/>
      <c r="K22" s="95">
        <v>249425</v>
      </c>
      <c r="L22" s="95">
        <v>246514</v>
      </c>
      <c r="M22" s="95">
        <v>433221</v>
      </c>
      <c r="N22" s="95">
        <v>212237</v>
      </c>
      <c r="P22" s="2">
        <f t="shared" si="9"/>
        <v>530</v>
      </c>
      <c r="Q22" s="2">
        <f t="shared" si="9"/>
        <v>104</v>
      </c>
      <c r="R22" s="2">
        <f t="shared" si="9"/>
        <v>907</v>
      </c>
      <c r="S22" s="2">
        <f t="shared" si="9"/>
        <v>275</v>
      </c>
      <c r="T22" s="2">
        <f t="shared" si="10"/>
        <v>425</v>
      </c>
      <c r="U22" s="2">
        <f t="shared" si="10"/>
        <v>514</v>
      </c>
      <c r="V22" s="2">
        <f t="shared" si="10"/>
        <v>221</v>
      </c>
      <c r="W22" s="2">
        <f t="shared" si="10"/>
        <v>237</v>
      </c>
      <c r="Y22" s="3">
        <f t="shared" si="6"/>
        <v>249425</v>
      </c>
      <c r="Z22" s="3">
        <f t="shared" si="6"/>
        <v>246514</v>
      </c>
      <c r="AA22" s="3">
        <f t="shared" si="6"/>
        <v>433221</v>
      </c>
      <c r="AB22" s="3">
        <f t="shared" si="6"/>
        <v>212237</v>
      </c>
      <c r="AC22" s="3">
        <f t="shared" si="7"/>
        <v>266530</v>
      </c>
      <c r="AD22" s="3">
        <f t="shared" si="7"/>
        <v>267104</v>
      </c>
      <c r="AE22" s="3">
        <f t="shared" si="7"/>
        <v>325907</v>
      </c>
      <c r="AF22" s="3">
        <f t="shared" si="7"/>
        <v>522275</v>
      </c>
    </row>
    <row r="23" spans="1:32" ht="15" customHeight="1" thickBot="1">
      <c r="A23" s="214" t="s">
        <v>20</v>
      </c>
      <c r="B23" s="215"/>
      <c r="C23" s="93"/>
      <c r="D23" s="100">
        <v>574485</v>
      </c>
      <c r="E23" s="100">
        <v>642733</v>
      </c>
      <c r="F23" s="100">
        <v>852140</v>
      </c>
      <c r="G23" s="100">
        <v>793863</v>
      </c>
      <c r="H23" s="214" t="s">
        <v>20</v>
      </c>
      <c r="I23" s="215"/>
      <c r="J23" s="93"/>
      <c r="K23" s="95">
        <v>393349</v>
      </c>
      <c r="L23" s="95">
        <v>374764</v>
      </c>
      <c r="M23" s="95">
        <v>462096</v>
      </c>
      <c r="N23" s="95">
        <v>568581</v>
      </c>
      <c r="P23" s="2">
        <f t="shared" si="9"/>
        <v>485</v>
      </c>
      <c r="Q23" s="2">
        <f t="shared" si="9"/>
        <v>733</v>
      </c>
      <c r="R23" s="2">
        <f t="shared" si="9"/>
        <v>140</v>
      </c>
      <c r="S23" s="2">
        <f t="shared" si="9"/>
        <v>863</v>
      </c>
      <c r="T23" s="2">
        <f t="shared" si="10"/>
        <v>349</v>
      </c>
      <c r="U23" s="2">
        <f t="shared" si="10"/>
        <v>764</v>
      </c>
      <c r="V23" s="2">
        <f t="shared" si="10"/>
        <v>96</v>
      </c>
      <c r="W23" s="2">
        <f t="shared" si="10"/>
        <v>581</v>
      </c>
      <c r="Y23" s="3">
        <f t="shared" si="6"/>
        <v>393349</v>
      </c>
      <c r="Z23" s="3">
        <f t="shared" si="6"/>
        <v>374764</v>
      </c>
      <c r="AA23" s="3">
        <f t="shared" si="6"/>
        <v>462096</v>
      </c>
      <c r="AB23" s="3">
        <f t="shared" si="6"/>
        <v>568581</v>
      </c>
      <c r="AC23" s="3">
        <f t="shared" si="7"/>
        <v>574485</v>
      </c>
      <c r="AD23" s="3">
        <f t="shared" si="7"/>
        <v>642733</v>
      </c>
      <c r="AE23" s="3">
        <f t="shared" si="7"/>
        <v>852140</v>
      </c>
      <c r="AF23" s="3">
        <f t="shared" si="7"/>
        <v>793863</v>
      </c>
    </row>
    <row r="24" spans="1:32" ht="30" customHeight="1" thickBot="1">
      <c r="A24" s="214" t="s">
        <v>21</v>
      </c>
      <c r="B24" s="215"/>
      <c r="C24" s="93"/>
      <c r="D24" s="100">
        <v>40037</v>
      </c>
      <c r="E24" s="100">
        <v>33628</v>
      </c>
      <c r="F24" s="100">
        <v>46532</v>
      </c>
      <c r="G24" s="100">
        <v>43987</v>
      </c>
      <c r="H24" s="214" t="s">
        <v>21</v>
      </c>
      <c r="I24" s="215"/>
      <c r="J24" s="93"/>
      <c r="K24" s="95">
        <v>25330</v>
      </c>
      <c r="L24" s="95">
        <v>36964</v>
      </c>
      <c r="M24" s="95">
        <v>26458</v>
      </c>
      <c r="N24" s="95">
        <v>38678</v>
      </c>
      <c r="P24" s="2">
        <f t="shared" si="9"/>
        <v>37</v>
      </c>
      <c r="Q24" s="2">
        <f t="shared" si="9"/>
        <v>28</v>
      </c>
      <c r="R24" s="2">
        <f t="shared" si="9"/>
        <v>32</v>
      </c>
      <c r="S24" s="2">
        <f t="shared" si="9"/>
        <v>87</v>
      </c>
      <c r="T24" s="2">
        <f t="shared" si="10"/>
        <v>30</v>
      </c>
      <c r="U24" s="2">
        <f t="shared" si="10"/>
        <v>64</v>
      </c>
      <c r="V24" s="2">
        <f t="shared" si="10"/>
        <v>58</v>
      </c>
      <c r="W24" s="2">
        <f t="shared" si="10"/>
        <v>78</v>
      </c>
      <c r="Y24" s="3">
        <f t="shared" si="6"/>
        <v>25330</v>
      </c>
      <c r="Z24" s="3">
        <f t="shared" si="6"/>
        <v>36964</v>
      </c>
      <c r="AA24" s="3">
        <f t="shared" si="6"/>
        <v>26458</v>
      </c>
      <c r="AB24" s="3">
        <f t="shared" si="6"/>
        <v>38678</v>
      </c>
      <c r="AC24" s="3">
        <f t="shared" si="7"/>
        <v>40037</v>
      </c>
      <c r="AD24" s="3">
        <f t="shared" si="7"/>
        <v>33628</v>
      </c>
      <c r="AE24" s="3">
        <f t="shared" si="7"/>
        <v>46532</v>
      </c>
      <c r="AF24" s="3">
        <f t="shared" si="7"/>
        <v>43987</v>
      </c>
    </row>
    <row r="25" spans="1:32" ht="15" customHeight="1" thickBot="1">
      <c r="A25" s="224" t="s">
        <v>22</v>
      </c>
      <c r="B25" s="225"/>
      <c r="C25" s="93"/>
      <c r="D25" s="99">
        <v>185623</v>
      </c>
      <c r="E25" s="99">
        <v>205932</v>
      </c>
      <c r="F25" s="99">
        <v>193407</v>
      </c>
      <c r="G25" s="99">
        <v>174053</v>
      </c>
      <c r="H25" s="224" t="s">
        <v>22</v>
      </c>
      <c r="I25" s="225"/>
      <c r="J25" s="93"/>
      <c r="K25" s="94">
        <v>123418</v>
      </c>
      <c r="L25" s="94">
        <v>122542</v>
      </c>
      <c r="M25" s="94">
        <v>142170</v>
      </c>
      <c r="N25" s="94">
        <v>156303</v>
      </c>
      <c r="P25" s="2">
        <f t="shared" si="9"/>
        <v>623</v>
      </c>
      <c r="Q25" s="2">
        <f t="shared" si="9"/>
        <v>932</v>
      </c>
      <c r="R25" s="2">
        <f t="shared" si="9"/>
        <v>407</v>
      </c>
      <c r="S25" s="2">
        <f t="shared" si="9"/>
        <v>53</v>
      </c>
      <c r="T25" s="2">
        <f t="shared" si="10"/>
        <v>418</v>
      </c>
      <c r="U25" s="2">
        <f t="shared" si="10"/>
        <v>542</v>
      </c>
      <c r="V25" s="2">
        <f t="shared" si="10"/>
        <v>170</v>
      </c>
      <c r="W25" s="2">
        <f t="shared" si="10"/>
        <v>303</v>
      </c>
      <c r="Y25" s="3">
        <f t="shared" si="6"/>
        <v>123418</v>
      </c>
      <c r="Z25" s="3">
        <f t="shared" si="6"/>
        <v>122542</v>
      </c>
      <c r="AA25" s="3">
        <f t="shared" si="6"/>
        <v>142170</v>
      </c>
      <c r="AB25" s="3">
        <f t="shared" si="6"/>
        <v>156303</v>
      </c>
      <c r="AC25" s="3">
        <f t="shared" si="7"/>
        <v>185623</v>
      </c>
      <c r="AD25" s="3">
        <f t="shared" si="7"/>
        <v>205932</v>
      </c>
      <c r="AE25" s="3">
        <f t="shared" si="7"/>
        <v>193407</v>
      </c>
      <c r="AF25" s="3">
        <f t="shared" si="7"/>
        <v>174053</v>
      </c>
    </row>
    <row r="26" spans="1:32" ht="15" customHeight="1" thickBot="1">
      <c r="A26" s="214" t="s">
        <v>23</v>
      </c>
      <c r="B26" s="215"/>
      <c r="C26" s="93"/>
      <c r="D26" s="100">
        <v>84979</v>
      </c>
      <c r="E26" s="100">
        <v>81392</v>
      </c>
      <c r="F26" s="100">
        <v>104539</v>
      </c>
      <c r="G26" s="100">
        <v>90238</v>
      </c>
      <c r="H26" s="214" t="s">
        <v>23</v>
      </c>
      <c r="I26" s="215"/>
      <c r="J26" s="93"/>
      <c r="K26" s="95">
        <v>53249</v>
      </c>
      <c r="L26" s="95">
        <v>55847</v>
      </c>
      <c r="M26" s="95">
        <v>69250</v>
      </c>
      <c r="N26" s="95">
        <v>73441</v>
      </c>
      <c r="P26" s="2">
        <f t="shared" si="9"/>
        <v>79</v>
      </c>
      <c r="Q26" s="2">
        <f t="shared" si="9"/>
        <v>92</v>
      </c>
      <c r="R26" s="2">
        <f t="shared" si="9"/>
        <v>539</v>
      </c>
      <c r="S26" s="2">
        <f t="shared" si="9"/>
        <v>38</v>
      </c>
      <c r="T26" s="2">
        <f t="shared" si="10"/>
        <v>49</v>
      </c>
      <c r="U26" s="2">
        <f t="shared" si="10"/>
        <v>47</v>
      </c>
      <c r="V26" s="2">
        <f t="shared" si="10"/>
        <v>50</v>
      </c>
      <c r="W26" s="2">
        <f t="shared" si="10"/>
        <v>41</v>
      </c>
      <c r="Y26" s="3">
        <f t="shared" si="6"/>
        <v>53249</v>
      </c>
      <c r="Z26" s="3">
        <f t="shared" si="6"/>
        <v>55847</v>
      </c>
      <c r="AA26" s="3">
        <f t="shared" si="6"/>
        <v>69250</v>
      </c>
      <c r="AB26" s="3">
        <f t="shared" si="6"/>
        <v>73441</v>
      </c>
      <c r="AC26" s="3">
        <f t="shared" si="7"/>
        <v>84979</v>
      </c>
      <c r="AD26" s="3">
        <f t="shared" si="7"/>
        <v>81392</v>
      </c>
      <c r="AE26" s="3">
        <f t="shared" si="7"/>
        <v>104539</v>
      </c>
      <c r="AF26" s="3">
        <f t="shared" si="7"/>
        <v>90238</v>
      </c>
    </row>
    <row r="27" spans="1:32" ht="15.75" customHeight="1" thickBot="1">
      <c r="A27" s="214" t="s">
        <v>24</v>
      </c>
      <c r="B27" s="215"/>
      <c r="C27" s="93"/>
      <c r="D27" s="100">
        <v>17416</v>
      </c>
      <c r="E27" s="100">
        <v>17248</v>
      </c>
      <c r="F27" s="100">
        <v>5418</v>
      </c>
      <c r="G27" s="100">
        <v>15159</v>
      </c>
      <c r="H27" s="214" t="s">
        <v>24</v>
      </c>
      <c r="I27" s="215"/>
      <c r="J27" s="93"/>
      <c r="K27" s="95">
        <v>7079</v>
      </c>
      <c r="L27" s="95">
        <v>16762</v>
      </c>
      <c r="M27" s="95">
        <v>17753</v>
      </c>
      <c r="N27" s="95">
        <v>17584</v>
      </c>
      <c r="P27" s="2">
        <f t="shared" si="9"/>
        <v>16</v>
      </c>
      <c r="Q27" s="2">
        <f t="shared" si="9"/>
        <v>48</v>
      </c>
      <c r="R27" s="2">
        <f t="shared" si="9"/>
        <v>8</v>
      </c>
      <c r="S27" s="2">
        <f t="shared" si="9"/>
        <v>59</v>
      </c>
      <c r="T27" s="2">
        <f t="shared" si="10"/>
        <v>9</v>
      </c>
      <c r="U27" s="2">
        <f t="shared" si="10"/>
        <v>62</v>
      </c>
      <c r="V27" s="2">
        <f t="shared" si="10"/>
        <v>53</v>
      </c>
      <c r="W27" s="2">
        <f t="shared" si="10"/>
        <v>84</v>
      </c>
      <c r="Y27" s="3">
        <f t="shared" si="6"/>
        <v>7079</v>
      </c>
      <c r="Z27" s="3">
        <f t="shared" si="6"/>
        <v>16762</v>
      </c>
      <c r="AA27" s="3">
        <f t="shared" si="6"/>
        <v>17753</v>
      </c>
      <c r="AB27" s="3">
        <f t="shared" si="6"/>
        <v>17584</v>
      </c>
      <c r="AC27" s="3">
        <f t="shared" si="7"/>
        <v>17416</v>
      </c>
      <c r="AD27" s="3">
        <f t="shared" si="7"/>
        <v>17248</v>
      </c>
      <c r="AE27" s="3">
        <f t="shared" si="7"/>
        <v>5418</v>
      </c>
      <c r="AF27" s="3">
        <f t="shared" si="7"/>
        <v>15159</v>
      </c>
    </row>
    <row r="28" spans="1:32" ht="30" customHeight="1" thickBot="1">
      <c r="A28" s="214" t="s">
        <v>25</v>
      </c>
      <c r="B28" s="215"/>
      <c r="C28" s="93"/>
      <c r="D28" s="100">
        <v>53594</v>
      </c>
      <c r="E28" s="100">
        <v>53594</v>
      </c>
      <c r="F28" s="100">
        <v>3604</v>
      </c>
      <c r="G28" s="100">
        <v>3604</v>
      </c>
      <c r="H28" s="214" t="s">
        <v>25</v>
      </c>
      <c r="I28" s="215"/>
      <c r="J28" s="93"/>
      <c r="K28" s="95">
        <v>5053</v>
      </c>
      <c r="L28" s="95">
        <v>3582</v>
      </c>
      <c r="M28" s="95">
        <v>14055</v>
      </c>
      <c r="N28" s="95">
        <v>42843</v>
      </c>
      <c r="P28" s="2">
        <f t="shared" si="9"/>
        <v>94</v>
      </c>
      <c r="Q28" s="2">
        <f t="shared" si="9"/>
        <v>94</v>
      </c>
      <c r="R28" s="2">
        <f t="shared" si="9"/>
        <v>4</v>
      </c>
      <c r="S28" s="2">
        <f t="shared" si="9"/>
        <v>4</v>
      </c>
      <c r="T28" s="2">
        <f t="shared" si="10"/>
        <v>3</v>
      </c>
      <c r="U28" s="2">
        <f t="shared" si="10"/>
        <v>2</v>
      </c>
      <c r="V28" s="2">
        <f t="shared" si="10"/>
        <v>55</v>
      </c>
      <c r="W28" s="2">
        <f t="shared" si="10"/>
        <v>43</v>
      </c>
      <c r="Y28" s="3">
        <f t="shared" si="6"/>
        <v>5053</v>
      </c>
      <c r="Z28" s="3">
        <f t="shared" si="6"/>
        <v>3582</v>
      </c>
      <c r="AA28" s="3">
        <f t="shared" si="6"/>
        <v>14055</v>
      </c>
      <c r="AB28" s="3">
        <f t="shared" si="6"/>
        <v>42843</v>
      </c>
      <c r="AC28" s="3">
        <f t="shared" si="7"/>
        <v>53594</v>
      </c>
      <c r="AD28" s="3">
        <f t="shared" si="7"/>
        <v>53594</v>
      </c>
      <c r="AE28" s="3">
        <f t="shared" si="7"/>
        <v>3604</v>
      </c>
      <c r="AF28" s="3">
        <f t="shared" si="7"/>
        <v>3604</v>
      </c>
    </row>
    <row r="29" spans="1:32" ht="15" customHeight="1" thickBot="1">
      <c r="A29" s="224" t="s">
        <v>26</v>
      </c>
      <c r="B29" s="225"/>
      <c r="C29" s="93"/>
      <c r="D29" s="99">
        <v>1168966</v>
      </c>
      <c r="E29" s="99">
        <v>1273620</v>
      </c>
      <c r="F29" s="99">
        <v>1501867</v>
      </c>
      <c r="G29" s="99">
        <v>1579043</v>
      </c>
      <c r="H29" s="224" t="s">
        <v>26</v>
      </c>
      <c r="I29" s="225"/>
      <c r="J29" s="93"/>
      <c r="K29" s="94">
        <v>863240</v>
      </c>
      <c r="L29" s="94">
        <v>912047</v>
      </c>
      <c r="M29" s="94">
        <v>1190725</v>
      </c>
      <c r="N29" s="94">
        <v>1093872</v>
      </c>
      <c r="P29" s="2">
        <f t="shared" si="9"/>
        <v>8966</v>
      </c>
      <c r="Q29" s="2">
        <f t="shared" si="9"/>
        <v>3620</v>
      </c>
      <c r="R29" s="2">
        <f t="shared" si="9"/>
        <v>1867</v>
      </c>
      <c r="S29" s="2">
        <f t="shared" si="9"/>
        <v>9043</v>
      </c>
      <c r="T29" s="2">
        <f t="shared" si="10"/>
        <v>240</v>
      </c>
      <c r="U29" s="2">
        <f t="shared" si="10"/>
        <v>47</v>
      </c>
      <c r="V29" s="2">
        <f t="shared" si="10"/>
        <v>725</v>
      </c>
      <c r="W29" s="2">
        <f t="shared" si="10"/>
        <v>3872</v>
      </c>
      <c r="Y29" s="3">
        <f t="shared" si="6"/>
        <v>863240</v>
      </c>
      <c r="Z29" s="3">
        <f t="shared" si="6"/>
        <v>912047</v>
      </c>
      <c r="AA29" s="3">
        <f t="shared" si="6"/>
        <v>1190725</v>
      </c>
      <c r="AB29" s="3">
        <f t="shared" si="6"/>
        <v>1093872</v>
      </c>
      <c r="AC29" s="3">
        <f t="shared" si="7"/>
        <v>1168966</v>
      </c>
      <c r="AD29" s="3">
        <f t="shared" si="7"/>
        <v>1273620</v>
      </c>
      <c r="AE29" s="3">
        <f t="shared" si="7"/>
        <v>1501867</v>
      </c>
      <c r="AF29" s="3">
        <f t="shared" si="7"/>
        <v>1579043</v>
      </c>
    </row>
    <row r="30" spans="1:32" ht="15" customHeight="1" thickBot="1">
      <c r="A30" s="224" t="s">
        <v>27</v>
      </c>
      <c r="B30" s="225"/>
      <c r="C30" s="93"/>
      <c r="D30" s="99">
        <v>949173</v>
      </c>
      <c r="E30" s="99">
        <v>964505</v>
      </c>
      <c r="F30" s="99">
        <v>1148194</v>
      </c>
      <c r="G30" s="99">
        <v>1202818</v>
      </c>
      <c r="H30" s="224" t="s">
        <v>27</v>
      </c>
      <c r="I30" s="225"/>
      <c r="J30" s="93"/>
      <c r="K30" s="94">
        <v>655786</v>
      </c>
      <c r="L30" s="94">
        <v>699640</v>
      </c>
      <c r="M30" s="94">
        <v>978952</v>
      </c>
      <c r="N30" s="94">
        <v>879373</v>
      </c>
      <c r="P30" s="2">
        <f t="shared" si="9"/>
        <v>173</v>
      </c>
      <c r="Q30" s="2">
        <f t="shared" si="9"/>
        <v>505</v>
      </c>
      <c r="R30" s="2">
        <f t="shared" si="9"/>
        <v>8194</v>
      </c>
      <c r="S30" s="2">
        <f t="shared" si="9"/>
        <v>2818</v>
      </c>
      <c r="T30" s="2">
        <f t="shared" si="10"/>
        <v>786</v>
      </c>
      <c r="U30" s="2">
        <f t="shared" si="10"/>
        <v>640</v>
      </c>
      <c r="V30" s="2">
        <f t="shared" si="10"/>
        <v>952</v>
      </c>
      <c r="W30" s="2">
        <f t="shared" si="10"/>
        <v>373</v>
      </c>
      <c r="Y30" s="3">
        <f t="shared" si="6"/>
        <v>655786</v>
      </c>
      <c r="Z30" s="3">
        <f t="shared" si="6"/>
        <v>699640</v>
      </c>
      <c r="AA30" s="3">
        <f t="shared" si="6"/>
        <v>978952</v>
      </c>
      <c r="AB30" s="3">
        <f t="shared" si="6"/>
        <v>879373</v>
      </c>
      <c r="AC30" s="3">
        <f t="shared" si="7"/>
        <v>949173</v>
      </c>
      <c r="AD30" s="3">
        <f t="shared" si="7"/>
        <v>964505</v>
      </c>
      <c r="AE30" s="3">
        <f t="shared" si="7"/>
        <v>1148194</v>
      </c>
      <c r="AF30" s="3">
        <f t="shared" si="7"/>
        <v>1202818</v>
      </c>
    </row>
    <row r="31" spans="1:32" ht="15" customHeight="1" thickBot="1">
      <c r="A31" s="214" t="s">
        <v>28</v>
      </c>
      <c r="B31" s="215"/>
      <c r="C31" s="93"/>
      <c r="D31" s="100">
        <v>897701</v>
      </c>
      <c r="E31" s="100">
        <v>907895</v>
      </c>
      <c r="F31" s="100">
        <v>962248</v>
      </c>
      <c r="G31" s="100">
        <v>1022233</v>
      </c>
      <c r="H31" s="214" t="s">
        <v>28</v>
      </c>
      <c r="I31" s="215"/>
      <c r="J31" s="93"/>
      <c r="K31" s="95">
        <v>634248</v>
      </c>
      <c r="L31" s="95">
        <v>676390</v>
      </c>
      <c r="M31" s="95">
        <v>723451</v>
      </c>
      <c r="N31" s="95">
        <v>844876</v>
      </c>
      <c r="P31" s="2">
        <f t="shared" si="9"/>
        <v>701</v>
      </c>
      <c r="Q31" s="2">
        <f t="shared" si="9"/>
        <v>895</v>
      </c>
      <c r="R31" s="2">
        <f t="shared" si="9"/>
        <v>248</v>
      </c>
      <c r="S31" s="2">
        <f t="shared" si="9"/>
        <v>2233</v>
      </c>
      <c r="T31" s="2">
        <f t="shared" si="10"/>
        <v>248</v>
      </c>
      <c r="U31" s="2">
        <f t="shared" si="10"/>
        <v>390</v>
      </c>
      <c r="V31" s="2">
        <f t="shared" si="10"/>
        <v>451</v>
      </c>
      <c r="W31" s="2">
        <f t="shared" si="10"/>
        <v>876</v>
      </c>
      <c r="Y31" s="3">
        <f t="shared" si="6"/>
        <v>634248</v>
      </c>
      <c r="Z31" s="3">
        <f t="shared" si="6"/>
        <v>676390</v>
      </c>
      <c r="AA31" s="3">
        <f t="shared" si="6"/>
        <v>723451</v>
      </c>
      <c r="AB31" s="3">
        <f t="shared" si="6"/>
        <v>844876</v>
      </c>
      <c r="AC31" s="3">
        <f t="shared" si="7"/>
        <v>897701</v>
      </c>
      <c r="AD31" s="3">
        <f t="shared" si="7"/>
        <v>907895</v>
      </c>
      <c r="AE31" s="3">
        <f t="shared" si="7"/>
        <v>962248</v>
      </c>
      <c r="AF31" s="3">
        <f t="shared" si="7"/>
        <v>1022233</v>
      </c>
    </row>
    <row r="32" spans="1:32" ht="15" customHeight="1" thickBot="1">
      <c r="A32" s="214" t="s">
        <v>29</v>
      </c>
      <c r="B32" s="215"/>
      <c r="C32" s="93"/>
      <c r="D32" s="100">
        <v>51472</v>
      </c>
      <c r="E32" s="100">
        <v>56610</v>
      </c>
      <c r="F32" s="100">
        <v>185946</v>
      </c>
      <c r="G32" s="100">
        <v>180585</v>
      </c>
      <c r="H32" s="214" t="s">
        <v>29</v>
      </c>
      <c r="I32" s="215"/>
      <c r="J32" s="93"/>
      <c r="K32" s="95">
        <v>21538</v>
      </c>
      <c r="L32" s="95">
        <v>23250</v>
      </c>
      <c r="M32" s="95">
        <v>255501</v>
      </c>
      <c r="N32" s="95">
        <v>34497</v>
      </c>
      <c r="P32" s="2">
        <f t="shared" si="9"/>
        <v>72</v>
      </c>
      <c r="Q32" s="2">
        <f t="shared" si="9"/>
        <v>10</v>
      </c>
      <c r="R32" s="2">
        <f t="shared" si="9"/>
        <v>946</v>
      </c>
      <c r="S32" s="2">
        <f t="shared" si="9"/>
        <v>585</v>
      </c>
      <c r="T32" s="2">
        <f t="shared" si="10"/>
        <v>38</v>
      </c>
      <c r="U32" s="2">
        <f t="shared" si="10"/>
        <v>50</v>
      </c>
      <c r="V32" s="2">
        <f t="shared" si="10"/>
        <v>501</v>
      </c>
      <c r="W32" s="2">
        <f t="shared" si="10"/>
        <v>97</v>
      </c>
      <c r="Y32" s="3">
        <f t="shared" si="6"/>
        <v>21538</v>
      </c>
      <c r="Z32" s="3">
        <f t="shared" si="6"/>
        <v>23250</v>
      </c>
      <c r="AA32" s="3">
        <f t="shared" si="6"/>
        <v>255501</v>
      </c>
      <c r="AB32" s="3">
        <f t="shared" si="6"/>
        <v>34497</v>
      </c>
      <c r="AC32" s="3">
        <f t="shared" si="7"/>
        <v>51472</v>
      </c>
      <c r="AD32" s="3">
        <f t="shared" si="7"/>
        <v>56610</v>
      </c>
      <c r="AE32" s="3">
        <f t="shared" si="7"/>
        <v>185946</v>
      </c>
      <c r="AF32" s="3">
        <f t="shared" si="7"/>
        <v>180585</v>
      </c>
    </row>
    <row r="33" spans="1:32" ht="15" customHeight="1" thickBot="1">
      <c r="A33" s="224" t="s">
        <v>30</v>
      </c>
      <c r="B33" s="225"/>
      <c r="C33" s="93"/>
      <c r="D33" s="99">
        <v>219793</v>
      </c>
      <c r="E33" s="99">
        <v>309115</v>
      </c>
      <c r="F33" s="99">
        <v>353673</v>
      </c>
      <c r="G33" s="99">
        <v>376225</v>
      </c>
      <c r="H33" s="224" t="s">
        <v>30</v>
      </c>
      <c r="I33" s="225"/>
      <c r="J33" s="93"/>
      <c r="K33" s="94">
        <v>207454</v>
      </c>
      <c r="L33" s="94">
        <v>212408</v>
      </c>
      <c r="M33" s="94">
        <v>211773</v>
      </c>
      <c r="N33" s="94">
        <v>214499</v>
      </c>
      <c r="P33" s="2">
        <f t="shared" si="9"/>
        <v>793</v>
      </c>
      <c r="Q33" s="2">
        <f t="shared" si="9"/>
        <v>115</v>
      </c>
      <c r="R33" s="2">
        <f t="shared" si="9"/>
        <v>673</v>
      </c>
      <c r="S33" s="2">
        <f t="shared" si="9"/>
        <v>225</v>
      </c>
      <c r="T33" s="2">
        <f t="shared" si="10"/>
        <v>454</v>
      </c>
      <c r="U33" s="2">
        <f t="shared" si="10"/>
        <v>408</v>
      </c>
      <c r="V33" s="2">
        <f t="shared" si="10"/>
        <v>773</v>
      </c>
      <c r="W33" s="2">
        <f t="shared" si="10"/>
        <v>499</v>
      </c>
      <c r="Y33" s="3">
        <f t="shared" si="6"/>
        <v>207454</v>
      </c>
      <c r="Z33" s="3">
        <f t="shared" si="6"/>
        <v>212408</v>
      </c>
      <c r="AA33" s="3">
        <f t="shared" si="6"/>
        <v>211773</v>
      </c>
      <c r="AB33" s="3">
        <f t="shared" si="6"/>
        <v>214499</v>
      </c>
      <c r="AC33" s="3">
        <f t="shared" si="7"/>
        <v>219793</v>
      </c>
      <c r="AD33" s="3">
        <f t="shared" si="7"/>
        <v>309115</v>
      </c>
      <c r="AE33" s="3">
        <f t="shared" si="7"/>
        <v>353673</v>
      </c>
      <c r="AF33" s="3">
        <f t="shared" si="7"/>
        <v>376225</v>
      </c>
    </row>
    <row r="34" spans="1:32" ht="30" customHeight="1" thickBot="1">
      <c r="A34" s="214" t="s">
        <v>31</v>
      </c>
      <c r="B34" s="215"/>
      <c r="C34" s="93"/>
      <c r="D34" s="100">
        <v>110000</v>
      </c>
      <c r="E34" s="100">
        <v>209000</v>
      </c>
      <c r="F34" s="100">
        <v>209000</v>
      </c>
      <c r="G34" s="100">
        <v>209000</v>
      </c>
      <c r="H34" s="214" t="s">
        <v>31</v>
      </c>
      <c r="I34" s="215"/>
      <c r="J34" s="93"/>
      <c r="K34" s="95">
        <v>110000</v>
      </c>
      <c r="L34" s="95">
        <v>110000</v>
      </c>
      <c r="M34" s="95">
        <v>110050</v>
      </c>
      <c r="N34" s="95">
        <v>110000</v>
      </c>
      <c r="P34" s="2">
        <f t="shared" si="9"/>
        <v>0</v>
      </c>
      <c r="Q34" s="2">
        <f t="shared" si="9"/>
        <v>0</v>
      </c>
      <c r="R34" s="2">
        <f t="shared" si="9"/>
        <v>0</v>
      </c>
      <c r="S34" s="2">
        <f t="shared" si="9"/>
        <v>0</v>
      </c>
      <c r="T34" s="2">
        <f t="shared" si="10"/>
        <v>0</v>
      </c>
      <c r="U34" s="2">
        <f t="shared" si="10"/>
        <v>0</v>
      </c>
      <c r="V34" s="2">
        <f t="shared" si="10"/>
        <v>50</v>
      </c>
      <c r="W34" s="2">
        <f t="shared" si="10"/>
        <v>0</v>
      </c>
      <c r="Y34" s="3">
        <f t="shared" si="6"/>
        <v>110000</v>
      </c>
      <c r="Z34" s="3">
        <f t="shared" si="6"/>
        <v>110000</v>
      </c>
      <c r="AA34" s="3">
        <f t="shared" si="6"/>
        <v>110050</v>
      </c>
      <c r="AB34" s="3">
        <f t="shared" si="6"/>
        <v>110000</v>
      </c>
      <c r="AC34" s="3">
        <f t="shared" si="7"/>
        <v>110000</v>
      </c>
      <c r="AD34" s="3">
        <f t="shared" si="7"/>
        <v>209000</v>
      </c>
      <c r="AE34" s="3">
        <f t="shared" si="7"/>
        <v>209000</v>
      </c>
      <c r="AF34" s="3">
        <f t="shared" si="7"/>
        <v>209000</v>
      </c>
    </row>
    <row r="35" spans="1:32" ht="30" customHeight="1" thickBot="1">
      <c r="A35" s="214" t="s">
        <v>32</v>
      </c>
      <c r="B35" s="215"/>
      <c r="C35" s="93"/>
      <c r="D35" s="100">
        <v>37004</v>
      </c>
      <c r="E35" s="100">
        <v>37942</v>
      </c>
      <c r="F35" s="100">
        <v>37816</v>
      </c>
      <c r="G35" s="100">
        <v>37791</v>
      </c>
      <c r="H35" s="214" t="s">
        <v>32</v>
      </c>
      <c r="I35" s="215"/>
      <c r="J35" s="93"/>
      <c r="K35" s="95">
        <v>36601</v>
      </c>
      <c r="L35" s="95">
        <v>36601</v>
      </c>
      <c r="M35" s="95">
        <v>36601</v>
      </c>
      <c r="N35" s="95">
        <v>37004</v>
      </c>
      <c r="P35" s="2">
        <f t="shared" si="9"/>
        <v>4</v>
      </c>
      <c r="Q35" s="2">
        <f t="shared" si="9"/>
        <v>42</v>
      </c>
      <c r="R35" s="2">
        <f t="shared" si="9"/>
        <v>16</v>
      </c>
      <c r="S35" s="2">
        <f t="shared" si="9"/>
        <v>91</v>
      </c>
      <c r="T35" s="2">
        <f t="shared" si="10"/>
        <v>1</v>
      </c>
      <c r="U35" s="2">
        <f t="shared" si="10"/>
        <v>1</v>
      </c>
      <c r="V35" s="2">
        <f t="shared" si="10"/>
        <v>1</v>
      </c>
      <c r="W35" s="2">
        <f t="shared" si="10"/>
        <v>4</v>
      </c>
      <c r="Y35" s="3">
        <f t="shared" si="6"/>
        <v>36601</v>
      </c>
      <c r="Z35" s="3">
        <f t="shared" si="6"/>
        <v>36601</v>
      </c>
      <c r="AA35" s="3">
        <f t="shared" si="6"/>
        <v>36601</v>
      </c>
      <c r="AB35" s="3">
        <f t="shared" si="6"/>
        <v>37004</v>
      </c>
      <c r="AC35" s="3">
        <f t="shared" si="7"/>
        <v>37004</v>
      </c>
      <c r="AD35" s="3">
        <f t="shared" si="7"/>
        <v>37942</v>
      </c>
      <c r="AE35" s="3">
        <f t="shared" si="7"/>
        <v>37816</v>
      </c>
      <c r="AF35" s="3">
        <f t="shared" si="7"/>
        <v>37791</v>
      </c>
    </row>
    <row r="36" spans="1:32" ht="30" customHeight="1" thickBot="1">
      <c r="A36" s="214" t="s">
        <v>33</v>
      </c>
      <c r="B36" s="215"/>
      <c r="C36" s="93"/>
      <c r="D36" s="100">
        <v>32575</v>
      </c>
      <c r="E36" s="100">
        <v>21696</v>
      </c>
      <c r="F36" s="100">
        <v>31501</v>
      </c>
      <c r="G36" s="100">
        <v>46522</v>
      </c>
      <c r="H36" s="214" t="s">
        <v>33</v>
      </c>
      <c r="I36" s="215"/>
      <c r="J36" s="93"/>
      <c r="K36" s="95">
        <v>27709</v>
      </c>
      <c r="L36" s="95">
        <v>30009</v>
      </c>
      <c r="M36" s="95">
        <v>26975</v>
      </c>
      <c r="N36" s="95">
        <v>27272</v>
      </c>
      <c r="P36" s="2">
        <f t="shared" si="9"/>
        <v>75</v>
      </c>
      <c r="Q36" s="2">
        <f t="shared" si="9"/>
        <v>96</v>
      </c>
      <c r="R36" s="2">
        <f t="shared" si="9"/>
        <v>1</v>
      </c>
      <c r="S36" s="2">
        <f t="shared" si="9"/>
        <v>22</v>
      </c>
      <c r="T36" s="2">
        <f t="shared" si="10"/>
        <v>9</v>
      </c>
      <c r="U36" s="2">
        <f t="shared" si="10"/>
        <v>9</v>
      </c>
      <c r="V36" s="2">
        <f t="shared" si="10"/>
        <v>75</v>
      </c>
      <c r="W36" s="2">
        <f t="shared" si="10"/>
        <v>72</v>
      </c>
      <c r="Y36" s="3">
        <f t="shared" si="6"/>
        <v>27709</v>
      </c>
      <c r="Z36" s="3">
        <f t="shared" si="6"/>
        <v>30009</v>
      </c>
      <c r="AA36" s="3">
        <f t="shared" si="6"/>
        <v>26975</v>
      </c>
      <c r="AB36" s="3">
        <f t="shared" si="6"/>
        <v>27272</v>
      </c>
      <c r="AC36" s="3">
        <f t="shared" si="7"/>
        <v>32575</v>
      </c>
      <c r="AD36" s="3">
        <f t="shared" si="7"/>
        <v>21696</v>
      </c>
      <c r="AE36" s="3">
        <f t="shared" si="7"/>
        <v>31501</v>
      </c>
      <c r="AF36" s="3">
        <f t="shared" si="7"/>
        <v>46522</v>
      </c>
    </row>
    <row r="37" spans="1:32" ht="30" customHeight="1" thickBot="1">
      <c r="A37" s="224" t="s">
        <v>34</v>
      </c>
      <c r="B37" s="225"/>
      <c r="C37" s="93"/>
      <c r="D37" s="102"/>
      <c r="E37" s="102"/>
      <c r="F37" s="102"/>
      <c r="G37" s="102"/>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9">
        <v>1168966</v>
      </c>
      <c r="E38" s="99">
        <v>1273620</v>
      </c>
      <c r="F38" s="99">
        <v>1501867</v>
      </c>
      <c r="G38" s="99">
        <v>1579043</v>
      </c>
      <c r="H38" s="224" t="s">
        <v>35</v>
      </c>
      <c r="I38" s="225"/>
      <c r="J38" s="93"/>
      <c r="K38" s="94">
        <v>863240</v>
      </c>
      <c r="L38" s="94">
        <v>912047</v>
      </c>
      <c r="M38" s="94">
        <v>1190725</v>
      </c>
      <c r="N38" s="94">
        <v>1093872</v>
      </c>
      <c r="P38" s="2">
        <f t="shared" si="9"/>
        <v>8966</v>
      </c>
      <c r="Q38" s="2">
        <f t="shared" si="9"/>
        <v>3620</v>
      </c>
      <c r="R38" s="2">
        <f t="shared" si="9"/>
        <v>1867</v>
      </c>
      <c r="S38" s="2">
        <f t="shared" si="9"/>
        <v>9043</v>
      </c>
      <c r="T38" s="2">
        <f t="shared" si="10"/>
        <v>240</v>
      </c>
      <c r="U38" s="2">
        <f t="shared" si="10"/>
        <v>47</v>
      </c>
      <c r="V38" s="2">
        <f t="shared" si="10"/>
        <v>725</v>
      </c>
      <c r="W38" s="2">
        <f t="shared" si="10"/>
        <v>3872</v>
      </c>
      <c r="Y38" s="3">
        <f t="shared" si="6"/>
        <v>863240</v>
      </c>
      <c r="Z38" s="3">
        <f t="shared" si="6"/>
        <v>912047</v>
      </c>
      <c r="AA38" s="3">
        <f t="shared" si="6"/>
        <v>1190725</v>
      </c>
      <c r="AB38" s="3">
        <f t="shared" si="6"/>
        <v>1093872</v>
      </c>
      <c r="AC38" s="3">
        <f t="shared" si="7"/>
        <v>1168966</v>
      </c>
      <c r="AD38" s="3">
        <f t="shared" si="7"/>
        <v>1273620</v>
      </c>
      <c r="AE38" s="3">
        <f t="shared" si="7"/>
        <v>1501867</v>
      </c>
      <c r="AF38" s="3">
        <f t="shared" si="7"/>
        <v>1579043</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159</v>
      </c>
      <c r="D1" s="155" t="s">
        <v>1900</v>
      </c>
    </row>
    <row r="2" spans="1:11">
      <c r="A2" s="7"/>
      <c r="B2" s="125" t="s">
        <v>540</v>
      </c>
      <c r="C2" s="126" t="s">
        <v>37</v>
      </c>
      <c r="D2" s="126" t="str">
        <f>'Input yearly PAN'!N18</f>
        <v>Năm 2014</v>
      </c>
      <c r="E2" s="126" t="str">
        <f>'Input yearly PAN'!O18</f>
        <v>Năm 2015</v>
      </c>
      <c r="F2" s="126" t="str">
        <f>'Input yearly PAN'!P18</f>
        <v>Năm 2016</v>
      </c>
      <c r="G2" s="126" t="str">
        <f>'Input yearly PAN'!Q18</f>
        <v>Năm 2017</v>
      </c>
      <c r="H2" s="196"/>
      <c r="I2" s="212" t="s">
        <v>1186</v>
      </c>
      <c r="J2" s="212"/>
      <c r="K2" s="212"/>
    </row>
    <row r="3" spans="1:11">
      <c r="A3" s="7"/>
      <c r="B3" s="128"/>
      <c r="C3" s="129"/>
      <c r="D3" s="129"/>
      <c r="E3" s="129"/>
      <c r="F3" s="129"/>
      <c r="G3" s="129"/>
      <c r="H3" s="129"/>
      <c r="I3" s="213"/>
      <c r="J3" s="213"/>
      <c r="K3" s="213"/>
    </row>
    <row r="4" spans="1:11">
      <c r="A4" s="7"/>
      <c r="B4" s="128" t="s">
        <v>541</v>
      </c>
      <c r="C4" s="129" t="s">
        <v>38</v>
      </c>
      <c r="D4" s="130">
        <f>'Input yearly PAN'!N3</f>
        <v>1121777</v>
      </c>
      <c r="E4" s="130">
        <f>'Input yearly PAN'!O3</f>
        <v>2649592</v>
      </c>
      <c r="F4" s="130">
        <f>'Input yearly PAN'!P3</f>
        <v>2753366</v>
      </c>
      <c r="G4" s="130">
        <f>'Input yearly PAN'!Q3</f>
        <v>4074940</v>
      </c>
      <c r="H4" s="129"/>
      <c r="I4" s="213"/>
      <c r="J4" s="213"/>
      <c r="K4" s="213"/>
    </row>
    <row r="5" spans="1:11">
      <c r="A5" s="7"/>
      <c r="B5" s="128" t="s">
        <v>542</v>
      </c>
      <c r="C5" s="128" t="s">
        <v>38</v>
      </c>
      <c r="D5" s="131">
        <f>'Input yearly PAN'!N5</f>
        <v>299938</v>
      </c>
      <c r="E5" s="131">
        <f>'Input yearly PAN'!O5</f>
        <v>676535</v>
      </c>
      <c r="F5" s="131">
        <f>'Input yearly PAN'!P5</f>
        <v>642469</v>
      </c>
      <c r="G5" s="131">
        <f>'Input yearly PAN'!Q5</f>
        <v>937571</v>
      </c>
      <c r="H5" s="129"/>
      <c r="I5" s="213"/>
      <c r="J5" s="213"/>
      <c r="K5" s="213"/>
    </row>
    <row r="6" spans="1:11">
      <c r="A6" s="7"/>
      <c r="B6" s="128" t="s">
        <v>543</v>
      </c>
      <c r="C6" s="128" t="s">
        <v>38</v>
      </c>
      <c r="D6" s="131">
        <f>'Input yearly PAN'!N15</f>
        <v>100274</v>
      </c>
      <c r="E6" s="131">
        <f>'Input yearly PAN'!O15</f>
        <v>215281</v>
      </c>
      <c r="F6" s="131">
        <f>'Input yearly PAN'!P15</f>
        <v>256987</v>
      </c>
      <c r="G6" s="131">
        <f>'Input yearly PAN'!Q15</f>
        <v>372282</v>
      </c>
      <c r="H6" s="129"/>
      <c r="I6" s="213"/>
      <c r="J6" s="213"/>
      <c r="K6" s="213"/>
    </row>
    <row r="7" spans="1:11">
      <c r="A7" s="7"/>
      <c r="B7" s="128" t="s">
        <v>544</v>
      </c>
      <c r="C7" s="128" t="s">
        <v>38</v>
      </c>
      <c r="D7" s="131">
        <f>'Input yearly PAN'!N33</f>
        <v>1214969</v>
      </c>
      <c r="E7" s="131">
        <f>'Input yearly PAN'!O33</f>
        <v>2717025</v>
      </c>
      <c r="F7" s="131">
        <f>'Input yearly PAN'!P33</f>
        <v>2922676</v>
      </c>
      <c r="G7" s="131">
        <f>'Input yearly PAN'!Q33</f>
        <v>4165949</v>
      </c>
      <c r="H7" s="129"/>
      <c r="I7" s="213"/>
      <c r="J7" s="213"/>
      <c r="K7" s="213"/>
    </row>
    <row r="8" spans="1:11">
      <c r="A8" s="7"/>
      <c r="B8" s="128" t="s">
        <v>545</v>
      </c>
      <c r="C8" s="129" t="s">
        <v>38</v>
      </c>
      <c r="D8" s="130">
        <f>'Input yearly PAN'!N29</f>
        <v>2253204</v>
      </c>
      <c r="E8" s="130">
        <f>'Input yearly PAN'!O29</f>
        <v>3693374</v>
      </c>
      <c r="F8" s="130">
        <f>'Input yearly PAN'!P29</f>
        <v>3760695</v>
      </c>
      <c r="G8" s="130">
        <f>'Input yearly PAN'!Q29</f>
        <v>5982459</v>
      </c>
      <c r="H8" s="129"/>
      <c r="I8" s="213"/>
      <c r="J8" s="213"/>
      <c r="K8" s="213"/>
    </row>
    <row r="9" spans="1:11">
      <c r="A9" s="7"/>
      <c r="B9" s="128" t="s">
        <v>546</v>
      </c>
      <c r="C9" s="129" t="s">
        <v>39</v>
      </c>
      <c r="D9" s="130">
        <f>'Input yearly PAN'!N34*1000000/10000</f>
        <v>61643700</v>
      </c>
      <c r="E9" s="130">
        <f>'Input yearly PAN'!O34*1000000/10000</f>
        <v>100872500</v>
      </c>
      <c r="F9" s="130">
        <f>'Input yearly PAN'!P34*1000000/10000</f>
        <v>102372500</v>
      </c>
      <c r="G9" s="130">
        <f>'Input yearly PAN'!Q34*1000000/10000</f>
        <v>117723600</v>
      </c>
      <c r="H9" s="129"/>
      <c r="I9" s="213"/>
      <c r="J9" s="213"/>
      <c r="K9" s="213"/>
    </row>
    <row r="10" spans="1:11">
      <c r="A10" s="7"/>
      <c r="B10" s="128"/>
      <c r="C10" s="129"/>
      <c r="D10" s="130"/>
      <c r="E10" s="130"/>
      <c r="F10" s="130"/>
      <c r="G10" s="130"/>
      <c r="H10" s="129"/>
      <c r="I10" s="213"/>
      <c r="J10" s="213"/>
      <c r="K10" s="213"/>
    </row>
    <row r="11" spans="1:11">
      <c r="A11" s="7"/>
      <c r="B11" s="128" t="s">
        <v>547</v>
      </c>
      <c r="C11" s="128" t="s">
        <v>36</v>
      </c>
      <c r="D11" s="132">
        <f>D5/D4</f>
        <v>0.26737756256368245</v>
      </c>
      <c r="E11" s="132">
        <f>E5/E4</f>
        <v>0.25533553845271273</v>
      </c>
      <c r="F11" s="132">
        <f>F5/F4</f>
        <v>0.23333948338143204</v>
      </c>
      <c r="G11" s="132">
        <f>G5/G4</f>
        <v>0.23008216071893084</v>
      </c>
      <c r="H11" s="129"/>
      <c r="I11" s="213"/>
      <c r="J11" s="213"/>
      <c r="K11" s="213"/>
    </row>
    <row r="12" spans="1:11">
      <c r="A12" s="7"/>
      <c r="B12" s="128" t="s">
        <v>570</v>
      </c>
      <c r="C12" s="129" t="s">
        <v>36</v>
      </c>
      <c r="D12" s="133">
        <f>D6/D4</f>
        <v>8.938853265845173E-2</v>
      </c>
      <c r="E12" s="132">
        <f>E6/E4</f>
        <v>8.1250622737387493E-2</v>
      </c>
      <c r="F12" s="132">
        <f>F6/F4</f>
        <v>9.3335575437482707E-2</v>
      </c>
      <c r="G12" s="132">
        <f>G6/G4</f>
        <v>9.1358891173857773E-2</v>
      </c>
      <c r="H12" s="129"/>
      <c r="I12" s="213"/>
      <c r="J12" s="213"/>
      <c r="K12" s="213"/>
    </row>
    <row r="13" spans="1:11">
      <c r="A13" s="7"/>
      <c r="B13" s="128" t="s">
        <v>41</v>
      </c>
      <c r="C13" s="129" t="s">
        <v>40</v>
      </c>
      <c r="D13" s="130">
        <f>D6*1000000/D9</f>
        <v>1626.6706897866286</v>
      </c>
      <c r="E13" s="131">
        <f>E6*1000000/E9</f>
        <v>2134.18919923666</v>
      </c>
      <c r="F13" s="131">
        <f>F6*1000000/F9</f>
        <v>2510.3128281520917</v>
      </c>
      <c r="G13" s="131">
        <f>G6*1000000/G9</f>
        <v>3162.3395818680365</v>
      </c>
      <c r="H13" s="129"/>
      <c r="I13" s="213"/>
      <c r="J13" s="213"/>
      <c r="K13" s="213"/>
    </row>
    <row r="14" spans="1:11">
      <c r="A14" s="7"/>
      <c r="B14" s="128" t="s">
        <v>548</v>
      </c>
      <c r="C14" s="129"/>
      <c r="D14" s="130">
        <f>D7*1000000/D9</f>
        <v>19709.540472100151</v>
      </c>
      <c r="E14" s="131">
        <f>E7*1000000/E9</f>
        <v>26935.240030731864</v>
      </c>
      <c r="F14" s="131">
        <f>F7*1000000/F9</f>
        <v>28549.424894380816</v>
      </c>
      <c r="G14" s="131">
        <f>G7*1000000/G9</f>
        <v>35387.543364287194</v>
      </c>
      <c r="H14" s="129"/>
      <c r="I14" s="213"/>
      <c r="J14" s="213"/>
      <c r="K14" s="213"/>
    </row>
    <row r="15" spans="1:11">
      <c r="A15" s="7"/>
      <c r="B15" s="134" t="s">
        <v>549</v>
      </c>
      <c r="C15" s="129"/>
      <c r="D15" s="130"/>
      <c r="E15" s="131"/>
      <c r="F15" s="131"/>
      <c r="G15" s="131"/>
      <c r="H15" s="129"/>
      <c r="I15" s="135"/>
      <c r="J15" s="135"/>
      <c r="K15" s="135"/>
    </row>
    <row r="16" spans="1:11">
      <c r="A16" s="7"/>
      <c r="B16" s="128" t="s">
        <v>541</v>
      </c>
      <c r="C16" s="136" t="s">
        <v>36</v>
      </c>
      <c r="D16" s="137"/>
      <c r="E16" s="138">
        <f>(E4-D4)/ABS(D4)</f>
        <v>1.3619596408198777</v>
      </c>
      <c r="F16" s="138">
        <f>(F4-E4)/ABS(E4)</f>
        <v>3.9166030090670566E-2</v>
      </c>
      <c r="G16" s="138">
        <f>(G4-F4)/ABS(F4)</f>
        <v>0.47998486216507358</v>
      </c>
      <c r="H16" s="129"/>
      <c r="I16" s="135"/>
      <c r="J16" s="135"/>
      <c r="K16" s="135"/>
    </row>
    <row r="17" spans="1:12">
      <c r="A17" s="7"/>
      <c r="B17" s="128" t="s">
        <v>543</v>
      </c>
      <c r="C17" s="139" t="s">
        <v>36</v>
      </c>
      <c r="D17" s="128"/>
      <c r="E17" s="138">
        <f>(E6-D6)/ABS(D6)</f>
        <v>1.14692741887229</v>
      </c>
      <c r="F17" s="138">
        <f>(F6-E6)/ABS(E6)</f>
        <v>0.19372819710053371</v>
      </c>
      <c r="G17" s="138">
        <f>(G6-F6)/ABS(F6)</f>
        <v>0.44864137096429002</v>
      </c>
      <c r="H17" s="129"/>
      <c r="I17" s="135"/>
      <c r="J17" s="135"/>
      <c r="K17" s="135"/>
    </row>
    <row r="18" spans="1:12">
      <c r="A18" s="7"/>
      <c r="B18" s="128" t="s">
        <v>41</v>
      </c>
      <c r="C18" s="136" t="s">
        <v>36</v>
      </c>
      <c r="D18" s="137"/>
      <c r="E18" s="138">
        <f>(E13-D13)/ABS(D13)</f>
        <v>0.31199831203487344</v>
      </c>
      <c r="F18" s="138">
        <f>(F13-E13)/ABS(E13)</f>
        <v>0.17623724693666365</v>
      </c>
      <c r="G18" s="138">
        <f>(G13-F13)/ABS(F13)</f>
        <v>0.25973924301534923</v>
      </c>
      <c r="H18" s="129"/>
      <c r="I18" s="135"/>
      <c r="J18" s="135"/>
      <c r="K18" s="135"/>
    </row>
    <row r="19" spans="1:12">
      <c r="A19" s="7"/>
      <c r="B19" s="140" t="s">
        <v>550</v>
      </c>
      <c r="C19" s="139"/>
      <c r="D19" s="128"/>
      <c r="E19" s="133"/>
      <c r="F19" s="133"/>
      <c r="G19" s="133"/>
      <c r="H19" s="129"/>
      <c r="I19" s="129"/>
      <c r="J19" s="129"/>
      <c r="K19" s="129"/>
    </row>
    <row r="20" spans="1:12">
      <c r="A20" s="7"/>
      <c r="B20" s="128" t="s">
        <v>42</v>
      </c>
      <c r="C20" s="141" t="s">
        <v>36</v>
      </c>
      <c r="D20" s="129"/>
      <c r="E20" s="133">
        <f>E6/AVERAGE(D7:E7)</f>
        <v>0.10950220168189473</v>
      </c>
      <c r="F20" s="133">
        <f>F6/AVERAGE(E7:F7)</f>
        <v>9.1134973290250665E-2</v>
      </c>
      <c r="G20" s="133">
        <f>G6/AVERAGE(F7:G7)</f>
        <v>0.10503644924086124</v>
      </c>
      <c r="H20" s="129"/>
      <c r="I20" s="212" t="s">
        <v>1187</v>
      </c>
      <c r="J20" s="212"/>
      <c r="K20" s="212"/>
    </row>
    <row r="21" spans="1:12">
      <c r="A21" s="7"/>
      <c r="B21" s="128" t="s">
        <v>43</v>
      </c>
      <c r="C21" s="141" t="s">
        <v>36</v>
      </c>
      <c r="D21" s="129"/>
      <c r="E21" s="133">
        <f>E6/AVERAGE(D8:E8)</f>
        <v>7.2405003348144092E-2</v>
      </c>
      <c r="F21" s="133">
        <f>F6/AVERAGE(E8:F8)</f>
        <v>6.8952138758039405E-2</v>
      </c>
      <c r="G21" s="133">
        <f>G6/AVERAGE(F8:G8)</f>
        <v>7.6419196494276906E-2</v>
      </c>
      <c r="H21" s="129"/>
      <c r="I21" s="142" t="s">
        <v>1188</v>
      </c>
      <c r="J21" s="142">
        <v>2018</v>
      </c>
      <c r="K21" s="142" t="s">
        <v>1190</v>
      </c>
    </row>
    <row r="22" spans="1:12">
      <c r="A22" s="7"/>
      <c r="B22" s="134" t="s">
        <v>551</v>
      </c>
      <c r="C22" s="141"/>
      <c r="D22" s="129"/>
      <c r="E22" s="133"/>
      <c r="F22" s="133"/>
      <c r="G22" s="133"/>
      <c r="H22" s="129"/>
      <c r="I22" s="129" t="s">
        <v>1189</v>
      </c>
      <c r="J22" s="130">
        <v>8786000</v>
      </c>
      <c r="K22" s="143">
        <f>SUM(I30:K30)/J22</f>
        <v>0.48680275438197129</v>
      </c>
    </row>
    <row r="23" spans="1:12">
      <c r="A23" s="7"/>
      <c r="B23" s="128" t="s">
        <v>552</v>
      </c>
      <c r="C23" s="141" t="s">
        <v>36</v>
      </c>
      <c r="D23" s="133">
        <f>1-D7/D8</f>
        <v>0.46078162474414208</v>
      </c>
      <c r="E23" s="133">
        <f>1-E7/E8</f>
        <v>0.2643515116530305</v>
      </c>
      <c r="F23" s="133">
        <f>1-F7/F8</f>
        <v>0.22283620447816166</v>
      </c>
      <c r="G23" s="133">
        <f>1-G7/G8</f>
        <v>0.30363935632488248</v>
      </c>
      <c r="H23" s="129"/>
      <c r="I23" s="129" t="s">
        <v>1191</v>
      </c>
      <c r="J23" s="130">
        <v>538000</v>
      </c>
      <c r="K23" s="143">
        <f>SUM(I32:K32)/J23</f>
        <v>0.72852044609665423</v>
      </c>
    </row>
    <row r="24" spans="1:12">
      <c r="A24" s="7"/>
      <c r="B24" s="128" t="s">
        <v>553</v>
      </c>
      <c r="C24" s="141" t="s">
        <v>36</v>
      </c>
      <c r="D24" s="133">
        <f>D8/D7-1</f>
        <v>0.85453620627357574</v>
      </c>
      <c r="E24" s="133">
        <f>E8/E7-1</f>
        <v>0.35934487168870355</v>
      </c>
      <c r="F24" s="133">
        <f>F8/F7-1</f>
        <v>0.28673003781466022</v>
      </c>
      <c r="G24" s="133">
        <f>G8/G7-1</f>
        <v>0.43603750309953382</v>
      </c>
      <c r="H24" s="129"/>
      <c r="I24" s="129" t="s">
        <v>1376</v>
      </c>
      <c r="J24" s="130">
        <v>626000</v>
      </c>
      <c r="K24" s="129"/>
    </row>
    <row r="25" spans="1:12">
      <c r="A25" s="7"/>
      <c r="B25" s="128" t="s">
        <v>554</v>
      </c>
      <c r="C25" s="141" t="s">
        <v>40</v>
      </c>
      <c r="D25" s="144">
        <f>'Input yearly PAN'!N19/'Input yearly PAN'!N31</f>
        <v>2.5435058033757452</v>
      </c>
      <c r="E25" s="144">
        <f>'Input yearly PAN'!O19/'Input yearly PAN'!O31</f>
        <v>2.4121712744436952</v>
      </c>
      <c r="F25" s="144">
        <f>'Input yearly PAN'!P19/'Input yearly PAN'!P31</f>
        <v>2.6590490417047152</v>
      </c>
      <c r="G25" s="144">
        <f>'Input yearly PAN'!Q19/'Input yearly PAN'!Q31</f>
        <v>2.1856398424758345</v>
      </c>
      <c r="H25" s="129"/>
      <c r="I25" s="129" t="s">
        <v>576</v>
      </c>
      <c r="J25" s="146"/>
      <c r="K25" s="129"/>
    </row>
    <row r="26" spans="1:12">
      <c r="A26" s="7"/>
      <c r="B26" s="128" t="s">
        <v>555</v>
      </c>
      <c r="C26" s="141" t="s">
        <v>40</v>
      </c>
      <c r="D26" s="144">
        <f>('Input yearly PAN'!N19-'Input yearly PAN'!N23)/'Input yearly PAN'!N31</f>
        <v>1.874593443456366</v>
      </c>
      <c r="E26" s="144">
        <f>('Input yearly PAN'!O19-'Input yearly PAN'!O23)/'Input yearly PAN'!O31</f>
        <v>1.5596480390816196</v>
      </c>
      <c r="F26" s="144">
        <f>('Input yearly PAN'!P19-'Input yearly PAN'!P23)/'Input yearly PAN'!P31</f>
        <v>1.9351481385688121</v>
      </c>
      <c r="G26" s="144">
        <f>('Input yearly PAN'!Q19-'Input yearly PAN'!Q23)/'Input yearly PAN'!Q31</f>
        <v>1.6647830788090943</v>
      </c>
      <c r="H26" s="129"/>
      <c r="I26" s="129"/>
      <c r="J26" s="129"/>
      <c r="K26" s="129"/>
    </row>
    <row r="27" spans="1:12">
      <c r="A27" s="7"/>
      <c r="B27" s="128"/>
      <c r="C27" s="141"/>
      <c r="D27" s="129"/>
      <c r="E27" s="129"/>
      <c r="F27" s="129"/>
      <c r="G27" s="129"/>
      <c r="H27" s="129"/>
      <c r="I27" s="129"/>
      <c r="J27" s="129"/>
      <c r="K27" s="129"/>
    </row>
    <row r="28" spans="1:12">
      <c r="A28" s="7"/>
      <c r="B28" s="125" t="s">
        <v>568</v>
      </c>
      <c r="C28" s="126" t="s">
        <v>37</v>
      </c>
      <c r="D28" s="126" t="str">
        <f>'Input quaterly PAN'!Y1</f>
        <v>Quý 2/2016</v>
      </c>
      <c r="E28" s="126" t="str">
        <f>'Input quaterly PAN'!Z1</f>
        <v>Quý 3/2016</v>
      </c>
      <c r="F28" s="126" t="str">
        <f>'Input quaterly PAN'!AA1</f>
        <v>Quý 4/2016</v>
      </c>
      <c r="G28" s="126" t="str">
        <f>'Input quaterly PAN'!AB1</f>
        <v>Quý 1/2017</v>
      </c>
      <c r="H28" s="126" t="str">
        <f>'Input quaterly PAN'!AC1</f>
        <v>Quý 2/2017</v>
      </c>
      <c r="I28" s="126" t="str">
        <f>'Input quaterly PAN'!AD1</f>
        <v>Quý 3/2017</v>
      </c>
      <c r="J28" s="126" t="str">
        <f>'Input quaterly PAN'!AE1</f>
        <v>Quý 4/2017</v>
      </c>
      <c r="K28" s="126" t="str">
        <f>'Input quaterly PAN'!AF1</f>
        <v>Quý 1/2018</v>
      </c>
    </row>
    <row r="29" spans="1:12">
      <c r="A29" s="7"/>
      <c r="B29" s="128"/>
      <c r="C29" s="129"/>
      <c r="D29" s="129"/>
      <c r="E29" s="129"/>
      <c r="F29" s="129"/>
      <c r="G29" s="129"/>
      <c r="H29" s="129"/>
      <c r="I29" s="129"/>
      <c r="J29" s="129"/>
      <c r="K29" s="129"/>
    </row>
    <row r="30" spans="1:12">
      <c r="A30" s="7"/>
      <c r="B30" s="128" t="s">
        <v>541</v>
      </c>
      <c r="C30" s="129" t="s">
        <v>38</v>
      </c>
      <c r="D30" s="147">
        <f>'Input quaterly PAN'!Y3</f>
        <v>635459</v>
      </c>
      <c r="E30" s="147">
        <f>'Input quaterly PAN'!Z3</f>
        <v>701467</v>
      </c>
      <c r="F30" s="147">
        <f>'Input quaterly PAN'!AA3</f>
        <v>785209</v>
      </c>
      <c r="G30" s="147">
        <f>'Input quaterly PAN'!AB3</f>
        <v>535694</v>
      </c>
      <c r="H30" s="147">
        <f>'Input quaterly PAN'!AC3</f>
        <v>967305</v>
      </c>
      <c r="I30" s="147">
        <f>'Input quaterly PAN'!AD3</f>
        <v>1140132</v>
      </c>
      <c r="J30" s="147">
        <f>'Input quaterly PAN'!AE3</f>
        <v>1431761</v>
      </c>
      <c r="K30" s="147">
        <f>'Input quaterly PAN'!AF3</f>
        <v>1705156</v>
      </c>
    </row>
    <row r="31" spans="1:12">
      <c r="A31" s="7"/>
      <c r="B31" s="128" t="s">
        <v>542</v>
      </c>
      <c r="C31" s="129" t="s">
        <v>38</v>
      </c>
      <c r="D31" s="147">
        <f>'Input quaterly PAN'!Y5</f>
        <v>150913</v>
      </c>
      <c r="E31" s="147">
        <f>'Input quaterly PAN'!Z5</f>
        <v>138046</v>
      </c>
      <c r="F31" s="147">
        <f>'Input quaterly PAN'!AA5</f>
        <v>216011</v>
      </c>
      <c r="G31" s="147">
        <f>'Input quaterly PAN'!AB5</f>
        <v>130816</v>
      </c>
      <c r="H31" s="147">
        <f>'Input quaterly PAN'!AC5</f>
        <v>156437</v>
      </c>
      <c r="I31" s="147">
        <f>'Input quaterly PAN'!AD5</f>
        <v>240356</v>
      </c>
      <c r="J31" s="147">
        <f>'Input quaterly PAN'!AE5</f>
        <v>409830</v>
      </c>
      <c r="K31" s="147">
        <f>'Input quaterly PAN'!AF5</f>
        <v>293473</v>
      </c>
    </row>
    <row r="32" spans="1:12">
      <c r="A32" s="7"/>
      <c r="B32" s="128" t="s">
        <v>543</v>
      </c>
      <c r="C32" s="128" t="s">
        <v>38</v>
      </c>
      <c r="D32" s="148">
        <f>'Input quaterly PAN'!Y15</f>
        <v>39691</v>
      </c>
      <c r="E32" s="148">
        <f>'Input quaterly PAN'!Z15</f>
        <v>44878</v>
      </c>
      <c r="F32" s="148">
        <f>'Input quaterly PAN'!AA15</f>
        <v>56591</v>
      </c>
      <c r="G32" s="148">
        <f>'Input quaterly PAN'!AB15</f>
        <v>38128</v>
      </c>
      <c r="H32" s="148">
        <f>'Input quaterly PAN'!AC15</f>
        <v>27916</v>
      </c>
      <c r="I32" s="148">
        <f>'Input quaterly PAN'!AD15</f>
        <v>265928</v>
      </c>
      <c r="J32" s="148">
        <f>'Input quaterly PAN'!AE15</f>
        <v>37122</v>
      </c>
      <c r="K32" s="148">
        <f>'Input quaterly PAN'!AF15</f>
        <v>88894</v>
      </c>
      <c r="L32" s="10"/>
    </row>
    <row r="33" spans="1:12">
      <c r="A33" s="7"/>
      <c r="B33" s="128" t="s">
        <v>544</v>
      </c>
      <c r="C33" s="129" t="s">
        <v>38</v>
      </c>
      <c r="D33" s="147">
        <f>'Input quaterly PAN'!Y33</f>
        <v>2795226</v>
      </c>
      <c r="E33" s="147">
        <f>'Input quaterly PAN'!Z33</f>
        <v>2841756</v>
      </c>
      <c r="F33" s="147">
        <f>'Input quaterly PAN'!AA33</f>
        <v>2923158</v>
      </c>
      <c r="G33" s="147">
        <f>'Input quaterly PAN'!AB33</f>
        <v>2961235</v>
      </c>
      <c r="H33" s="147">
        <f>'Input quaterly PAN'!AC33</f>
        <v>3372544</v>
      </c>
      <c r="I33" s="147">
        <f>'Input quaterly PAN'!AD33</f>
        <v>4271204</v>
      </c>
      <c r="J33" s="147">
        <f>'Input quaterly PAN'!AE33</f>
        <v>4164433</v>
      </c>
      <c r="K33" s="147">
        <f>'Input quaterly PAN'!AF33</f>
        <v>4696675</v>
      </c>
    </row>
    <row r="34" spans="1:12">
      <c r="A34" s="7"/>
      <c r="B34" s="128" t="s">
        <v>545</v>
      </c>
      <c r="C34" s="129" t="s">
        <v>38</v>
      </c>
      <c r="D34" s="147">
        <f>'Input quaterly PAN'!Y38</f>
        <v>3771191</v>
      </c>
      <c r="E34" s="147">
        <f>'Input quaterly PAN'!Z38</f>
        <v>3662970</v>
      </c>
      <c r="F34" s="147">
        <f>'Input quaterly PAN'!AA38</f>
        <v>3761978</v>
      </c>
      <c r="G34" s="147">
        <f>'Input quaterly PAN'!AB38</f>
        <v>3866133</v>
      </c>
      <c r="H34" s="147">
        <f>'Input quaterly PAN'!AC38</f>
        <v>4735262</v>
      </c>
      <c r="I34" s="147">
        <f>'Input quaterly PAN'!AD38</f>
        <v>5764294</v>
      </c>
      <c r="J34" s="147">
        <f>'Input quaterly PAN'!AE38</f>
        <v>5999009</v>
      </c>
      <c r="K34" s="147">
        <f>'Input quaterly PAN'!AF38</f>
        <v>7216680</v>
      </c>
    </row>
    <row r="35" spans="1:12">
      <c r="A35" s="7"/>
      <c r="B35" s="128" t="s">
        <v>546</v>
      </c>
      <c r="C35" s="129" t="s">
        <v>39</v>
      </c>
      <c r="D35" s="147">
        <f>'Input quaterly PAN'!Y34*1000000/10000</f>
        <v>100872500</v>
      </c>
      <c r="E35" s="147">
        <f>'Input quaterly PAN'!Z34*1000000/10000</f>
        <v>100872500</v>
      </c>
      <c r="F35" s="147">
        <f>'Input quaterly PAN'!AA34*1000000/10000</f>
        <v>102372500</v>
      </c>
      <c r="G35" s="147">
        <f>'Input quaterly PAN'!AB34*1000000/10000</f>
        <v>102372500</v>
      </c>
      <c r="H35" s="147">
        <f>'Input quaterly PAN'!AC34*1000000/10000</f>
        <v>102372500</v>
      </c>
      <c r="I35" s="147">
        <f>'Input quaterly PAN'!AD34*1000000/10000</f>
        <v>117723600</v>
      </c>
      <c r="J35" s="147">
        <f>'Input quaterly PAN'!AE34*1000000/10000</f>
        <v>117723600</v>
      </c>
      <c r="K35" s="147">
        <f>'Input quaterly PAN'!AF34*1000000/10000</f>
        <v>120201600</v>
      </c>
    </row>
    <row r="36" spans="1:12">
      <c r="A36" s="7"/>
      <c r="B36" s="128"/>
      <c r="C36" s="129"/>
      <c r="D36" s="147"/>
      <c r="E36" s="147"/>
      <c r="F36" s="147"/>
      <c r="G36" s="147"/>
      <c r="H36" s="147"/>
      <c r="I36" s="147"/>
      <c r="J36" s="147"/>
      <c r="K36" s="147"/>
    </row>
    <row r="37" spans="1:12">
      <c r="A37" s="7"/>
      <c r="B37" s="128" t="s">
        <v>547</v>
      </c>
      <c r="C37" s="129" t="s">
        <v>36</v>
      </c>
      <c r="D37" s="149">
        <f>D31/D30</f>
        <v>0.23748660417115816</v>
      </c>
      <c r="E37" s="149">
        <f t="shared" ref="E37:K37" si="0">E31/E30</f>
        <v>0.19679614294043768</v>
      </c>
      <c r="F37" s="149">
        <f t="shared" si="0"/>
        <v>0.27510000522153977</v>
      </c>
      <c r="G37" s="149">
        <f t="shared" si="0"/>
        <v>0.24419911367310443</v>
      </c>
      <c r="H37" s="149">
        <f t="shared" si="0"/>
        <v>0.16172458531693726</v>
      </c>
      <c r="I37" s="149">
        <f t="shared" si="0"/>
        <v>0.21081418642753647</v>
      </c>
      <c r="J37" s="149">
        <f t="shared" si="0"/>
        <v>0.28624190769269453</v>
      </c>
      <c r="K37" s="149">
        <f t="shared" si="0"/>
        <v>0.17210917945337553</v>
      </c>
      <c r="L37" s="11"/>
    </row>
    <row r="38" spans="1:12">
      <c r="A38" s="7"/>
      <c r="B38" s="128" t="s">
        <v>571</v>
      </c>
      <c r="C38" s="129" t="s">
        <v>36</v>
      </c>
      <c r="D38" s="149">
        <f>D32/D30</f>
        <v>6.2460363296451854E-2</v>
      </c>
      <c r="E38" s="149">
        <f t="shared" ref="E38:K38" si="1">E32/E30</f>
        <v>6.3977350324391599E-2</v>
      </c>
      <c r="F38" s="149">
        <f t="shared" si="1"/>
        <v>7.207125746138926E-2</v>
      </c>
      <c r="G38" s="149">
        <f t="shared" si="1"/>
        <v>7.1174961825221109E-2</v>
      </c>
      <c r="H38" s="149">
        <f t="shared" si="1"/>
        <v>2.8859563426220272E-2</v>
      </c>
      <c r="I38" s="149">
        <f t="shared" si="1"/>
        <v>0.23324316833489456</v>
      </c>
      <c r="J38" s="149">
        <f t="shared" si="1"/>
        <v>2.5927511644750764E-2</v>
      </c>
      <c r="K38" s="149">
        <f t="shared" si="1"/>
        <v>5.2132473509755119E-2</v>
      </c>
      <c r="L38" s="11"/>
    </row>
    <row r="39" spans="1:12">
      <c r="A39" s="7"/>
      <c r="B39" s="128" t="s">
        <v>41</v>
      </c>
      <c r="C39" s="129" t="s">
        <v>40</v>
      </c>
      <c r="D39" s="130">
        <f>D32*1000000/D35</f>
        <v>393.47691392599569</v>
      </c>
      <c r="E39" s="130">
        <f t="shared" ref="E39:K39" si="2">E32*1000000/E35</f>
        <v>444.89826265830629</v>
      </c>
      <c r="F39" s="130">
        <f t="shared" si="2"/>
        <v>552.79494004737603</v>
      </c>
      <c r="G39" s="130">
        <f t="shared" si="2"/>
        <v>372.44377152067204</v>
      </c>
      <c r="H39" s="130">
        <f t="shared" si="2"/>
        <v>272.69041979047108</v>
      </c>
      <c r="I39" s="130">
        <f t="shared" si="2"/>
        <v>2258.9183477229712</v>
      </c>
      <c r="J39" s="130">
        <f t="shared" si="2"/>
        <v>315.3318451015769</v>
      </c>
      <c r="K39" s="130">
        <f t="shared" si="2"/>
        <v>739.54090461358248</v>
      </c>
    </row>
    <row r="40" spans="1:12">
      <c r="A40" s="7"/>
      <c r="B40" s="128" t="s">
        <v>548</v>
      </c>
      <c r="C40" s="129"/>
      <c r="D40" s="130">
        <f>D33*1000000/D35</f>
        <v>27710.486009566532</v>
      </c>
      <c r="E40" s="130">
        <f t="shared" ref="E40:K40" si="3">E33*1000000/E35</f>
        <v>28171.76138194255</v>
      </c>
      <c r="F40" s="130">
        <f t="shared" si="3"/>
        <v>28554.133190065691</v>
      </c>
      <c r="G40" s="130">
        <f t="shared" si="3"/>
        <v>28926.078780922609</v>
      </c>
      <c r="H40" s="130">
        <f t="shared" si="3"/>
        <v>32943.847224596451</v>
      </c>
      <c r="I40" s="130">
        <f t="shared" si="3"/>
        <v>36281.62917206066</v>
      </c>
      <c r="J40" s="130">
        <f t="shared" si="3"/>
        <v>35374.665742467951</v>
      </c>
      <c r="K40" s="130">
        <f t="shared" si="3"/>
        <v>39073.315163858053</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0.52221465114193044</v>
      </c>
      <c r="I42" s="138">
        <f>(I30-E30)/ABS(E30)</f>
        <v>0.62535372298340475</v>
      </c>
      <c r="J42" s="138">
        <f>(J30-F30)/ABS(F30)</f>
        <v>0.82341389362577355</v>
      </c>
      <c r="K42" s="138">
        <f>(K30-G30)/ABS(G30)</f>
        <v>2.1830783992353844</v>
      </c>
      <c r="L42" s="12"/>
    </row>
    <row r="43" spans="1:12">
      <c r="A43" s="7"/>
      <c r="B43" s="128" t="s">
        <v>564</v>
      </c>
      <c r="C43" s="139" t="s">
        <v>36</v>
      </c>
      <c r="D43" s="128"/>
      <c r="E43" s="132">
        <f>E30/D30-1</f>
        <v>0.10387452219576709</v>
      </c>
      <c r="F43" s="132">
        <f t="shared" ref="F43:K43" si="4">F30/E30-1</f>
        <v>0.11938123960214808</v>
      </c>
      <c r="G43" s="132">
        <f t="shared" si="4"/>
        <v>-0.31776889974516342</v>
      </c>
      <c r="H43" s="132">
        <f t="shared" si="4"/>
        <v>0.80570437600570477</v>
      </c>
      <c r="I43" s="132">
        <f>I30/H30-1</f>
        <v>0.17866856885883986</v>
      </c>
      <c r="J43" s="132">
        <f t="shared" si="4"/>
        <v>0.25578529503601333</v>
      </c>
      <c r="K43" s="132">
        <f t="shared" si="4"/>
        <v>0.19095016556534228</v>
      </c>
      <c r="L43" s="12"/>
    </row>
    <row r="44" spans="1:12" s="8" customFormat="1">
      <c r="A44" s="13"/>
      <c r="B44" s="128" t="s">
        <v>562</v>
      </c>
      <c r="C44" s="136" t="s">
        <v>36</v>
      </c>
      <c r="D44" s="137"/>
      <c r="E44" s="150"/>
      <c r="F44" s="150"/>
      <c r="G44" s="150"/>
      <c r="H44" s="138">
        <f>(H32-D32)/ABS(D32)</f>
        <v>-0.29666675064876169</v>
      </c>
      <c r="I44" s="138">
        <f>(I32-E32)/ABS(E32)</f>
        <v>4.9255760060608758</v>
      </c>
      <c r="J44" s="138">
        <f>(J32-F32)/ABS(F32)</f>
        <v>-0.34402996942976799</v>
      </c>
      <c r="K44" s="138">
        <f>(K32-G32)/ABS(G32)</f>
        <v>1.3314624422996224</v>
      </c>
      <c r="L44" s="14"/>
    </row>
    <row r="45" spans="1:12">
      <c r="A45" s="7"/>
      <c r="B45" s="128" t="s">
        <v>567</v>
      </c>
      <c r="C45" s="139" t="s">
        <v>36</v>
      </c>
      <c r="D45" s="128"/>
      <c r="E45" s="132">
        <f>E32/D32-1</f>
        <v>0.13068453805648628</v>
      </c>
      <c r="F45" s="132">
        <f t="shared" ref="F45:K45" si="5">F32/E32-1</f>
        <v>0.26099647934399939</v>
      </c>
      <c r="G45" s="132">
        <f t="shared" si="5"/>
        <v>-0.32625329115937163</v>
      </c>
      <c r="H45" s="132">
        <f>(H32-G32)/ABS(G32)</f>
        <v>-0.26783466219051616</v>
      </c>
      <c r="I45" s="132">
        <f>I32/H32-1</f>
        <v>8.5260065912021776</v>
      </c>
      <c r="J45" s="132">
        <f t="shared" si="5"/>
        <v>-0.86040582413284805</v>
      </c>
      <c r="K45" s="132">
        <f t="shared" si="5"/>
        <v>1.3946446850923979</v>
      </c>
      <c r="L45" s="12"/>
    </row>
    <row r="46" spans="1:12" s="8" customFormat="1">
      <c r="A46" s="13"/>
      <c r="B46" s="128" t="s">
        <v>565</v>
      </c>
      <c r="C46" s="136" t="s">
        <v>36</v>
      </c>
      <c r="D46" s="137"/>
      <c r="E46" s="150"/>
      <c r="F46" s="150"/>
      <c r="G46" s="150"/>
      <c r="H46" s="138">
        <f>(H39-D39)/ABS(D39)</f>
        <v>-0.30697225138408468</v>
      </c>
      <c r="I46" s="138">
        <f>(I39-E39)/ABS(E39)</f>
        <v>4.0773818135987661</v>
      </c>
      <c r="J46" s="138">
        <f>(J39-F39)/ABS(F39)</f>
        <v>-0.42956814135355126</v>
      </c>
      <c r="K46" s="138">
        <f>(K39-G39)/ABS(G39)</f>
        <v>0.98564444129128137</v>
      </c>
      <c r="L46" s="14"/>
    </row>
    <row r="47" spans="1:12">
      <c r="A47" s="7"/>
      <c r="B47" s="128" t="s">
        <v>566</v>
      </c>
      <c r="C47" s="139" t="s">
        <v>36</v>
      </c>
      <c r="D47" s="128"/>
      <c r="E47" s="132">
        <f>E39/D39-1</f>
        <v>0.1306845380564865</v>
      </c>
      <c r="F47" s="132">
        <f t="shared" ref="F47:K47" si="6">F39/E39-1</f>
        <v>0.24251988925373102</v>
      </c>
      <c r="G47" s="132">
        <f t="shared" si="6"/>
        <v>-0.32625329115937174</v>
      </c>
      <c r="H47" s="132">
        <f t="shared" si="6"/>
        <v>-0.2678346621905161</v>
      </c>
      <c r="I47" s="132">
        <f>I39/H39-1</f>
        <v>7.2838199796629119</v>
      </c>
      <c r="J47" s="132">
        <f t="shared" si="6"/>
        <v>-0.86040582413284805</v>
      </c>
      <c r="K47" s="132">
        <f t="shared" si="6"/>
        <v>1.3452782080267105</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1.5922704738102766E-2</v>
      </c>
      <c r="F49" s="132">
        <f t="shared" ref="F49:K49" si="7">F32/AVERAGE(E33:F33)</f>
        <v>1.9632903457016012E-2</v>
      </c>
      <c r="G49" s="132">
        <f t="shared" si="7"/>
        <v>1.2959025680303814E-2</v>
      </c>
      <c r="H49" s="132">
        <f t="shared" si="7"/>
        <v>8.8149586526463895E-3</v>
      </c>
      <c r="I49" s="132">
        <f>I32/AVERAGE(H33:I33)</f>
        <v>6.9580525155983688E-2</v>
      </c>
      <c r="J49" s="132">
        <f t="shared" si="7"/>
        <v>8.8012322009588598E-3</v>
      </c>
      <c r="K49" s="132">
        <f t="shared" si="7"/>
        <v>2.0063856574144001E-2</v>
      </c>
      <c r="L49" s="12"/>
    </row>
    <row r="50" spans="1:12">
      <c r="A50" s="7"/>
      <c r="B50" s="128" t="s">
        <v>43</v>
      </c>
      <c r="C50" s="141" t="s">
        <v>36</v>
      </c>
      <c r="D50" s="129"/>
      <c r="E50" s="133">
        <f>E32/AVERAGE(D34:E34)</f>
        <v>1.2073453884036141E-2</v>
      </c>
      <c r="F50" s="133">
        <f t="shared" ref="F50:K50" si="8">F32/AVERAGE(E34:F34)</f>
        <v>1.5243473759008143E-2</v>
      </c>
      <c r="G50" s="133">
        <f t="shared" si="8"/>
        <v>9.9967082282887594E-3</v>
      </c>
      <c r="H50" s="133">
        <f t="shared" si="8"/>
        <v>6.4910401161672035E-3</v>
      </c>
      <c r="I50" s="132">
        <f>I32/AVERAGE(H34:I34)</f>
        <v>5.0655094367799934E-2</v>
      </c>
      <c r="J50" s="132">
        <f t="shared" si="8"/>
        <v>6.3114926139367488E-3</v>
      </c>
      <c r="K50" s="132">
        <f t="shared" si="8"/>
        <v>1.3452798412553443E-2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0.25879490060301902</v>
      </c>
      <c r="E52" s="133">
        <f t="shared" si="9"/>
        <v>0.22419348233810266</v>
      </c>
      <c r="F52" s="133">
        <f t="shared" si="9"/>
        <v>0.22297312743455699</v>
      </c>
      <c r="G52" s="133">
        <f t="shared" si="9"/>
        <v>0.23405764881859992</v>
      </c>
      <c r="H52" s="133">
        <f t="shared" si="9"/>
        <v>0.28778090842703108</v>
      </c>
      <c r="I52" s="133">
        <f t="shared" si="9"/>
        <v>0.25902391515769319</v>
      </c>
      <c r="J52" s="133">
        <f t="shared" si="9"/>
        <v>0.3058131768097031</v>
      </c>
      <c r="K52" s="133">
        <f t="shared" si="9"/>
        <v>0.34919173359494948</v>
      </c>
    </row>
    <row r="53" spans="1:12">
      <c r="A53" s="7"/>
      <c r="B53" s="128" t="s">
        <v>553</v>
      </c>
      <c r="C53" s="141" t="s">
        <v>36</v>
      </c>
      <c r="D53" s="133">
        <f t="shared" ref="D53:K53" si="10">D34/D33-1</f>
        <v>0.34915423654473732</v>
      </c>
      <c r="E53" s="133">
        <f t="shared" si="10"/>
        <v>0.28898117924269351</v>
      </c>
      <c r="F53" s="133">
        <f t="shared" si="10"/>
        <v>0.28695677756727478</v>
      </c>
      <c r="G53" s="133">
        <f t="shared" si="10"/>
        <v>0.30558128618633784</v>
      </c>
      <c r="H53" s="133">
        <f t="shared" si="10"/>
        <v>0.4040623339532412</v>
      </c>
      <c r="I53" s="133">
        <f t="shared" si="10"/>
        <v>0.34957122160402543</v>
      </c>
      <c r="J53" s="133">
        <f t="shared" si="10"/>
        <v>0.44053440168205382</v>
      </c>
      <c r="K53" s="133">
        <f t="shared" si="10"/>
        <v>0.53655085778769029</v>
      </c>
    </row>
    <row r="54" spans="1:12">
      <c r="A54" s="7"/>
      <c r="B54" s="128" t="s">
        <v>554</v>
      </c>
      <c r="C54" s="141" t="s">
        <v>40</v>
      </c>
      <c r="D54" s="144">
        <f>'Input quaterly PAN'!Y19/'Input quaterly PAN'!Y31</f>
        <v>2.3935507486992815</v>
      </c>
      <c r="E54" s="144">
        <f>'Input quaterly PAN'!Z19/'Input quaterly PAN'!Z31</f>
        <v>2.6977472926359423</v>
      </c>
      <c r="F54" s="144">
        <f>'Input quaterly PAN'!AA19/'Input quaterly PAN'!AA31</f>
        <v>2.6582094766050846</v>
      </c>
      <c r="G54" s="144">
        <f>'Input quaterly PAN'!AB19/'Input quaterly PAN'!AB31</f>
        <v>2.5270215674923326</v>
      </c>
      <c r="H54" s="144">
        <f>'Input quaterly PAN'!AD19/'Input quaterly PAN'!AC31</f>
        <v>2.7439414410562502</v>
      </c>
      <c r="I54" s="144">
        <f>'Input quaterly PAN'!AD19/'Input quaterly PAN'!AD31</f>
        <v>2.9690018449740649</v>
      </c>
      <c r="J54" s="144">
        <f>'Input quaterly PAN'!AE19/'Input quaterly PAN'!AE31</f>
        <v>2.1696068422442902</v>
      </c>
      <c r="K54" s="144">
        <f>'Input quaterly PAN'!AF19/'Input quaterly PAN'!AF31</f>
        <v>1.8411465689830635</v>
      </c>
    </row>
    <row r="55" spans="1:12">
      <c r="A55" s="7"/>
      <c r="B55" s="128" t="s">
        <v>555</v>
      </c>
      <c r="C55" s="141" t="s">
        <v>40</v>
      </c>
      <c r="D55" s="151">
        <f>('Input quaterly PAN'!Y19-'Input quaterly PAN'!Y23)/'Input quaterly PAN'!Y31</f>
        <v>1.5006691999179507</v>
      </c>
      <c r="E55" s="151">
        <f>('Input quaterly PAN'!Z19-'Input quaterly PAN'!Z23)/'Input quaterly PAN'!Z31</f>
        <v>1.7977635621131727</v>
      </c>
      <c r="F55" s="151">
        <f>('Input quaterly PAN'!AA19-'Input quaterly PAN'!AA23)/'Input quaterly PAN'!AA31</f>
        <v>1.9330112509145077</v>
      </c>
      <c r="G55" s="151">
        <f>('Input quaterly PAN'!AB19-'Input quaterly PAN'!AB23)/'Input quaterly PAN'!AB31</f>
        <v>1.8200204466232279</v>
      </c>
      <c r="H55" s="151">
        <f>('Input quaterly PAN'!AD19-'Input quaterly PAN'!AC23)/'Input quaterly PAN'!AC31</f>
        <v>1.925502385798088</v>
      </c>
      <c r="I55" s="151">
        <f>('Input quaterly PAN'!AD19-'Input quaterly PAN'!AD23)/'Input quaterly PAN'!AD31</f>
        <v>2.1132706745351015</v>
      </c>
      <c r="J55" s="151">
        <f>('Input quaterly PAN'!AE19-'Input quaterly PAN'!AE23)/'Input quaterly PAN'!AE31</f>
        <v>1.6553904805420108</v>
      </c>
      <c r="K55" s="151">
        <f>('Input quaterly PAN'!AF19-'Input quaterly PAN'!AF23)/'Input quaterly PAN'!AF31</f>
        <v>1.1365757248726618</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hợp'!D23</f>
        <v>54800</v>
      </c>
    </row>
    <row r="58" spans="1:12">
      <c r="A58" s="7"/>
      <c r="B58" s="128" t="s">
        <v>558</v>
      </c>
      <c r="C58" s="129" t="s">
        <v>38</v>
      </c>
      <c r="D58" s="130"/>
      <c r="E58" s="130"/>
      <c r="F58" s="130"/>
      <c r="G58" s="130"/>
      <c r="H58" s="130"/>
      <c r="I58" s="130"/>
      <c r="J58" s="130"/>
      <c r="K58" s="130">
        <f>K57*K35/1000000</f>
        <v>6587047.6799999997</v>
      </c>
    </row>
    <row r="59" spans="1:12">
      <c r="A59" s="7"/>
      <c r="B59" s="128" t="s">
        <v>559</v>
      </c>
      <c r="C59" s="129" t="s">
        <v>40</v>
      </c>
      <c r="D59" s="130"/>
      <c r="E59" s="130"/>
      <c r="F59" s="130"/>
      <c r="G59" s="130"/>
      <c r="H59" s="130"/>
      <c r="I59" s="130"/>
      <c r="J59" s="130"/>
      <c r="K59" s="153">
        <f>K57/(SUM(H32:K32)*1000000/K35)</f>
        <v>15.688676415948173</v>
      </c>
    </row>
    <row r="60" spans="1:12">
      <c r="A60" s="7"/>
      <c r="B60" s="128" t="s">
        <v>560</v>
      </c>
      <c r="C60" s="129" t="s">
        <v>40</v>
      </c>
      <c r="D60" s="130"/>
      <c r="E60" s="130"/>
      <c r="F60" s="130"/>
      <c r="G60" s="130"/>
      <c r="H60" s="130"/>
      <c r="I60" s="130"/>
      <c r="J60" s="130"/>
      <c r="K60" s="154">
        <f>K57/K40</f>
        <v>1.4024916946563259</v>
      </c>
    </row>
  </sheetData>
  <mergeCells count="3">
    <mergeCell ref="I2:K2"/>
    <mergeCell ref="I3:K14"/>
    <mergeCell ref="I20:K20"/>
  </mergeCells>
  <conditionalFormatting sqref="E16:G18">
    <cfRule type="cellIs" dxfId="105" priority="3" operator="lessThan">
      <formula>0</formula>
    </cfRule>
    <cfRule type="cellIs" dxfId="104" priority="4" operator="greaterThan">
      <formula>0</formula>
    </cfRule>
  </conditionalFormatting>
  <conditionalFormatting sqref="H42:K42 H44:K44 H46:K46">
    <cfRule type="cellIs" dxfId="103" priority="1" operator="lessThan">
      <formula>0</formula>
    </cfRule>
    <cfRule type="cellIs" dxfId="102" priority="2" operator="greater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1779</v>
      </c>
      <c r="E2" s="92" t="s">
        <v>1779</v>
      </c>
      <c r="F2" s="92" t="s">
        <v>1779</v>
      </c>
      <c r="G2" s="92" t="s">
        <v>1779</v>
      </c>
    </row>
    <row r="3" spans="1:17" ht="45" customHeight="1" thickBot="1">
      <c r="A3" s="222" t="s">
        <v>1</v>
      </c>
      <c r="B3" s="223"/>
      <c r="C3" s="93"/>
      <c r="D3" s="94">
        <v>1121777</v>
      </c>
      <c r="E3" s="94">
        <v>2649592</v>
      </c>
      <c r="F3" s="94">
        <v>2753366</v>
      </c>
      <c r="G3" s="94">
        <v>4074940</v>
      </c>
      <c r="I3" s="22">
        <f>REPLACE(D3,1,3,"")/1</f>
        <v>1777</v>
      </c>
      <c r="J3" s="22">
        <f t="shared" ref="J3:L16" si="0">REPLACE(E3,1,3,"")/1</f>
        <v>9592</v>
      </c>
      <c r="K3" s="22">
        <f t="shared" si="0"/>
        <v>3366</v>
      </c>
      <c r="L3" s="22">
        <f t="shared" si="0"/>
        <v>4940</v>
      </c>
      <c r="N3" s="2">
        <f>D3</f>
        <v>1121777</v>
      </c>
      <c r="O3" s="2">
        <f t="shared" ref="O3:Q17" si="1">E3</f>
        <v>2649592</v>
      </c>
      <c r="P3" s="2">
        <f t="shared" si="1"/>
        <v>2753366</v>
      </c>
      <c r="Q3" s="2">
        <f t="shared" si="1"/>
        <v>4074940</v>
      </c>
    </row>
    <row r="4" spans="1:17" ht="61.5" customHeight="1" thickBot="1">
      <c r="A4" s="214" t="s">
        <v>2</v>
      </c>
      <c r="B4" s="215"/>
      <c r="C4" s="93"/>
      <c r="D4" s="95">
        <v>821839</v>
      </c>
      <c r="E4" s="95">
        <v>1973057</v>
      </c>
      <c r="F4" s="95">
        <v>2110896</v>
      </c>
      <c r="G4" s="95">
        <v>3137369</v>
      </c>
      <c r="I4" s="22">
        <f t="shared" ref="I4:I16" si="2">REPLACE(D4,1,3,"")/1</f>
        <v>839</v>
      </c>
      <c r="J4" s="22">
        <f t="shared" si="0"/>
        <v>3057</v>
      </c>
      <c r="K4" s="22">
        <f t="shared" si="0"/>
        <v>896</v>
      </c>
      <c r="L4" s="22">
        <f t="shared" si="0"/>
        <v>7369</v>
      </c>
      <c r="N4" s="2">
        <f t="shared" ref="N4:Q38" si="3">D4</f>
        <v>821839</v>
      </c>
      <c r="O4" s="2">
        <f t="shared" si="1"/>
        <v>1973057</v>
      </c>
      <c r="P4" s="2">
        <f t="shared" si="1"/>
        <v>2110896</v>
      </c>
      <c r="Q4" s="2">
        <f t="shared" si="1"/>
        <v>3137369</v>
      </c>
    </row>
    <row r="5" spans="1:17" ht="61.5" customHeight="1" thickBot="1">
      <c r="A5" s="224" t="s">
        <v>3</v>
      </c>
      <c r="B5" s="225"/>
      <c r="C5" s="93"/>
      <c r="D5" s="94">
        <v>299938</v>
      </c>
      <c r="E5" s="94">
        <v>676535</v>
      </c>
      <c r="F5" s="94">
        <v>642469</v>
      </c>
      <c r="G5" s="94">
        <v>937571</v>
      </c>
      <c r="I5" s="22">
        <f t="shared" si="2"/>
        <v>938</v>
      </c>
      <c r="J5" s="22">
        <f t="shared" si="0"/>
        <v>535</v>
      </c>
      <c r="K5" s="22">
        <f t="shared" si="0"/>
        <v>469</v>
      </c>
      <c r="L5" s="22">
        <f t="shared" si="0"/>
        <v>571</v>
      </c>
      <c r="N5" s="2">
        <f t="shared" si="3"/>
        <v>299938</v>
      </c>
      <c r="O5" s="2">
        <f t="shared" si="1"/>
        <v>676535</v>
      </c>
      <c r="P5" s="2">
        <f t="shared" si="1"/>
        <v>642469</v>
      </c>
      <c r="Q5" s="2">
        <f t="shared" si="1"/>
        <v>937571</v>
      </c>
    </row>
    <row r="6" spans="1:17" ht="30" customHeight="1" thickBot="1">
      <c r="A6" s="214" t="s">
        <v>4</v>
      </c>
      <c r="B6" s="215"/>
      <c r="C6" s="93"/>
      <c r="D6" s="95">
        <v>51951</v>
      </c>
      <c r="E6" s="95">
        <v>125779</v>
      </c>
      <c r="F6" s="95">
        <v>181091</v>
      </c>
      <c r="G6" s="95">
        <v>326033</v>
      </c>
      <c r="I6" s="22">
        <f t="shared" si="2"/>
        <v>51</v>
      </c>
      <c r="J6" s="22">
        <f t="shared" si="0"/>
        <v>779</v>
      </c>
      <c r="K6" s="22">
        <f t="shared" si="0"/>
        <v>91</v>
      </c>
      <c r="L6" s="22">
        <f t="shared" si="0"/>
        <v>33</v>
      </c>
      <c r="N6" s="2">
        <f t="shared" si="3"/>
        <v>51951</v>
      </c>
      <c r="O6" s="2">
        <f t="shared" si="1"/>
        <v>125779</v>
      </c>
      <c r="P6" s="2">
        <f t="shared" si="1"/>
        <v>181091</v>
      </c>
      <c r="Q6" s="2">
        <f t="shared" si="1"/>
        <v>326033</v>
      </c>
    </row>
    <row r="7" spans="1:17" ht="15" customHeight="1" thickBot="1">
      <c r="A7" s="214" t="s">
        <v>5</v>
      </c>
      <c r="B7" s="215"/>
      <c r="C7" s="93"/>
      <c r="D7" s="95">
        <v>5598</v>
      </c>
      <c r="E7" s="95">
        <v>83287</v>
      </c>
      <c r="F7" s="95">
        <v>61123</v>
      </c>
      <c r="G7" s="95">
        <v>41717</v>
      </c>
      <c r="I7" s="22">
        <f t="shared" si="2"/>
        <v>8</v>
      </c>
      <c r="J7" s="22">
        <f t="shared" si="0"/>
        <v>87</v>
      </c>
      <c r="K7" s="22">
        <f t="shared" si="0"/>
        <v>23</v>
      </c>
      <c r="L7" s="22">
        <f t="shared" si="0"/>
        <v>17</v>
      </c>
      <c r="N7" s="2">
        <f t="shared" si="3"/>
        <v>5598</v>
      </c>
      <c r="O7" s="2">
        <f t="shared" si="1"/>
        <v>83287</v>
      </c>
      <c r="P7" s="2">
        <f t="shared" si="1"/>
        <v>61123</v>
      </c>
      <c r="Q7" s="2">
        <f t="shared" si="1"/>
        <v>41717</v>
      </c>
    </row>
    <row r="8" spans="1:17" ht="15.75" customHeight="1" thickBot="1">
      <c r="A8" s="214" t="s">
        <v>6</v>
      </c>
      <c r="B8" s="215"/>
      <c r="C8" s="93"/>
      <c r="D8" s="95">
        <v>73871</v>
      </c>
      <c r="E8" s="95">
        <v>163197</v>
      </c>
      <c r="F8" s="95">
        <v>172655</v>
      </c>
      <c r="G8" s="95">
        <v>360166</v>
      </c>
      <c r="I8" s="22">
        <f t="shared" si="2"/>
        <v>71</v>
      </c>
      <c r="J8" s="22">
        <f t="shared" si="0"/>
        <v>197</v>
      </c>
      <c r="K8" s="22">
        <f t="shared" si="0"/>
        <v>655</v>
      </c>
      <c r="L8" s="22">
        <f t="shared" si="0"/>
        <v>166</v>
      </c>
      <c r="N8" s="2">
        <f t="shared" si="3"/>
        <v>73871</v>
      </c>
      <c r="O8" s="2">
        <f t="shared" si="1"/>
        <v>163197</v>
      </c>
      <c r="P8" s="2">
        <f t="shared" si="1"/>
        <v>172655</v>
      </c>
      <c r="Q8" s="2">
        <f t="shared" si="1"/>
        <v>360166</v>
      </c>
    </row>
    <row r="9" spans="1:17" ht="37.5" customHeight="1" thickBot="1">
      <c r="A9" s="214" t="s">
        <v>7</v>
      </c>
      <c r="B9" s="215"/>
      <c r="C9" s="93"/>
      <c r="D9" s="95">
        <v>106187</v>
      </c>
      <c r="E9" s="95">
        <v>236439</v>
      </c>
      <c r="F9" s="95">
        <v>250764</v>
      </c>
      <c r="G9" s="95">
        <v>339737</v>
      </c>
      <c r="I9" s="22">
        <f t="shared" si="2"/>
        <v>187</v>
      </c>
      <c r="J9" s="22">
        <f t="shared" si="0"/>
        <v>439</v>
      </c>
      <c r="K9" s="22">
        <f t="shared" si="0"/>
        <v>764</v>
      </c>
      <c r="L9" s="22">
        <f t="shared" si="0"/>
        <v>737</v>
      </c>
      <c r="N9" s="2">
        <f t="shared" si="3"/>
        <v>106187</v>
      </c>
      <c r="O9" s="2">
        <f t="shared" si="1"/>
        <v>236439</v>
      </c>
      <c r="P9" s="2">
        <f t="shared" si="1"/>
        <v>250764</v>
      </c>
      <c r="Q9" s="2">
        <f t="shared" si="1"/>
        <v>339737</v>
      </c>
    </row>
    <row r="10" spans="1:17" ht="61.5" customHeight="1" thickBot="1">
      <c r="A10" s="224" t="s">
        <v>8</v>
      </c>
      <c r="B10" s="225"/>
      <c r="C10" s="93"/>
      <c r="D10" s="94">
        <v>166233</v>
      </c>
      <c r="E10" s="94">
        <v>353517</v>
      </c>
      <c r="F10" s="94">
        <v>379833</v>
      </c>
      <c r="G10" s="94">
        <v>543891</v>
      </c>
      <c r="I10" s="22">
        <f t="shared" si="2"/>
        <v>233</v>
      </c>
      <c r="J10" s="22">
        <f t="shared" si="0"/>
        <v>517</v>
      </c>
      <c r="K10" s="22">
        <f t="shared" si="0"/>
        <v>833</v>
      </c>
      <c r="L10" s="22">
        <f t="shared" si="0"/>
        <v>891</v>
      </c>
      <c r="N10" s="2">
        <f t="shared" si="3"/>
        <v>166233</v>
      </c>
      <c r="O10" s="2">
        <f t="shared" si="1"/>
        <v>353517</v>
      </c>
      <c r="P10" s="2">
        <f t="shared" si="1"/>
        <v>379833</v>
      </c>
      <c r="Q10" s="2">
        <f t="shared" si="1"/>
        <v>543891</v>
      </c>
    </row>
    <row r="11" spans="1:17" ht="15" customHeight="1" thickBot="1">
      <c r="A11" s="214" t="s">
        <v>9</v>
      </c>
      <c r="B11" s="215"/>
      <c r="C11" s="93"/>
      <c r="D11" s="95">
        <v>3845</v>
      </c>
      <c r="E11" s="95">
        <v>8847</v>
      </c>
      <c r="F11" s="95">
        <v>5319</v>
      </c>
      <c r="G11" s="96">
        <v>392</v>
      </c>
      <c r="I11" s="22">
        <f t="shared" si="2"/>
        <v>5</v>
      </c>
      <c r="J11" s="22">
        <f t="shared" si="0"/>
        <v>7</v>
      </c>
      <c r="K11" s="22">
        <f t="shared" si="0"/>
        <v>9</v>
      </c>
      <c r="L11" s="22" t="e">
        <f t="shared" si="0"/>
        <v>#VALUE!</v>
      </c>
      <c r="N11" s="2">
        <f t="shared" si="3"/>
        <v>3845</v>
      </c>
      <c r="O11" s="2">
        <f t="shared" si="1"/>
        <v>8847</v>
      </c>
      <c r="P11" s="2">
        <f t="shared" si="1"/>
        <v>5319</v>
      </c>
      <c r="Q11" s="2">
        <f t="shared" si="1"/>
        <v>392</v>
      </c>
    </row>
    <row r="12" spans="1:17" ht="45" customHeight="1" thickBot="1">
      <c r="A12" s="214" t="s">
        <v>10</v>
      </c>
      <c r="B12" s="215"/>
      <c r="C12" s="93"/>
      <c r="D12" s="95">
        <v>12670</v>
      </c>
      <c r="E12" s="96"/>
      <c r="F12" s="96"/>
      <c r="G12" s="96" t="s">
        <v>820</v>
      </c>
      <c r="I12" s="22">
        <f t="shared" si="2"/>
        <v>70</v>
      </c>
      <c r="J12" s="22" t="e">
        <f t="shared" si="0"/>
        <v>#VALUE!</v>
      </c>
      <c r="K12" s="22" t="e">
        <f t="shared" si="0"/>
        <v>#VALUE!</v>
      </c>
      <c r="L12" s="22" t="e">
        <f t="shared" si="0"/>
        <v>#VALUE!</v>
      </c>
      <c r="N12" s="2">
        <f t="shared" si="3"/>
        <v>12670</v>
      </c>
      <c r="O12" s="2">
        <f t="shared" si="1"/>
        <v>0</v>
      </c>
      <c r="P12" s="2">
        <f t="shared" si="1"/>
        <v>0</v>
      </c>
      <c r="Q12" s="2" t="str">
        <f t="shared" si="1"/>
        <v>-</v>
      </c>
    </row>
    <row r="13" spans="1:17" ht="37.5" customHeight="1" thickBot="1">
      <c r="A13" s="224" t="s">
        <v>11</v>
      </c>
      <c r="B13" s="225"/>
      <c r="C13" s="93"/>
      <c r="D13" s="94">
        <v>182748</v>
      </c>
      <c r="E13" s="94">
        <v>362364</v>
      </c>
      <c r="F13" s="94">
        <v>385151</v>
      </c>
      <c r="G13" s="94">
        <v>544283</v>
      </c>
      <c r="I13" s="22">
        <f t="shared" si="2"/>
        <v>748</v>
      </c>
      <c r="J13" s="22">
        <f t="shared" si="0"/>
        <v>364</v>
      </c>
      <c r="K13" s="22">
        <f t="shared" si="0"/>
        <v>151</v>
      </c>
      <c r="L13" s="22">
        <f t="shared" si="0"/>
        <v>283</v>
      </c>
      <c r="N13" s="2">
        <f t="shared" si="3"/>
        <v>182748</v>
      </c>
      <c r="O13" s="2">
        <f t="shared" si="1"/>
        <v>362364</v>
      </c>
      <c r="P13" s="2">
        <f t="shared" si="1"/>
        <v>385151</v>
      </c>
      <c r="Q13" s="2">
        <f t="shared" si="1"/>
        <v>544283</v>
      </c>
    </row>
    <row r="14" spans="1:17" ht="61.5" customHeight="1" thickBot="1">
      <c r="A14" s="224" t="s">
        <v>12</v>
      </c>
      <c r="B14" s="225"/>
      <c r="C14" s="93"/>
      <c r="D14" s="94">
        <v>159504</v>
      </c>
      <c r="E14" s="94">
        <v>315043</v>
      </c>
      <c r="F14" s="94">
        <v>336401</v>
      </c>
      <c r="G14" s="94">
        <v>502922</v>
      </c>
      <c r="I14" s="22">
        <f t="shared" si="2"/>
        <v>504</v>
      </c>
      <c r="J14" s="22">
        <f t="shared" si="0"/>
        <v>43</v>
      </c>
      <c r="K14" s="22">
        <f t="shared" si="0"/>
        <v>401</v>
      </c>
      <c r="L14" s="22">
        <f t="shared" si="0"/>
        <v>922</v>
      </c>
      <c r="N14" s="2">
        <f t="shared" si="3"/>
        <v>159504</v>
      </c>
      <c r="O14" s="2">
        <f t="shared" si="1"/>
        <v>315043</v>
      </c>
      <c r="P14" s="2">
        <f t="shared" si="1"/>
        <v>336401</v>
      </c>
      <c r="Q14" s="2">
        <f t="shared" si="1"/>
        <v>502922</v>
      </c>
    </row>
    <row r="15" spans="1:17" ht="61.5" customHeight="1" thickBot="1">
      <c r="A15" s="224" t="s">
        <v>13</v>
      </c>
      <c r="B15" s="225"/>
      <c r="C15" s="93"/>
      <c r="D15" s="94">
        <v>100274</v>
      </c>
      <c r="E15" s="94">
        <v>215281</v>
      </c>
      <c r="F15" s="94">
        <v>256987</v>
      </c>
      <c r="G15" s="94">
        <v>372282</v>
      </c>
      <c r="I15" s="22">
        <f t="shared" si="2"/>
        <v>274</v>
      </c>
      <c r="J15" s="22">
        <f t="shared" si="0"/>
        <v>281</v>
      </c>
      <c r="K15" s="22">
        <f t="shared" si="0"/>
        <v>987</v>
      </c>
      <c r="L15" s="22">
        <f t="shared" si="0"/>
        <v>282</v>
      </c>
      <c r="N15" s="2">
        <f t="shared" si="3"/>
        <v>100274</v>
      </c>
      <c r="O15" s="2">
        <f t="shared" si="1"/>
        <v>215281</v>
      </c>
      <c r="P15" s="2">
        <f t="shared" si="1"/>
        <v>256987</v>
      </c>
      <c r="Q15" s="2">
        <f t="shared" si="1"/>
        <v>372282</v>
      </c>
    </row>
    <row r="16" spans="1:17" ht="37.5" customHeight="1" thickBot="1">
      <c r="A16" s="214" t="s">
        <v>14</v>
      </c>
      <c r="B16" s="215"/>
      <c r="C16" s="93"/>
      <c r="D16" s="95">
        <v>1826</v>
      </c>
      <c r="E16" s="95">
        <v>2513</v>
      </c>
      <c r="F16" s="95">
        <v>2489</v>
      </c>
      <c r="G16" s="95">
        <v>3163</v>
      </c>
      <c r="I16" s="22">
        <f t="shared" si="2"/>
        <v>6</v>
      </c>
      <c r="J16" s="22">
        <f t="shared" si="0"/>
        <v>3</v>
      </c>
      <c r="K16" s="22">
        <f t="shared" si="0"/>
        <v>9</v>
      </c>
      <c r="L16" s="22">
        <f t="shared" si="0"/>
        <v>3</v>
      </c>
      <c r="N16" s="2">
        <f t="shared" si="3"/>
        <v>1826</v>
      </c>
      <c r="O16" s="2">
        <f t="shared" si="1"/>
        <v>2513</v>
      </c>
      <c r="P16" s="2">
        <f t="shared" si="1"/>
        <v>2489</v>
      </c>
      <c r="Q16" s="2">
        <f t="shared" si="1"/>
        <v>3163</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1780</v>
      </c>
      <c r="E18" s="97" t="s">
        <v>1781</v>
      </c>
      <c r="F18" s="97" t="s">
        <v>1782</v>
      </c>
      <c r="G18" s="97" t="s">
        <v>1783</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1270794</v>
      </c>
      <c r="E19" s="94">
        <v>2046187</v>
      </c>
      <c r="F19" s="94">
        <v>2015038</v>
      </c>
      <c r="G19" s="94">
        <v>3021964</v>
      </c>
      <c r="I19" s="22">
        <f t="shared" ref="I19:L38" si="4">REPLACE(D19,1,3,"")/1</f>
        <v>794</v>
      </c>
      <c r="J19" s="22">
        <f t="shared" si="4"/>
        <v>6187</v>
      </c>
      <c r="K19" s="22">
        <f t="shared" si="4"/>
        <v>5038</v>
      </c>
      <c r="L19" s="22">
        <f t="shared" si="4"/>
        <v>1964</v>
      </c>
      <c r="N19" s="2">
        <f t="shared" si="3"/>
        <v>1270794</v>
      </c>
      <c r="O19" s="2">
        <f t="shared" si="3"/>
        <v>2046187</v>
      </c>
      <c r="P19" s="2">
        <f t="shared" si="3"/>
        <v>2015038</v>
      </c>
      <c r="Q19" s="2">
        <f t="shared" si="3"/>
        <v>3021964</v>
      </c>
    </row>
    <row r="20" spans="1:17" ht="61.5" customHeight="1" thickBot="1">
      <c r="A20" s="214" t="s">
        <v>17</v>
      </c>
      <c r="B20" s="215"/>
      <c r="C20" s="93"/>
      <c r="D20" s="95">
        <v>343813</v>
      </c>
      <c r="E20" s="95">
        <v>729092</v>
      </c>
      <c r="F20" s="95">
        <v>557790</v>
      </c>
      <c r="G20" s="95">
        <v>1118787</v>
      </c>
      <c r="I20" s="22">
        <f t="shared" si="4"/>
        <v>813</v>
      </c>
      <c r="J20" s="22">
        <f t="shared" si="4"/>
        <v>92</v>
      </c>
      <c r="K20" s="22">
        <f t="shared" si="4"/>
        <v>790</v>
      </c>
      <c r="L20" s="22">
        <f t="shared" si="4"/>
        <v>8787</v>
      </c>
      <c r="N20" s="2">
        <f t="shared" si="3"/>
        <v>343813</v>
      </c>
      <c r="O20" s="2">
        <f t="shared" si="3"/>
        <v>729092</v>
      </c>
      <c r="P20" s="2">
        <f t="shared" si="3"/>
        <v>557790</v>
      </c>
      <c r="Q20" s="2">
        <f t="shared" si="3"/>
        <v>1118787</v>
      </c>
    </row>
    <row r="21" spans="1:17" ht="30" customHeight="1" thickBot="1">
      <c r="A21" s="214" t="s">
        <v>18</v>
      </c>
      <c r="B21" s="215"/>
      <c r="C21" s="93"/>
      <c r="D21" s="95">
        <v>201333</v>
      </c>
      <c r="E21" s="95">
        <v>4568</v>
      </c>
      <c r="F21" s="95">
        <v>443715</v>
      </c>
      <c r="G21" s="95">
        <v>511593</v>
      </c>
      <c r="I21" s="22">
        <f t="shared" si="4"/>
        <v>333</v>
      </c>
      <c r="J21" s="22">
        <f t="shared" si="4"/>
        <v>8</v>
      </c>
      <c r="K21" s="22">
        <f t="shared" si="4"/>
        <v>715</v>
      </c>
      <c r="L21" s="22">
        <f t="shared" si="4"/>
        <v>593</v>
      </c>
      <c r="N21" s="2">
        <f t="shared" si="3"/>
        <v>201333</v>
      </c>
      <c r="O21" s="2">
        <f t="shared" si="3"/>
        <v>4568</v>
      </c>
      <c r="P21" s="2">
        <f t="shared" si="3"/>
        <v>443715</v>
      </c>
      <c r="Q21" s="2">
        <f t="shared" si="3"/>
        <v>511593</v>
      </c>
    </row>
    <row r="22" spans="1:17" ht="30" customHeight="1" thickBot="1">
      <c r="A22" s="214" t="s">
        <v>19</v>
      </c>
      <c r="B22" s="215"/>
      <c r="C22" s="93"/>
      <c r="D22" s="95">
        <v>355367</v>
      </c>
      <c r="E22" s="95">
        <v>568371</v>
      </c>
      <c r="F22" s="95">
        <v>435351</v>
      </c>
      <c r="G22" s="95">
        <v>618035</v>
      </c>
      <c r="I22" s="22">
        <f t="shared" si="4"/>
        <v>367</v>
      </c>
      <c r="J22" s="22">
        <f t="shared" si="4"/>
        <v>371</v>
      </c>
      <c r="K22" s="22">
        <f t="shared" si="4"/>
        <v>351</v>
      </c>
      <c r="L22" s="22">
        <f t="shared" si="4"/>
        <v>35</v>
      </c>
      <c r="N22" s="2">
        <f t="shared" si="3"/>
        <v>355367</v>
      </c>
      <c r="O22" s="2">
        <f t="shared" si="3"/>
        <v>568371</v>
      </c>
      <c r="P22" s="2">
        <f t="shared" si="3"/>
        <v>435351</v>
      </c>
      <c r="Q22" s="2">
        <f t="shared" si="3"/>
        <v>618035</v>
      </c>
    </row>
    <row r="23" spans="1:17" ht="15" customHeight="1" thickBot="1">
      <c r="A23" s="214" t="s">
        <v>20</v>
      </c>
      <c r="B23" s="215"/>
      <c r="C23" s="93"/>
      <c r="D23" s="95">
        <v>334204</v>
      </c>
      <c r="E23" s="95">
        <v>723175</v>
      </c>
      <c r="F23" s="95">
        <v>548575</v>
      </c>
      <c r="G23" s="95">
        <v>720160</v>
      </c>
      <c r="I23" s="22">
        <f t="shared" si="4"/>
        <v>204</v>
      </c>
      <c r="J23" s="22">
        <f t="shared" si="4"/>
        <v>175</v>
      </c>
      <c r="K23" s="22">
        <f t="shared" si="4"/>
        <v>575</v>
      </c>
      <c r="L23" s="22">
        <f t="shared" si="4"/>
        <v>160</v>
      </c>
      <c r="N23" s="2">
        <f t="shared" si="3"/>
        <v>334204</v>
      </c>
      <c r="O23" s="2">
        <f t="shared" si="3"/>
        <v>723175</v>
      </c>
      <c r="P23" s="2">
        <f t="shared" si="3"/>
        <v>548575</v>
      </c>
      <c r="Q23" s="2">
        <f t="shared" si="3"/>
        <v>720160</v>
      </c>
    </row>
    <row r="24" spans="1:17" ht="30" customHeight="1" thickBot="1">
      <c r="A24" s="214" t="s">
        <v>21</v>
      </c>
      <c r="B24" s="215"/>
      <c r="C24" s="93"/>
      <c r="D24" s="95">
        <v>36078</v>
      </c>
      <c r="E24" s="95">
        <v>20982</v>
      </c>
      <c r="F24" s="95">
        <v>29607</v>
      </c>
      <c r="G24" s="95">
        <v>53388</v>
      </c>
      <c r="I24" s="22">
        <f t="shared" si="4"/>
        <v>78</v>
      </c>
      <c r="J24" s="22">
        <f t="shared" si="4"/>
        <v>82</v>
      </c>
      <c r="K24" s="22">
        <f t="shared" si="4"/>
        <v>7</v>
      </c>
      <c r="L24" s="22">
        <f t="shared" si="4"/>
        <v>88</v>
      </c>
      <c r="N24" s="2">
        <f t="shared" si="3"/>
        <v>36078</v>
      </c>
      <c r="O24" s="2">
        <f t="shared" si="3"/>
        <v>20982</v>
      </c>
      <c r="P24" s="2">
        <f t="shared" si="3"/>
        <v>29607</v>
      </c>
      <c r="Q24" s="2">
        <f t="shared" si="3"/>
        <v>53388</v>
      </c>
    </row>
    <row r="25" spans="1:17" ht="15" customHeight="1" thickBot="1">
      <c r="A25" s="224" t="s">
        <v>22</v>
      </c>
      <c r="B25" s="225"/>
      <c r="C25" s="93"/>
      <c r="D25" s="94">
        <v>982410</v>
      </c>
      <c r="E25" s="94">
        <v>1647187</v>
      </c>
      <c r="F25" s="94">
        <v>1745657</v>
      </c>
      <c r="G25" s="94">
        <v>2960495</v>
      </c>
      <c r="I25" s="22">
        <f t="shared" si="4"/>
        <v>410</v>
      </c>
      <c r="J25" s="22">
        <f t="shared" si="4"/>
        <v>7187</v>
      </c>
      <c r="K25" s="22">
        <f t="shared" si="4"/>
        <v>5657</v>
      </c>
      <c r="L25" s="22">
        <f t="shared" si="4"/>
        <v>495</v>
      </c>
      <c r="N25" s="2">
        <f t="shared" si="3"/>
        <v>982410</v>
      </c>
      <c r="O25" s="2">
        <f t="shared" si="3"/>
        <v>1647187</v>
      </c>
      <c r="P25" s="2">
        <f t="shared" si="3"/>
        <v>1745657</v>
      </c>
      <c r="Q25" s="2">
        <f t="shared" si="3"/>
        <v>2960495</v>
      </c>
    </row>
    <row r="26" spans="1:17" ht="25.5" customHeight="1" thickBot="1">
      <c r="A26" s="214" t="s">
        <v>23</v>
      </c>
      <c r="B26" s="215"/>
      <c r="C26" s="93"/>
      <c r="D26" s="95">
        <v>267930</v>
      </c>
      <c r="E26" s="95">
        <v>693933</v>
      </c>
      <c r="F26" s="95">
        <v>668384</v>
      </c>
      <c r="G26" s="95">
        <v>1712324</v>
      </c>
      <c r="I26" s="22">
        <f t="shared" si="4"/>
        <v>930</v>
      </c>
      <c r="J26" s="22">
        <f t="shared" si="4"/>
        <v>933</v>
      </c>
      <c r="K26" s="22">
        <f t="shared" si="4"/>
        <v>384</v>
      </c>
      <c r="L26" s="22">
        <f t="shared" si="4"/>
        <v>2324</v>
      </c>
      <c r="N26" s="2">
        <f t="shared" si="3"/>
        <v>267930</v>
      </c>
      <c r="O26" s="2">
        <f t="shared" si="3"/>
        <v>693933</v>
      </c>
      <c r="P26" s="2">
        <f t="shared" si="3"/>
        <v>668384</v>
      </c>
      <c r="Q26" s="2">
        <f t="shared" si="3"/>
        <v>1712324</v>
      </c>
    </row>
    <row r="27" spans="1:17" ht="15.75" customHeight="1" thickBot="1">
      <c r="A27" s="214" t="s">
        <v>24</v>
      </c>
      <c r="B27" s="215"/>
      <c r="C27" s="93"/>
      <c r="D27" s="96"/>
      <c r="E27" s="95">
        <v>4243</v>
      </c>
      <c r="F27" s="95">
        <v>1997</v>
      </c>
      <c r="G27" s="95">
        <v>1793</v>
      </c>
      <c r="I27" s="22" t="e">
        <f t="shared" si="4"/>
        <v>#VALUE!</v>
      </c>
      <c r="J27" s="22">
        <f t="shared" si="4"/>
        <v>3</v>
      </c>
      <c r="K27" s="22">
        <f t="shared" si="4"/>
        <v>7</v>
      </c>
      <c r="L27" s="22">
        <f t="shared" si="4"/>
        <v>3</v>
      </c>
      <c r="N27" s="2">
        <f t="shared" si="3"/>
        <v>0</v>
      </c>
      <c r="O27" s="2">
        <f t="shared" si="3"/>
        <v>4243</v>
      </c>
      <c r="P27" s="2">
        <f t="shared" si="3"/>
        <v>1997</v>
      </c>
      <c r="Q27" s="2">
        <f t="shared" si="3"/>
        <v>1793</v>
      </c>
    </row>
    <row r="28" spans="1:17" ht="30" customHeight="1" thickBot="1">
      <c r="A28" s="214" t="s">
        <v>25</v>
      </c>
      <c r="B28" s="215"/>
      <c r="C28" s="93"/>
      <c r="D28" s="95">
        <v>432288</v>
      </c>
      <c r="E28" s="95">
        <v>391325</v>
      </c>
      <c r="F28" s="95">
        <v>464020</v>
      </c>
      <c r="G28" s="95">
        <v>296079</v>
      </c>
      <c r="I28" s="22">
        <f t="shared" si="4"/>
        <v>288</v>
      </c>
      <c r="J28" s="22">
        <f t="shared" si="4"/>
        <v>325</v>
      </c>
      <c r="K28" s="22">
        <f t="shared" si="4"/>
        <v>20</v>
      </c>
      <c r="L28" s="22">
        <f t="shared" si="4"/>
        <v>79</v>
      </c>
      <c r="N28" s="2">
        <f t="shared" si="3"/>
        <v>432288</v>
      </c>
      <c r="O28" s="2">
        <f t="shared" si="3"/>
        <v>391325</v>
      </c>
      <c r="P28" s="2">
        <f t="shared" si="3"/>
        <v>464020</v>
      </c>
      <c r="Q28" s="2">
        <f t="shared" si="3"/>
        <v>296079</v>
      </c>
    </row>
    <row r="29" spans="1:17" ht="15" customHeight="1" thickBot="1">
      <c r="A29" s="224" t="s">
        <v>26</v>
      </c>
      <c r="B29" s="225"/>
      <c r="C29" s="93"/>
      <c r="D29" s="94">
        <v>2253204</v>
      </c>
      <c r="E29" s="94">
        <v>3693374</v>
      </c>
      <c r="F29" s="94">
        <v>3760695</v>
      </c>
      <c r="G29" s="94">
        <v>5982459</v>
      </c>
      <c r="I29" s="22">
        <f t="shared" si="4"/>
        <v>3204</v>
      </c>
      <c r="J29" s="22">
        <f t="shared" si="4"/>
        <v>3374</v>
      </c>
      <c r="K29" s="22">
        <f t="shared" si="4"/>
        <v>695</v>
      </c>
      <c r="L29" s="22">
        <f t="shared" si="4"/>
        <v>2459</v>
      </c>
      <c r="N29" s="2">
        <f t="shared" si="3"/>
        <v>2253204</v>
      </c>
      <c r="O29" s="2">
        <f t="shared" si="3"/>
        <v>3693374</v>
      </c>
      <c r="P29" s="2">
        <f t="shared" si="3"/>
        <v>3760695</v>
      </c>
      <c r="Q29" s="2">
        <f t="shared" si="3"/>
        <v>5982459</v>
      </c>
    </row>
    <row r="30" spans="1:17" ht="15" customHeight="1" thickBot="1">
      <c r="A30" s="224" t="s">
        <v>27</v>
      </c>
      <c r="B30" s="225"/>
      <c r="C30" s="93"/>
      <c r="D30" s="94">
        <v>532158</v>
      </c>
      <c r="E30" s="94">
        <v>976349</v>
      </c>
      <c r="F30" s="94">
        <v>838019</v>
      </c>
      <c r="G30" s="94">
        <v>1816510</v>
      </c>
      <c r="I30" s="22">
        <f t="shared" si="4"/>
        <v>158</v>
      </c>
      <c r="J30" s="22">
        <f t="shared" si="4"/>
        <v>349</v>
      </c>
      <c r="K30" s="22">
        <f t="shared" si="4"/>
        <v>19</v>
      </c>
      <c r="L30" s="22">
        <f t="shared" si="4"/>
        <v>6510</v>
      </c>
      <c r="N30" s="2">
        <f t="shared" si="3"/>
        <v>532158</v>
      </c>
      <c r="O30" s="2">
        <f t="shared" si="3"/>
        <v>976349</v>
      </c>
      <c r="P30" s="2">
        <f t="shared" si="3"/>
        <v>838019</v>
      </c>
      <c r="Q30" s="2">
        <f t="shared" si="3"/>
        <v>1816510</v>
      </c>
    </row>
    <row r="31" spans="1:17" ht="15" customHeight="1" thickBot="1">
      <c r="A31" s="214" t="s">
        <v>28</v>
      </c>
      <c r="B31" s="215"/>
      <c r="C31" s="93"/>
      <c r="D31" s="95">
        <v>499623</v>
      </c>
      <c r="E31" s="95">
        <v>848276</v>
      </c>
      <c r="F31" s="95">
        <v>757804</v>
      </c>
      <c r="G31" s="95">
        <v>1382645</v>
      </c>
      <c r="I31" s="22">
        <f t="shared" si="4"/>
        <v>623</v>
      </c>
      <c r="J31" s="22">
        <f t="shared" si="4"/>
        <v>276</v>
      </c>
      <c r="K31" s="22">
        <f t="shared" si="4"/>
        <v>804</v>
      </c>
      <c r="L31" s="22">
        <f t="shared" si="4"/>
        <v>2645</v>
      </c>
      <c r="N31" s="2">
        <f t="shared" si="3"/>
        <v>499623</v>
      </c>
      <c r="O31" s="2">
        <f t="shared" si="3"/>
        <v>848276</v>
      </c>
      <c r="P31" s="2">
        <f t="shared" si="3"/>
        <v>757804</v>
      </c>
      <c r="Q31" s="2">
        <f t="shared" si="3"/>
        <v>1382645</v>
      </c>
    </row>
    <row r="32" spans="1:17" ht="15.75" customHeight="1" thickBot="1">
      <c r="A32" s="214" t="s">
        <v>29</v>
      </c>
      <c r="B32" s="215"/>
      <c r="C32" s="93"/>
      <c r="D32" s="95">
        <v>32535</v>
      </c>
      <c r="E32" s="95">
        <v>128072</v>
      </c>
      <c r="F32" s="95">
        <v>80215</v>
      </c>
      <c r="G32" s="95">
        <v>433865</v>
      </c>
      <c r="I32" s="22">
        <f t="shared" si="4"/>
        <v>35</v>
      </c>
      <c r="J32" s="22">
        <f t="shared" si="4"/>
        <v>72</v>
      </c>
      <c r="K32" s="22">
        <f t="shared" si="4"/>
        <v>15</v>
      </c>
      <c r="L32" s="22">
        <f t="shared" si="4"/>
        <v>865</v>
      </c>
      <c r="N32" s="2">
        <f t="shared" si="3"/>
        <v>32535</v>
      </c>
      <c r="O32" s="2">
        <f t="shared" si="3"/>
        <v>128072</v>
      </c>
      <c r="P32" s="2">
        <f t="shared" si="3"/>
        <v>80215</v>
      </c>
      <c r="Q32" s="2">
        <f t="shared" si="3"/>
        <v>433865</v>
      </c>
    </row>
    <row r="33" spans="1:18" ht="15" customHeight="1" thickBot="1">
      <c r="A33" s="224" t="s">
        <v>30</v>
      </c>
      <c r="B33" s="225"/>
      <c r="C33" s="93"/>
      <c r="D33" s="94">
        <v>1214969</v>
      </c>
      <c r="E33" s="94">
        <v>2717025</v>
      </c>
      <c r="F33" s="94">
        <v>2922676</v>
      </c>
      <c r="G33" s="94">
        <v>4165949</v>
      </c>
      <c r="I33" s="22">
        <f t="shared" si="4"/>
        <v>4969</v>
      </c>
      <c r="J33" s="22">
        <f t="shared" si="4"/>
        <v>7025</v>
      </c>
      <c r="K33" s="22">
        <f t="shared" si="4"/>
        <v>2676</v>
      </c>
      <c r="L33" s="22">
        <f t="shared" si="4"/>
        <v>5949</v>
      </c>
      <c r="N33" s="2">
        <f t="shared" si="3"/>
        <v>1214969</v>
      </c>
      <c r="O33" s="2">
        <f t="shared" si="3"/>
        <v>2717025</v>
      </c>
      <c r="P33" s="2">
        <f t="shared" si="3"/>
        <v>2922676</v>
      </c>
      <c r="Q33" s="2">
        <f t="shared" si="3"/>
        <v>4165949</v>
      </c>
      <c r="R33" s="22"/>
    </row>
    <row r="34" spans="1:18" ht="30" customHeight="1" thickBot="1">
      <c r="A34" s="214" t="s">
        <v>31</v>
      </c>
      <c r="B34" s="215"/>
      <c r="C34" s="93"/>
      <c r="D34" s="95">
        <v>616437</v>
      </c>
      <c r="E34" s="95">
        <v>1008725</v>
      </c>
      <c r="F34" s="95">
        <v>1023725</v>
      </c>
      <c r="G34" s="95">
        <v>1177236</v>
      </c>
      <c r="I34" s="22">
        <f t="shared" si="4"/>
        <v>437</v>
      </c>
      <c r="J34" s="22">
        <f t="shared" si="4"/>
        <v>8725</v>
      </c>
      <c r="K34" s="22">
        <f t="shared" si="4"/>
        <v>3725</v>
      </c>
      <c r="L34" s="22">
        <f t="shared" si="4"/>
        <v>7236</v>
      </c>
      <c r="N34" s="2">
        <f t="shared" si="3"/>
        <v>616437</v>
      </c>
      <c r="O34" s="2">
        <f t="shared" si="3"/>
        <v>1008725</v>
      </c>
      <c r="P34" s="2">
        <f t="shared" si="3"/>
        <v>1023725</v>
      </c>
      <c r="Q34" s="2">
        <f t="shared" si="3"/>
        <v>1177236</v>
      </c>
    </row>
    <row r="35" spans="1:18" ht="30" customHeight="1" thickBot="1">
      <c r="A35" s="214" t="s">
        <v>32</v>
      </c>
      <c r="B35" s="215"/>
      <c r="C35" s="93"/>
      <c r="D35" s="95">
        <v>477636</v>
      </c>
      <c r="E35" s="95">
        <v>1021203</v>
      </c>
      <c r="F35" s="95">
        <v>1021071</v>
      </c>
      <c r="G35" s="95">
        <v>1021071</v>
      </c>
      <c r="I35" s="22">
        <f t="shared" si="4"/>
        <v>636</v>
      </c>
      <c r="J35" s="22">
        <f t="shared" si="4"/>
        <v>1203</v>
      </c>
      <c r="K35" s="22">
        <f t="shared" si="4"/>
        <v>1071</v>
      </c>
      <c r="L35" s="22">
        <f t="shared" si="4"/>
        <v>1071</v>
      </c>
      <c r="N35" s="2">
        <f t="shared" si="3"/>
        <v>477636</v>
      </c>
      <c r="O35" s="2">
        <f t="shared" si="3"/>
        <v>1021203</v>
      </c>
      <c r="P35" s="2">
        <f t="shared" si="3"/>
        <v>1021071</v>
      </c>
      <c r="Q35" s="2">
        <f t="shared" si="3"/>
        <v>1021071</v>
      </c>
    </row>
    <row r="36" spans="1:18" ht="37.5" customHeight="1" thickBot="1">
      <c r="A36" s="214" t="s">
        <v>33</v>
      </c>
      <c r="B36" s="215"/>
      <c r="C36" s="93"/>
      <c r="D36" s="95">
        <v>106516</v>
      </c>
      <c r="E36" s="95">
        <v>36790</v>
      </c>
      <c r="F36" s="95">
        <v>179318</v>
      </c>
      <c r="G36" s="95">
        <v>390694</v>
      </c>
      <c r="I36" s="22">
        <f t="shared" si="4"/>
        <v>516</v>
      </c>
      <c r="J36" s="22">
        <f t="shared" si="4"/>
        <v>90</v>
      </c>
      <c r="K36" s="22">
        <f t="shared" si="4"/>
        <v>318</v>
      </c>
      <c r="L36" s="22">
        <f t="shared" si="4"/>
        <v>694</v>
      </c>
      <c r="N36" s="2">
        <f t="shared" si="3"/>
        <v>106516</v>
      </c>
      <c r="O36" s="2">
        <f t="shared" si="3"/>
        <v>36790</v>
      </c>
      <c r="P36" s="2">
        <f t="shared" si="3"/>
        <v>179318</v>
      </c>
      <c r="Q36" s="2">
        <f t="shared" si="3"/>
        <v>390694</v>
      </c>
    </row>
    <row r="37" spans="1:18" ht="30" customHeight="1" thickBot="1">
      <c r="A37" s="224" t="s">
        <v>34</v>
      </c>
      <c r="B37" s="225"/>
      <c r="C37" s="93"/>
      <c r="D37" s="94">
        <v>506077</v>
      </c>
      <c r="E37" s="98"/>
      <c r="F37" s="98"/>
      <c r="G37" s="98"/>
      <c r="I37" s="22">
        <f t="shared" si="4"/>
        <v>77</v>
      </c>
      <c r="J37" s="22" t="e">
        <f t="shared" si="4"/>
        <v>#VALUE!</v>
      </c>
      <c r="K37" s="22" t="e">
        <f t="shared" si="4"/>
        <v>#VALUE!</v>
      </c>
      <c r="L37" s="22" t="e">
        <f t="shared" si="4"/>
        <v>#VALUE!</v>
      </c>
      <c r="N37" s="2">
        <f t="shared" si="3"/>
        <v>506077</v>
      </c>
      <c r="O37" s="2">
        <f t="shared" si="3"/>
        <v>0</v>
      </c>
      <c r="P37" s="2">
        <f t="shared" si="3"/>
        <v>0</v>
      </c>
      <c r="Q37" s="2">
        <f t="shared" si="3"/>
        <v>0</v>
      </c>
    </row>
    <row r="38" spans="1:18" ht="30" customHeight="1" thickBot="1">
      <c r="A38" s="224" t="s">
        <v>35</v>
      </c>
      <c r="B38" s="225"/>
      <c r="C38" s="93"/>
      <c r="D38" s="94">
        <v>2253204</v>
      </c>
      <c r="E38" s="94">
        <v>3693374</v>
      </c>
      <c r="F38" s="94">
        <v>3760695</v>
      </c>
      <c r="G38" s="94">
        <v>5982459</v>
      </c>
      <c r="I38" s="22">
        <f t="shared" si="4"/>
        <v>3204</v>
      </c>
      <c r="J38" s="22">
        <f t="shared" si="4"/>
        <v>3374</v>
      </c>
      <c r="K38" s="22">
        <f t="shared" si="4"/>
        <v>695</v>
      </c>
      <c r="L38" s="22">
        <f t="shared" si="4"/>
        <v>2459</v>
      </c>
      <c r="N38" s="2">
        <f t="shared" si="3"/>
        <v>2253204</v>
      </c>
      <c r="O38" s="2">
        <f t="shared" si="3"/>
        <v>3693374</v>
      </c>
      <c r="P38" s="2">
        <f t="shared" si="3"/>
        <v>3760695</v>
      </c>
      <c r="Q38" s="2">
        <f t="shared" si="3"/>
        <v>5982459</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4" width="14" style="21" bestFit="1" customWidth="1"/>
    <col min="5"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1767</v>
      </c>
      <c r="E2" s="92" t="s">
        <v>1768</v>
      </c>
      <c r="F2" s="92" t="s">
        <v>1769</v>
      </c>
      <c r="G2" s="92" t="s">
        <v>1770</v>
      </c>
      <c r="H2" s="232"/>
      <c r="I2" s="220"/>
      <c r="J2" s="221"/>
      <c r="K2" s="92" t="s">
        <v>1767</v>
      </c>
      <c r="L2" s="92" t="s">
        <v>1768</v>
      </c>
      <c r="M2" s="92" t="s">
        <v>1769</v>
      </c>
      <c r="N2" s="92" t="s">
        <v>1770</v>
      </c>
      <c r="Y2" s="3"/>
      <c r="Z2" s="3"/>
      <c r="AA2" s="3"/>
      <c r="AB2" s="3"/>
      <c r="AC2" s="3"/>
      <c r="AD2" s="3"/>
      <c r="AE2" s="3"/>
      <c r="AF2" s="3"/>
    </row>
    <row r="3" spans="1:32" ht="61.5" customHeight="1" thickBot="1">
      <c r="A3" s="222" t="s">
        <v>1</v>
      </c>
      <c r="B3" s="223"/>
      <c r="C3" s="93"/>
      <c r="D3" s="94">
        <v>967305</v>
      </c>
      <c r="E3" s="94">
        <v>1140132</v>
      </c>
      <c r="F3" s="94">
        <v>1431761</v>
      </c>
      <c r="G3" s="94">
        <v>1705156</v>
      </c>
      <c r="H3" s="222" t="s">
        <v>1</v>
      </c>
      <c r="I3" s="223"/>
      <c r="J3" s="93"/>
      <c r="K3" s="94">
        <v>635459</v>
      </c>
      <c r="L3" s="94">
        <v>701467</v>
      </c>
      <c r="M3" s="94">
        <v>785209</v>
      </c>
      <c r="N3" s="94">
        <v>535694</v>
      </c>
      <c r="P3" s="2">
        <f>REPLACE(D3,1,3,"")/1</f>
        <v>305</v>
      </c>
      <c r="Q3" s="2">
        <f t="shared" ref="Q3:S16" si="0">REPLACE(E3,1,3,"")/1</f>
        <v>132</v>
      </c>
      <c r="R3" s="2">
        <f t="shared" si="0"/>
        <v>1761</v>
      </c>
      <c r="S3" s="2">
        <f t="shared" si="0"/>
        <v>5156</v>
      </c>
      <c r="T3" s="2">
        <f>REPLACE(K3,1,3,"")/1</f>
        <v>459</v>
      </c>
      <c r="U3" s="2">
        <f t="shared" ref="U3:W16" si="1">REPLACE(L3,1,3,"")/1</f>
        <v>467</v>
      </c>
      <c r="V3" s="2">
        <f t="shared" si="1"/>
        <v>209</v>
      </c>
      <c r="W3" s="2">
        <f t="shared" si="1"/>
        <v>694</v>
      </c>
      <c r="Y3" s="3">
        <f>K3</f>
        <v>635459</v>
      </c>
      <c r="Z3" s="3">
        <f t="shared" ref="Z3:AB17" si="2">L3</f>
        <v>701467</v>
      </c>
      <c r="AA3" s="3">
        <f t="shared" si="2"/>
        <v>785209</v>
      </c>
      <c r="AB3" s="3">
        <f t="shared" si="2"/>
        <v>535694</v>
      </c>
      <c r="AC3" s="3">
        <f>D3</f>
        <v>967305</v>
      </c>
      <c r="AD3" s="3">
        <f t="shared" ref="AD3:AF17" si="3">E3</f>
        <v>1140132</v>
      </c>
      <c r="AE3" s="3">
        <f t="shared" si="3"/>
        <v>1431761</v>
      </c>
      <c r="AF3" s="3">
        <f t="shared" si="3"/>
        <v>1705156</v>
      </c>
    </row>
    <row r="4" spans="1:32" ht="15" customHeight="1" thickBot="1">
      <c r="A4" s="214" t="s">
        <v>2</v>
      </c>
      <c r="B4" s="215"/>
      <c r="C4" s="93"/>
      <c r="D4" s="95">
        <v>810868</v>
      </c>
      <c r="E4" s="95">
        <v>899776</v>
      </c>
      <c r="F4" s="95">
        <v>1021931</v>
      </c>
      <c r="G4" s="95">
        <v>1411683</v>
      </c>
      <c r="H4" s="214" t="s">
        <v>2</v>
      </c>
      <c r="I4" s="215"/>
      <c r="J4" s="93"/>
      <c r="K4" s="95">
        <v>484546</v>
      </c>
      <c r="L4" s="95">
        <v>563421</v>
      </c>
      <c r="M4" s="95">
        <v>569198</v>
      </c>
      <c r="N4" s="95">
        <v>404878</v>
      </c>
      <c r="P4" s="2">
        <f t="shared" ref="P4:P16" si="4">REPLACE(D4,1,3,"")/1</f>
        <v>868</v>
      </c>
      <c r="Q4" s="2">
        <f t="shared" si="0"/>
        <v>776</v>
      </c>
      <c r="R4" s="2">
        <f t="shared" si="0"/>
        <v>1931</v>
      </c>
      <c r="S4" s="2">
        <f t="shared" si="0"/>
        <v>1683</v>
      </c>
      <c r="T4" s="2">
        <f t="shared" ref="T4:U16" si="5">REPLACE(K4,1,3,"")/1</f>
        <v>546</v>
      </c>
      <c r="U4" s="2">
        <f t="shared" si="5"/>
        <v>421</v>
      </c>
      <c r="V4" s="2">
        <f t="shared" si="1"/>
        <v>198</v>
      </c>
      <c r="W4" s="2">
        <f t="shared" si="1"/>
        <v>878</v>
      </c>
      <c r="Y4" s="3">
        <f t="shared" ref="Y4:AB38" si="6">K4</f>
        <v>484546</v>
      </c>
      <c r="Z4" s="3">
        <f t="shared" si="2"/>
        <v>563421</v>
      </c>
      <c r="AA4" s="3">
        <f t="shared" si="2"/>
        <v>569198</v>
      </c>
      <c r="AB4" s="3">
        <f t="shared" si="2"/>
        <v>404878</v>
      </c>
      <c r="AC4" s="3">
        <f t="shared" ref="AC4:AF38" si="7">D4</f>
        <v>810868</v>
      </c>
      <c r="AD4" s="3">
        <f t="shared" si="3"/>
        <v>899776</v>
      </c>
      <c r="AE4" s="3">
        <f t="shared" si="3"/>
        <v>1021931</v>
      </c>
      <c r="AF4" s="3">
        <f t="shared" si="3"/>
        <v>1411683</v>
      </c>
    </row>
    <row r="5" spans="1:32" ht="61.5" customHeight="1" thickBot="1">
      <c r="A5" s="224" t="s">
        <v>3</v>
      </c>
      <c r="B5" s="225"/>
      <c r="C5" s="93"/>
      <c r="D5" s="94">
        <v>156437</v>
      </c>
      <c r="E5" s="94">
        <v>240356</v>
      </c>
      <c r="F5" s="94">
        <v>409830</v>
      </c>
      <c r="G5" s="94">
        <v>293473</v>
      </c>
      <c r="H5" s="224" t="s">
        <v>3</v>
      </c>
      <c r="I5" s="225"/>
      <c r="J5" s="93"/>
      <c r="K5" s="94">
        <v>150913</v>
      </c>
      <c r="L5" s="94">
        <v>138046</v>
      </c>
      <c r="M5" s="94">
        <v>216011</v>
      </c>
      <c r="N5" s="94">
        <v>130816</v>
      </c>
      <c r="P5" s="2">
        <f t="shared" si="4"/>
        <v>437</v>
      </c>
      <c r="Q5" s="2">
        <f t="shared" si="0"/>
        <v>356</v>
      </c>
      <c r="R5" s="2">
        <f t="shared" si="0"/>
        <v>830</v>
      </c>
      <c r="S5" s="2">
        <f t="shared" si="0"/>
        <v>473</v>
      </c>
      <c r="T5" s="2">
        <f t="shared" si="5"/>
        <v>913</v>
      </c>
      <c r="U5" s="2">
        <f t="shared" si="1"/>
        <v>46</v>
      </c>
      <c r="V5" s="2">
        <f t="shared" si="1"/>
        <v>11</v>
      </c>
      <c r="W5" s="2">
        <f t="shared" si="1"/>
        <v>816</v>
      </c>
      <c r="Y5" s="3">
        <f t="shared" si="6"/>
        <v>150913</v>
      </c>
      <c r="Z5" s="3">
        <f t="shared" si="2"/>
        <v>138046</v>
      </c>
      <c r="AA5" s="3">
        <f t="shared" si="2"/>
        <v>216011</v>
      </c>
      <c r="AB5" s="3">
        <f t="shared" si="2"/>
        <v>130816</v>
      </c>
      <c r="AC5" s="3">
        <f t="shared" si="7"/>
        <v>156437</v>
      </c>
      <c r="AD5" s="3">
        <f t="shared" si="3"/>
        <v>240356</v>
      </c>
      <c r="AE5" s="3">
        <f t="shared" si="3"/>
        <v>409830</v>
      </c>
      <c r="AF5" s="3">
        <f t="shared" si="3"/>
        <v>293473</v>
      </c>
    </row>
    <row r="6" spans="1:32" ht="37.5" customHeight="1" thickBot="1">
      <c r="A6" s="214" t="s">
        <v>4</v>
      </c>
      <c r="B6" s="215"/>
      <c r="C6" s="93"/>
      <c r="D6" s="95">
        <v>23328</v>
      </c>
      <c r="E6" s="95">
        <v>263705</v>
      </c>
      <c r="F6" s="95">
        <v>25360</v>
      </c>
      <c r="G6" s="95">
        <v>99888</v>
      </c>
      <c r="H6" s="214" t="s">
        <v>4</v>
      </c>
      <c r="I6" s="215"/>
      <c r="J6" s="93"/>
      <c r="K6" s="95">
        <v>18345</v>
      </c>
      <c r="L6" s="95">
        <v>14976</v>
      </c>
      <c r="M6" s="95">
        <v>17102</v>
      </c>
      <c r="N6" s="95">
        <v>12613</v>
      </c>
      <c r="P6" s="2">
        <f t="shared" si="4"/>
        <v>28</v>
      </c>
      <c r="Q6" s="2">
        <f t="shared" si="0"/>
        <v>705</v>
      </c>
      <c r="R6" s="2">
        <f t="shared" si="0"/>
        <v>60</v>
      </c>
      <c r="S6" s="2">
        <f t="shared" si="0"/>
        <v>88</v>
      </c>
      <c r="T6" s="2">
        <f t="shared" si="5"/>
        <v>45</v>
      </c>
      <c r="U6" s="2">
        <f t="shared" si="1"/>
        <v>76</v>
      </c>
      <c r="V6" s="2">
        <f t="shared" si="1"/>
        <v>2</v>
      </c>
      <c r="W6" s="2">
        <f t="shared" si="1"/>
        <v>13</v>
      </c>
      <c r="Y6" s="3">
        <f t="shared" si="6"/>
        <v>18345</v>
      </c>
      <c r="Z6" s="3">
        <f t="shared" si="2"/>
        <v>14976</v>
      </c>
      <c r="AA6" s="3">
        <f t="shared" si="2"/>
        <v>17102</v>
      </c>
      <c r="AB6" s="3">
        <f t="shared" si="2"/>
        <v>12613</v>
      </c>
      <c r="AC6" s="3">
        <f t="shared" si="7"/>
        <v>23328</v>
      </c>
      <c r="AD6" s="3">
        <f t="shared" si="3"/>
        <v>263705</v>
      </c>
      <c r="AE6" s="3">
        <f t="shared" si="3"/>
        <v>25360</v>
      </c>
      <c r="AF6" s="3">
        <f t="shared" si="3"/>
        <v>99888</v>
      </c>
    </row>
    <row r="7" spans="1:32" ht="15" customHeight="1" thickBot="1">
      <c r="A7" s="214" t="s">
        <v>5</v>
      </c>
      <c r="B7" s="215"/>
      <c r="C7" s="93"/>
      <c r="D7" s="95">
        <v>16176</v>
      </c>
      <c r="E7" s="95">
        <v>8856</v>
      </c>
      <c r="F7" s="95">
        <v>10892</v>
      </c>
      <c r="G7" s="95">
        <v>21617</v>
      </c>
      <c r="H7" s="214" t="s">
        <v>5</v>
      </c>
      <c r="I7" s="215"/>
      <c r="J7" s="93"/>
      <c r="K7" s="95">
        <v>5402</v>
      </c>
      <c r="L7" s="95">
        <v>6492</v>
      </c>
      <c r="M7" s="95">
        <v>18980</v>
      </c>
      <c r="N7" s="95">
        <v>5803</v>
      </c>
      <c r="P7" s="2">
        <f t="shared" si="4"/>
        <v>76</v>
      </c>
      <c r="Q7" s="2">
        <f t="shared" si="0"/>
        <v>6</v>
      </c>
      <c r="R7" s="2">
        <f t="shared" si="0"/>
        <v>92</v>
      </c>
      <c r="S7" s="2">
        <f t="shared" si="0"/>
        <v>17</v>
      </c>
      <c r="T7" s="2">
        <f t="shared" si="5"/>
        <v>2</v>
      </c>
      <c r="U7" s="2">
        <f t="shared" si="1"/>
        <v>2</v>
      </c>
      <c r="V7" s="2">
        <f t="shared" si="1"/>
        <v>80</v>
      </c>
      <c r="W7" s="2">
        <f t="shared" si="1"/>
        <v>3</v>
      </c>
      <c r="Y7" s="3">
        <f t="shared" si="6"/>
        <v>5402</v>
      </c>
      <c r="Z7" s="3">
        <f t="shared" si="2"/>
        <v>6492</v>
      </c>
      <c r="AA7" s="3">
        <f t="shared" si="2"/>
        <v>18980</v>
      </c>
      <c r="AB7" s="3">
        <f t="shared" si="2"/>
        <v>5803</v>
      </c>
      <c r="AC7" s="3">
        <f t="shared" si="7"/>
        <v>16176</v>
      </c>
      <c r="AD7" s="3">
        <f t="shared" si="3"/>
        <v>8856</v>
      </c>
      <c r="AE7" s="3">
        <f t="shared" si="3"/>
        <v>10892</v>
      </c>
      <c r="AF7" s="3">
        <f t="shared" si="3"/>
        <v>21617</v>
      </c>
    </row>
    <row r="8" spans="1:32" ht="15.75" customHeight="1" thickBot="1">
      <c r="A8" s="214" t="s">
        <v>6</v>
      </c>
      <c r="B8" s="215"/>
      <c r="C8" s="93"/>
      <c r="D8" s="95">
        <v>55221</v>
      </c>
      <c r="E8" s="95">
        <v>102558</v>
      </c>
      <c r="F8" s="95">
        <v>170692</v>
      </c>
      <c r="G8" s="95">
        <v>118046</v>
      </c>
      <c r="H8" s="214" t="s">
        <v>6</v>
      </c>
      <c r="I8" s="215"/>
      <c r="J8" s="93"/>
      <c r="K8" s="95">
        <v>41264</v>
      </c>
      <c r="L8" s="95">
        <v>33261</v>
      </c>
      <c r="M8" s="95">
        <v>63646</v>
      </c>
      <c r="N8" s="95">
        <v>32229</v>
      </c>
      <c r="P8" s="2">
        <f t="shared" si="4"/>
        <v>21</v>
      </c>
      <c r="Q8" s="2">
        <f t="shared" si="0"/>
        <v>558</v>
      </c>
      <c r="R8" s="2">
        <f t="shared" si="0"/>
        <v>692</v>
      </c>
      <c r="S8" s="2">
        <f t="shared" si="0"/>
        <v>46</v>
      </c>
      <c r="T8" s="2">
        <f t="shared" si="5"/>
        <v>64</v>
      </c>
      <c r="U8" s="2">
        <f t="shared" si="1"/>
        <v>61</v>
      </c>
      <c r="V8" s="2">
        <f t="shared" si="1"/>
        <v>46</v>
      </c>
      <c r="W8" s="2">
        <f t="shared" si="1"/>
        <v>29</v>
      </c>
      <c r="Y8" s="3">
        <f t="shared" si="6"/>
        <v>41264</v>
      </c>
      <c r="Z8" s="3">
        <f t="shared" si="2"/>
        <v>33261</v>
      </c>
      <c r="AA8" s="3">
        <f t="shared" si="2"/>
        <v>63646</v>
      </c>
      <c r="AB8" s="3">
        <f t="shared" si="2"/>
        <v>32229</v>
      </c>
      <c r="AC8" s="3">
        <f t="shared" si="7"/>
        <v>55221</v>
      </c>
      <c r="AD8" s="3">
        <f t="shared" si="3"/>
        <v>102558</v>
      </c>
      <c r="AE8" s="3">
        <f t="shared" si="3"/>
        <v>170692</v>
      </c>
      <c r="AF8" s="3">
        <f t="shared" si="3"/>
        <v>118046</v>
      </c>
    </row>
    <row r="9" spans="1:32" ht="37.5" customHeight="1" thickBot="1">
      <c r="A9" s="214" t="s">
        <v>7</v>
      </c>
      <c r="B9" s="215"/>
      <c r="C9" s="93"/>
      <c r="D9" s="95">
        <v>60259</v>
      </c>
      <c r="E9" s="95">
        <v>82810</v>
      </c>
      <c r="F9" s="95">
        <v>141835</v>
      </c>
      <c r="G9" s="95">
        <v>105669</v>
      </c>
      <c r="H9" s="214" t="s">
        <v>7</v>
      </c>
      <c r="I9" s="215"/>
      <c r="J9" s="93"/>
      <c r="K9" s="95">
        <v>62896</v>
      </c>
      <c r="L9" s="95">
        <v>58267</v>
      </c>
      <c r="M9" s="95">
        <v>74086</v>
      </c>
      <c r="N9" s="95">
        <v>59124</v>
      </c>
      <c r="P9" s="2">
        <f t="shared" si="4"/>
        <v>59</v>
      </c>
      <c r="Q9" s="2">
        <f t="shared" si="0"/>
        <v>10</v>
      </c>
      <c r="R9" s="2">
        <f t="shared" si="0"/>
        <v>835</v>
      </c>
      <c r="S9" s="2">
        <f t="shared" si="0"/>
        <v>669</v>
      </c>
      <c r="T9" s="2">
        <f t="shared" si="5"/>
        <v>96</v>
      </c>
      <c r="U9" s="2">
        <f t="shared" si="1"/>
        <v>67</v>
      </c>
      <c r="V9" s="2">
        <f t="shared" si="1"/>
        <v>86</v>
      </c>
      <c r="W9" s="2">
        <f t="shared" si="1"/>
        <v>24</v>
      </c>
      <c r="Y9" s="3">
        <f t="shared" si="6"/>
        <v>62896</v>
      </c>
      <c r="Z9" s="3">
        <f t="shared" si="2"/>
        <v>58267</v>
      </c>
      <c r="AA9" s="3">
        <f t="shared" si="2"/>
        <v>74086</v>
      </c>
      <c r="AB9" s="3">
        <f t="shared" si="2"/>
        <v>59124</v>
      </c>
      <c r="AC9" s="3">
        <f t="shared" si="7"/>
        <v>60259</v>
      </c>
      <c r="AD9" s="3">
        <f t="shared" si="3"/>
        <v>82810</v>
      </c>
      <c r="AE9" s="3">
        <f t="shared" si="3"/>
        <v>141835</v>
      </c>
      <c r="AF9" s="3">
        <f t="shared" si="3"/>
        <v>105669</v>
      </c>
    </row>
    <row r="10" spans="1:32" ht="61.5" customHeight="1" thickBot="1">
      <c r="A10" s="224" t="s">
        <v>8</v>
      </c>
      <c r="B10" s="225"/>
      <c r="C10" s="93"/>
      <c r="D10" s="94">
        <v>51075</v>
      </c>
      <c r="E10" s="94">
        <v>311805</v>
      </c>
      <c r="F10" s="94">
        <v>120177</v>
      </c>
      <c r="G10" s="94">
        <v>150469</v>
      </c>
      <c r="H10" s="224" t="s">
        <v>8</v>
      </c>
      <c r="I10" s="225"/>
      <c r="J10" s="93"/>
      <c r="K10" s="94">
        <v>63145</v>
      </c>
      <c r="L10" s="94">
        <v>69675</v>
      </c>
      <c r="M10" s="94">
        <v>92090</v>
      </c>
      <c r="N10" s="94">
        <v>54840</v>
      </c>
      <c r="P10" s="2">
        <f t="shared" si="4"/>
        <v>75</v>
      </c>
      <c r="Q10" s="2">
        <f t="shared" si="0"/>
        <v>805</v>
      </c>
      <c r="R10" s="2">
        <f t="shared" si="0"/>
        <v>177</v>
      </c>
      <c r="S10" s="2">
        <f t="shared" si="0"/>
        <v>469</v>
      </c>
      <c r="T10" s="2">
        <f t="shared" si="5"/>
        <v>45</v>
      </c>
      <c r="U10" s="2">
        <f t="shared" si="1"/>
        <v>75</v>
      </c>
      <c r="V10" s="2">
        <f t="shared" si="1"/>
        <v>90</v>
      </c>
      <c r="W10" s="2">
        <f t="shared" si="1"/>
        <v>40</v>
      </c>
      <c r="Y10" s="3">
        <f t="shared" si="6"/>
        <v>63145</v>
      </c>
      <c r="Z10" s="3">
        <f t="shared" si="2"/>
        <v>69675</v>
      </c>
      <c r="AA10" s="3">
        <f t="shared" si="2"/>
        <v>92090</v>
      </c>
      <c r="AB10" s="3">
        <f t="shared" si="2"/>
        <v>54840</v>
      </c>
      <c r="AC10" s="3">
        <f t="shared" si="7"/>
        <v>51075</v>
      </c>
      <c r="AD10" s="3">
        <f t="shared" si="3"/>
        <v>311805</v>
      </c>
      <c r="AE10" s="3">
        <f t="shared" si="3"/>
        <v>120177</v>
      </c>
      <c r="AF10" s="3">
        <f t="shared" si="3"/>
        <v>150469</v>
      </c>
    </row>
    <row r="11" spans="1:32" ht="15" customHeight="1" thickBot="1">
      <c r="A11" s="214" t="s">
        <v>9</v>
      </c>
      <c r="B11" s="215"/>
      <c r="C11" s="93"/>
      <c r="D11" s="95">
        <v>-2037</v>
      </c>
      <c r="E11" s="96">
        <v>517</v>
      </c>
      <c r="F11" s="95">
        <v>-8180</v>
      </c>
      <c r="G11" s="96">
        <v>940</v>
      </c>
      <c r="H11" s="214" t="s">
        <v>9</v>
      </c>
      <c r="I11" s="215"/>
      <c r="J11" s="93"/>
      <c r="K11" s="96">
        <v>19</v>
      </c>
      <c r="L11" s="96">
        <v>303</v>
      </c>
      <c r="M11" s="95">
        <v>-1346</v>
      </c>
      <c r="N11" s="95">
        <v>11723</v>
      </c>
      <c r="P11" s="2">
        <f t="shared" si="4"/>
        <v>37</v>
      </c>
      <c r="Q11" s="2" t="e">
        <f t="shared" si="0"/>
        <v>#VALUE!</v>
      </c>
      <c r="R11" s="2">
        <f t="shared" si="0"/>
        <v>80</v>
      </c>
      <c r="S11" s="2" t="e">
        <f t="shared" si="0"/>
        <v>#VALUE!</v>
      </c>
      <c r="T11" s="2" t="e">
        <f t="shared" si="5"/>
        <v>#VALUE!</v>
      </c>
      <c r="U11" s="2" t="e">
        <f t="shared" si="1"/>
        <v>#VALUE!</v>
      </c>
      <c r="V11" s="2">
        <f t="shared" si="1"/>
        <v>46</v>
      </c>
      <c r="W11" s="2">
        <f t="shared" si="1"/>
        <v>23</v>
      </c>
      <c r="Y11" s="3">
        <f t="shared" si="6"/>
        <v>19</v>
      </c>
      <c r="Z11" s="3">
        <f t="shared" si="2"/>
        <v>303</v>
      </c>
      <c r="AA11" s="3">
        <f t="shared" si="2"/>
        <v>-1346</v>
      </c>
      <c r="AB11" s="3">
        <f t="shared" si="2"/>
        <v>11723</v>
      </c>
      <c r="AC11" s="3">
        <f t="shared" si="7"/>
        <v>-2037</v>
      </c>
      <c r="AD11" s="3">
        <f t="shared" si="3"/>
        <v>517</v>
      </c>
      <c r="AE11" s="3">
        <f t="shared" si="3"/>
        <v>-8180</v>
      </c>
      <c r="AF11" s="3">
        <f t="shared" si="3"/>
        <v>940</v>
      </c>
    </row>
    <row r="12" spans="1:32" ht="45" customHeight="1" thickBot="1">
      <c r="A12" s="214" t="s">
        <v>10</v>
      </c>
      <c r="B12" s="215"/>
      <c r="C12" s="93"/>
      <c r="D12" s="96"/>
      <c r="E12" s="96"/>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24" t="s">
        <v>11</v>
      </c>
      <c r="B13" s="225"/>
      <c r="C13" s="93"/>
      <c r="D13" s="94">
        <v>49038</v>
      </c>
      <c r="E13" s="94">
        <v>312322</v>
      </c>
      <c r="F13" s="94">
        <v>111997</v>
      </c>
      <c r="G13" s="94">
        <v>151409</v>
      </c>
      <c r="H13" s="224" t="s">
        <v>11</v>
      </c>
      <c r="I13" s="225"/>
      <c r="J13" s="93"/>
      <c r="K13" s="94">
        <v>63164</v>
      </c>
      <c r="L13" s="94">
        <v>69979</v>
      </c>
      <c r="M13" s="94">
        <v>90743</v>
      </c>
      <c r="N13" s="94">
        <v>66563</v>
      </c>
      <c r="P13" s="2">
        <f t="shared" si="4"/>
        <v>38</v>
      </c>
      <c r="Q13" s="2">
        <f t="shared" si="0"/>
        <v>322</v>
      </c>
      <c r="R13" s="2">
        <f t="shared" si="0"/>
        <v>997</v>
      </c>
      <c r="S13" s="2">
        <f t="shared" si="0"/>
        <v>409</v>
      </c>
      <c r="T13" s="2">
        <f t="shared" si="5"/>
        <v>64</v>
      </c>
      <c r="U13" s="2">
        <f t="shared" si="1"/>
        <v>79</v>
      </c>
      <c r="V13" s="2">
        <f t="shared" si="1"/>
        <v>43</v>
      </c>
      <c r="W13" s="2">
        <f t="shared" si="1"/>
        <v>63</v>
      </c>
      <c r="Y13" s="3">
        <f t="shared" si="6"/>
        <v>63164</v>
      </c>
      <c r="Z13" s="3">
        <f t="shared" si="2"/>
        <v>69979</v>
      </c>
      <c r="AA13" s="3">
        <f t="shared" si="2"/>
        <v>90743</v>
      </c>
      <c r="AB13" s="3">
        <f t="shared" si="2"/>
        <v>66563</v>
      </c>
      <c r="AC13" s="3">
        <f t="shared" si="7"/>
        <v>49038</v>
      </c>
      <c r="AD13" s="3">
        <f t="shared" si="3"/>
        <v>312322</v>
      </c>
      <c r="AE13" s="3">
        <f t="shared" si="3"/>
        <v>111997</v>
      </c>
      <c r="AF13" s="3">
        <f t="shared" si="3"/>
        <v>151409</v>
      </c>
    </row>
    <row r="14" spans="1:32" ht="49.5" customHeight="1" thickBot="1">
      <c r="A14" s="224" t="s">
        <v>12</v>
      </c>
      <c r="B14" s="225"/>
      <c r="C14" s="93"/>
      <c r="D14" s="94">
        <v>44785</v>
      </c>
      <c r="E14" s="94">
        <v>300619</v>
      </c>
      <c r="F14" s="94">
        <v>97326</v>
      </c>
      <c r="G14" s="94">
        <v>142600</v>
      </c>
      <c r="H14" s="224" t="s">
        <v>12</v>
      </c>
      <c r="I14" s="225"/>
      <c r="J14" s="93"/>
      <c r="K14" s="94">
        <v>59025</v>
      </c>
      <c r="L14" s="94">
        <v>62425</v>
      </c>
      <c r="M14" s="94">
        <v>82710</v>
      </c>
      <c r="N14" s="94">
        <v>56586</v>
      </c>
      <c r="P14" s="2">
        <f t="shared" si="4"/>
        <v>85</v>
      </c>
      <c r="Q14" s="2">
        <f t="shared" si="0"/>
        <v>619</v>
      </c>
      <c r="R14" s="2">
        <f t="shared" si="0"/>
        <v>26</v>
      </c>
      <c r="S14" s="2">
        <f t="shared" si="0"/>
        <v>600</v>
      </c>
      <c r="T14" s="2">
        <f t="shared" si="5"/>
        <v>25</v>
      </c>
      <c r="U14" s="2">
        <f t="shared" si="1"/>
        <v>25</v>
      </c>
      <c r="V14" s="2">
        <f t="shared" si="1"/>
        <v>10</v>
      </c>
      <c r="W14" s="2">
        <f t="shared" si="1"/>
        <v>86</v>
      </c>
      <c r="Y14" s="3">
        <f t="shared" si="6"/>
        <v>59025</v>
      </c>
      <c r="Z14" s="3">
        <f t="shared" si="2"/>
        <v>62425</v>
      </c>
      <c r="AA14" s="3">
        <f t="shared" si="2"/>
        <v>82710</v>
      </c>
      <c r="AB14" s="3">
        <f t="shared" si="2"/>
        <v>56586</v>
      </c>
      <c r="AC14" s="3">
        <f t="shared" si="7"/>
        <v>44785</v>
      </c>
      <c r="AD14" s="3">
        <f t="shared" si="3"/>
        <v>300619</v>
      </c>
      <c r="AE14" s="3">
        <f t="shared" si="3"/>
        <v>97326</v>
      </c>
      <c r="AF14" s="3">
        <f t="shared" si="3"/>
        <v>142600</v>
      </c>
    </row>
    <row r="15" spans="1:32" ht="61.5" customHeight="1" thickBot="1">
      <c r="A15" s="224" t="s">
        <v>13</v>
      </c>
      <c r="B15" s="225"/>
      <c r="C15" s="93"/>
      <c r="D15" s="94">
        <v>27916</v>
      </c>
      <c r="E15" s="94">
        <v>265928</v>
      </c>
      <c r="F15" s="94">
        <v>37122</v>
      </c>
      <c r="G15" s="94">
        <v>88894</v>
      </c>
      <c r="H15" s="224" t="s">
        <v>13</v>
      </c>
      <c r="I15" s="225"/>
      <c r="J15" s="93"/>
      <c r="K15" s="94">
        <v>39691</v>
      </c>
      <c r="L15" s="94">
        <v>44878</v>
      </c>
      <c r="M15" s="94">
        <v>56591</v>
      </c>
      <c r="N15" s="94">
        <v>38128</v>
      </c>
      <c r="P15" s="2">
        <f t="shared" si="4"/>
        <v>16</v>
      </c>
      <c r="Q15" s="2">
        <f t="shared" si="0"/>
        <v>928</v>
      </c>
      <c r="R15" s="2">
        <f t="shared" si="0"/>
        <v>22</v>
      </c>
      <c r="S15" s="2">
        <f t="shared" si="0"/>
        <v>94</v>
      </c>
      <c r="T15" s="2">
        <f t="shared" si="5"/>
        <v>91</v>
      </c>
      <c r="U15" s="2">
        <f t="shared" si="1"/>
        <v>78</v>
      </c>
      <c r="V15" s="2">
        <f t="shared" si="1"/>
        <v>91</v>
      </c>
      <c r="W15" s="2">
        <f t="shared" si="1"/>
        <v>28</v>
      </c>
      <c r="Y15" s="3">
        <f t="shared" si="6"/>
        <v>39691</v>
      </c>
      <c r="Z15" s="3">
        <f t="shared" si="2"/>
        <v>44878</v>
      </c>
      <c r="AA15" s="3">
        <f t="shared" si="2"/>
        <v>56591</v>
      </c>
      <c r="AB15" s="3">
        <f t="shared" si="2"/>
        <v>38128</v>
      </c>
      <c r="AC15" s="3">
        <f t="shared" si="7"/>
        <v>27916</v>
      </c>
      <c r="AD15" s="3">
        <f t="shared" si="3"/>
        <v>265928</v>
      </c>
      <c r="AE15" s="3">
        <f t="shared" si="3"/>
        <v>37122</v>
      </c>
      <c r="AF15" s="3">
        <f t="shared" si="3"/>
        <v>88894</v>
      </c>
    </row>
    <row r="16" spans="1:32" ht="30" customHeight="1" thickBot="1">
      <c r="A16" s="214" t="s">
        <v>14</v>
      </c>
      <c r="B16" s="215"/>
      <c r="C16" s="93"/>
      <c r="D16" s="96">
        <v>273</v>
      </c>
      <c r="E16" s="95">
        <v>2494</v>
      </c>
      <c r="F16" s="96">
        <v>315</v>
      </c>
      <c r="G16" s="96">
        <v>742</v>
      </c>
      <c r="H16" s="214" t="s">
        <v>14</v>
      </c>
      <c r="I16" s="215"/>
      <c r="J16" s="93"/>
      <c r="K16" s="96">
        <v>402</v>
      </c>
      <c r="L16" s="96">
        <v>445</v>
      </c>
      <c r="M16" s="96">
        <v>558</v>
      </c>
      <c r="N16" s="96">
        <v>373</v>
      </c>
      <c r="P16" s="2" t="e">
        <f t="shared" si="4"/>
        <v>#VALUE!</v>
      </c>
      <c r="Q16" s="2">
        <f t="shared" si="0"/>
        <v>4</v>
      </c>
      <c r="R16" s="2" t="e">
        <f t="shared" si="0"/>
        <v>#VALUE!</v>
      </c>
      <c r="S16" s="2" t="e">
        <f t="shared" si="0"/>
        <v>#VALUE!</v>
      </c>
      <c r="T16" s="2" t="e">
        <f t="shared" si="5"/>
        <v>#VALUE!</v>
      </c>
      <c r="U16" s="2" t="e">
        <f t="shared" si="1"/>
        <v>#VALUE!</v>
      </c>
      <c r="V16" s="2" t="e">
        <f t="shared" si="1"/>
        <v>#VALUE!</v>
      </c>
      <c r="W16" s="2" t="e">
        <f t="shared" si="1"/>
        <v>#VALUE!</v>
      </c>
      <c r="Y16" s="3">
        <f t="shared" si="6"/>
        <v>402</v>
      </c>
      <c r="Z16" s="3">
        <f t="shared" si="2"/>
        <v>445</v>
      </c>
      <c r="AA16" s="3">
        <f t="shared" si="2"/>
        <v>558</v>
      </c>
      <c r="AB16" s="3">
        <f t="shared" si="2"/>
        <v>373</v>
      </c>
      <c r="AC16" s="3">
        <f t="shared" si="7"/>
        <v>273</v>
      </c>
      <c r="AD16" s="3">
        <f t="shared" si="3"/>
        <v>2494</v>
      </c>
      <c r="AE16" s="3">
        <f t="shared" si="3"/>
        <v>315</v>
      </c>
      <c r="AF16" s="3">
        <f t="shared" si="3"/>
        <v>742</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1771</v>
      </c>
      <c r="E18" s="97" t="s">
        <v>1772</v>
      </c>
      <c r="F18" s="97" t="s">
        <v>1773</v>
      </c>
      <c r="G18" s="97" t="s">
        <v>1774</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2895121</v>
      </c>
      <c r="E19" s="94">
        <v>3208820</v>
      </c>
      <c r="F19" s="94">
        <v>3038990</v>
      </c>
      <c r="G19" s="94">
        <v>3591184</v>
      </c>
      <c r="H19" s="222" t="s">
        <v>16</v>
      </c>
      <c r="I19" s="223"/>
      <c r="J19" s="93"/>
      <c r="K19" s="94">
        <v>2112062</v>
      </c>
      <c r="L19" s="94">
        <v>1973216</v>
      </c>
      <c r="M19" s="94">
        <v>2016531</v>
      </c>
      <c r="N19" s="94">
        <v>2051613</v>
      </c>
      <c r="P19" s="2">
        <f t="shared" ref="P19:S38" si="9">REPLACE(D19,1,3,"")/1</f>
        <v>5121</v>
      </c>
      <c r="Q19" s="2">
        <f t="shared" si="9"/>
        <v>8820</v>
      </c>
      <c r="R19" s="2">
        <f t="shared" si="9"/>
        <v>8990</v>
      </c>
      <c r="S19" s="2">
        <f t="shared" si="9"/>
        <v>1184</v>
      </c>
      <c r="T19" s="2">
        <f t="shared" ref="T19:W38" si="10">REPLACE(K19,1,3,"")/1</f>
        <v>2062</v>
      </c>
      <c r="U19" s="2">
        <f t="shared" si="10"/>
        <v>3216</v>
      </c>
      <c r="V19" s="2">
        <f t="shared" si="10"/>
        <v>6531</v>
      </c>
      <c r="W19" s="2">
        <f t="shared" si="10"/>
        <v>1613</v>
      </c>
      <c r="Y19" s="3">
        <f t="shared" si="6"/>
        <v>2112062</v>
      </c>
      <c r="Z19" s="3">
        <f t="shared" si="6"/>
        <v>1973216</v>
      </c>
      <c r="AA19" s="3">
        <f t="shared" si="6"/>
        <v>2016531</v>
      </c>
      <c r="AB19" s="3">
        <f t="shared" si="6"/>
        <v>2051613</v>
      </c>
      <c r="AC19" s="3">
        <f t="shared" si="7"/>
        <v>2895121</v>
      </c>
      <c r="AD19" s="3">
        <f t="shared" si="7"/>
        <v>3208820</v>
      </c>
      <c r="AE19" s="3">
        <f t="shared" si="7"/>
        <v>3038990</v>
      </c>
      <c r="AF19" s="3">
        <f t="shared" si="7"/>
        <v>3591184</v>
      </c>
    </row>
    <row r="20" spans="1:32" ht="61.5" customHeight="1" thickBot="1">
      <c r="A20" s="214" t="s">
        <v>17</v>
      </c>
      <c r="B20" s="215"/>
      <c r="C20" s="93"/>
      <c r="D20" s="95">
        <v>979775</v>
      </c>
      <c r="E20" s="95">
        <v>1005009</v>
      </c>
      <c r="F20" s="95">
        <v>1118787</v>
      </c>
      <c r="G20" s="95">
        <v>975427</v>
      </c>
      <c r="H20" s="214" t="s">
        <v>17</v>
      </c>
      <c r="I20" s="215"/>
      <c r="J20" s="93"/>
      <c r="K20" s="95">
        <v>901877</v>
      </c>
      <c r="L20" s="95">
        <v>849754</v>
      </c>
      <c r="M20" s="95">
        <v>557790</v>
      </c>
      <c r="N20" s="95">
        <v>668264</v>
      </c>
      <c r="P20" s="2">
        <f t="shared" si="9"/>
        <v>775</v>
      </c>
      <c r="Q20" s="2">
        <f t="shared" si="9"/>
        <v>5009</v>
      </c>
      <c r="R20" s="2">
        <f t="shared" si="9"/>
        <v>8787</v>
      </c>
      <c r="S20" s="2">
        <f t="shared" si="9"/>
        <v>427</v>
      </c>
      <c r="T20" s="2">
        <f t="shared" si="10"/>
        <v>877</v>
      </c>
      <c r="U20" s="2">
        <f t="shared" si="10"/>
        <v>754</v>
      </c>
      <c r="V20" s="2">
        <f t="shared" si="10"/>
        <v>790</v>
      </c>
      <c r="W20" s="2">
        <f t="shared" si="10"/>
        <v>264</v>
      </c>
      <c r="Y20" s="3">
        <f t="shared" si="6"/>
        <v>901877</v>
      </c>
      <c r="Z20" s="3">
        <f t="shared" si="6"/>
        <v>849754</v>
      </c>
      <c r="AA20" s="3">
        <f t="shared" si="6"/>
        <v>557790</v>
      </c>
      <c r="AB20" s="3">
        <f t="shared" si="6"/>
        <v>668264</v>
      </c>
      <c r="AC20" s="3">
        <f t="shared" si="7"/>
        <v>979775</v>
      </c>
      <c r="AD20" s="3">
        <f t="shared" si="7"/>
        <v>1005009</v>
      </c>
      <c r="AE20" s="3">
        <f t="shared" si="7"/>
        <v>1118787</v>
      </c>
      <c r="AF20" s="3">
        <f t="shared" si="7"/>
        <v>975427</v>
      </c>
    </row>
    <row r="21" spans="1:32" ht="30" customHeight="1" thickBot="1">
      <c r="A21" s="214" t="s">
        <v>18</v>
      </c>
      <c r="B21" s="215"/>
      <c r="C21" s="93"/>
      <c r="D21" s="95">
        <v>264204</v>
      </c>
      <c r="E21" s="95">
        <v>486557</v>
      </c>
      <c r="F21" s="95">
        <v>511593</v>
      </c>
      <c r="G21" s="95">
        <v>355262</v>
      </c>
      <c r="H21" s="214" t="s">
        <v>18</v>
      </c>
      <c r="I21" s="215"/>
      <c r="J21" s="93"/>
      <c r="K21" s="95">
        <v>20790</v>
      </c>
      <c r="L21" s="95">
        <v>19364</v>
      </c>
      <c r="M21" s="95">
        <v>443715</v>
      </c>
      <c r="N21" s="95">
        <v>244241</v>
      </c>
      <c r="P21" s="2">
        <f t="shared" si="9"/>
        <v>204</v>
      </c>
      <c r="Q21" s="2">
        <f t="shared" si="9"/>
        <v>557</v>
      </c>
      <c r="R21" s="2">
        <f t="shared" si="9"/>
        <v>593</v>
      </c>
      <c r="S21" s="2">
        <f t="shared" si="9"/>
        <v>262</v>
      </c>
      <c r="T21" s="2">
        <f t="shared" si="10"/>
        <v>90</v>
      </c>
      <c r="U21" s="2">
        <f t="shared" si="10"/>
        <v>64</v>
      </c>
      <c r="V21" s="2">
        <f t="shared" si="10"/>
        <v>715</v>
      </c>
      <c r="W21" s="2">
        <f t="shared" si="10"/>
        <v>241</v>
      </c>
      <c r="Y21" s="3">
        <f t="shared" si="6"/>
        <v>20790</v>
      </c>
      <c r="Z21" s="3">
        <f t="shared" si="6"/>
        <v>19364</v>
      </c>
      <c r="AA21" s="3">
        <f t="shared" si="6"/>
        <v>443715</v>
      </c>
      <c r="AB21" s="3">
        <f t="shared" si="6"/>
        <v>244241</v>
      </c>
      <c r="AC21" s="3">
        <f t="shared" si="7"/>
        <v>264204</v>
      </c>
      <c r="AD21" s="3">
        <f t="shared" si="7"/>
        <v>486557</v>
      </c>
      <c r="AE21" s="3">
        <f t="shared" si="7"/>
        <v>511593</v>
      </c>
      <c r="AF21" s="3">
        <f t="shared" si="7"/>
        <v>355262</v>
      </c>
    </row>
    <row r="22" spans="1:32" ht="30" customHeight="1" thickBot="1">
      <c r="A22" s="214" t="s">
        <v>19</v>
      </c>
      <c r="B22" s="215"/>
      <c r="C22" s="93"/>
      <c r="D22" s="95">
        <v>653687</v>
      </c>
      <c r="E22" s="95">
        <v>733277</v>
      </c>
      <c r="F22" s="95">
        <v>635484</v>
      </c>
      <c r="G22" s="95">
        <v>814775</v>
      </c>
      <c r="H22" s="214" t="s">
        <v>19</v>
      </c>
      <c r="I22" s="215"/>
      <c r="J22" s="93"/>
      <c r="K22" s="95">
        <v>383466</v>
      </c>
      <c r="L22" s="95">
        <v>417594</v>
      </c>
      <c r="M22" s="95">
        <v>421851</v>
      </c>
      <c r="N22" s="95">
        <v>529941</v>
      </c>
      <c r="P22" s="2">
        <f t="shared" si="9"/>
        <v>687</v>
      </c>
      <c r="Q22" s="2">
        <f t="shared" si="9"/>
        <v>277</v>
      </c>
      <c r="R22" s="2">
        <f t="shared" si="9"/>
        <v>484</v>
      </c>
      <c r="S22" s="2">
        <f t="shared" si="9"/>
        <v>775</v>
      </c>
      <c r="T22" s="2">
        <f t="shared" si="10"/>
        <v>466</v>
      </c>
      <c r="U22" s="2">
        <f t="shared" si="10"/>
        <v>594</v>
      </c>
      <c r="V22" s="2">
        <f t="shared" si="10"/>
        <v>851</v>
      </c>
      <c r="W22" s="2">
        <f t="shared" si="10"/>
        <v>941</v>
      </c>
      <c r="Y22" s="3">
        <f t="shared" si="6"/>
        <v>383466</v>
      </c>
      <c r="Z22" s="3">
        <f t="shared" si="6"/>
        <v>417594</v>
      </c>
      <c r="AA22" s="3">
        <f t="shared" si="6"/>
        <v>421851</v>
      </c>
      <c r="AB22" s="3">
        <f t="shared" si="6"/>
        <v>529941</v>
      </c>
      <c r="AC22" s="3">
        <f t="shared" si="7"/>
        <v>653687</v>
      </c>
      <c r="AD22" s="3">
        <f t="shared" si="7"/>
        <v>733277</v>
      </c>
      <c r="AE22" s="3">
        <f t="shared" si="7"/>
        <v>635484</v>
      </c>
      <c r="AF22" s="3">
        <f t="shared" si="7"/>
        <v>814775</v>
      </c>
    </row>
    <row r="23" spans="1:32" ht="15" customHeight="1" thickBot="1">
      <c r="A23" s="214" t="s">
        <v>20</v>
      </c>
      <c r="B23" s="215"/>
      <c r="C23" s="93"/>
      <c r="D23" s="95">
        <v>957099</v>
      </c>
      <c r="E23" s="95">
        <v>924852</v>
      </c>
      <c r="F23" s="95">
        <v>720268</v>
      </c>
      <c r="G23" s="95">
        <v>1374276</v>
      </c>
      <c r="H23" s="214" t="s">
        <v>20</v>
      </c>
      <c r="I23" s="215"/>
      <c r="J23" s="93"/>
      <c r="K23" s="95">
        <v>787876</v>
      </c>
      <c r="L23" s="95">
        <v>658276</v>
      </c>
      <c r="M23" s="95">
        <v>550139</v>
      </c>
      <c r="N23" s="95">
        <v>573993</v>
      </c>
      <c r="P23" s="2">
        <f t="shared" si="9"/>
        <v>99</v>
      </c>
      <c r="Q23" s="2">
        <f t="shared" si="9"/>
        <v>852</v>
      </c>
      <c r="R23" s="2">
        <f t="shared" si="9"/>
        <v>268</v>
      </c>
      <c r="S23" s="2">
        <f t="shared" si="9"/>
        <v>4276</v>
      </c>
      <c r="T23" s="2">
        <f t="shared" si="10"/>
        <v>876</v>
      </c>
      <c r="U23" s="2">
        <f t="shared" si="10"/>
        <v>276</v>
      </c>
      <c r="V23" s="2">
        <f t="shared" si="10"/>
        <v>139</v>
      </c>
      <c r="W23" s="2">
        <f t="shared" si="10"/>
        <v>993</v>
      </c>
      <c r="Y23" s="3">
        <f t="shared" si="6"/>
        <v>787876</v>
      </c>
      <c r="Z23" s="3">
        <f t="shared" si="6"/>
        <v>658276</v>
      </c>
      <c r="AA23" s="3">
        <f t="shared" si="6"/>
        <v>550139</v>
      </c>
      <c r="AB23" s="3">
        <f t="shared" si="6"/>
        <v>573993</v>
      </c>
      <c r="AC23" s="3">
        <f t="shared" si="7"/>
        <v>957099</v>
      </c>
      <c r="AD23" s="3">
        <f t="shared" si="7"/>
        <v>924852</v>
      </c>
      <c r="AE23" s="3">
        <f t="shared" si="7"/>
        <v>720268</v>
      </c>
      <c r="AF23" s="3">
        <f t="shared" si="7"/>
        <v>1374276</v>
      </c>
    </row>
    <row r="24" spans="1:32" ht="30" customHeight="1" thickBot="1">
      <c r="A24" s="214" t="s">
        <v>21</v>
      </c>
      <c r="B24" s="215"/>
      <c r="C24" s="93"/>
      <c r="D24" s="95">
        <v>40357</v>
      </c>
      <c r="E24" s="95">
        <v>59125</v>
      </c>
      <c r="F24" s="95">
        <v>52858</v>
      </c>
      <c r="G24" s="95">
        <v>71445</v>
      </c>
      <c r="H24" s="214" t="s">
        <v>21</v>
      </c>
      <c r="I24" s="215"/>
      <c r="J24" s="93"/>
      <c r="K24" s="95">
        <v>18053</v>
      </c>
      <c r="L24" s="95">
        <v>28227</v>
      </c>
      <c r="M24" s="95">
        <v>43037</v>
      </c>
      <c r="N24" s="95">
        <v>35175</v>
      </c>
      <c r="P24" s="2">
        <f t="shared" si="9"/>
        <v>57</v>
      </c>
      <c r="Q24" s="2">
        <f t="shared" si="9"/>
        <v>25</v>
      </c>
      <c r="R24" s="2">
        <f t="shared" si="9"/>
        <v>58</v>
      </c>
      <c r="S24" s="2">
        <f t="shared" si="9"/>
        <v>45</v>
      </c>
      <c r="T24" s="2">
        <f t="shared" si="10"/>
        <v>53</v>
      </c>
      <c r="U24" s="2">
        <f t="shared" si="10"/>
        <v>27</v>
      </c>
      <c r="V24" s="2">
        <f t="shared" si="10"/>
        <v>37</v>
      </c>
      <c r="W24" s="2">
        <f t="shared" si="10"/>
        <v>75</v>
      </c>
      <c r="Y24" s="3">
        <f t="shared" si="6"/>
        <v>18053</v>
      </c>
      <c r="Z24" s="3">
        <f t="shared" si="6"/>
        <v>28227</v>
      </c>
      <c r="AA24" s="3">
        <f t="shared" si="6"/>
        <v>43037</v>
      </c>
      <c r="AB24" s="3">
        <f t="shared" si="6"/>
        <v>35175</v>
      </c>
      <c r="AC24" s="3">
        <f t="shared" si="7"/>
        <v>40357</v>
      </c>
      <c r="AD24" s="3">
        <f t="shared" si="7"/>
        <v>59125</v>
      </c>
      <c r="AE24" s="3">
        <f t="shared" si="7"/>
        <v>52858</v>
      </c>
      <c r="AF24" s="3">
        <f t="shared" si="7"/>
        <v>71445</v>
      </c>
    </row>
    <row r="25" spans="1:32" ht="15" customHeight="1" thickBot="1">
      <c r="A25" s="224" t="s">
        <v>22</v>
      </c>
      <c r="B25" s="225"/>
      <c r="C25" s="93"/>
      <c r="D25" s="94">
        <v>1840140</v>
      </c>
      <c r="E25" s="94">
        <v>2555474</v>
      </c>
      <c r="F25" s="94">
        <v>2960018</v>
      </c>
      <c r="G25" s="94">
        <v>3625496</v>
      </c>
      <c r="H25" s="224" t="s">
        <v>22</v>
      </c>
      <c r="I25" s="225"/>
      <c r="J25" s="93"/>
      <c r="K25" s="94">
        <v>1659129</v>
      </c>
      <c r="L25" s="94">
        <v>1689754</v>
      </c>
      <c r="M25" s="94">
        <v>1745447</v>
      </c>
      <c r="N25" s="94">
        <v>1814520</v>
      </c>
      <c r="P25" s="2">
        <f t="shared" si="9"/>
        <v>140</v>
      </c>
      <c r="Q25" s="2">
        <f t="shared" si="9"/>
        <v>5474</v>
      </c>
      <c r="R25" s="2">
        <f t="shared" si="9"/>
        <v>18</v>
      </c>
      <c r="S25" s="2">
        <f t="shared" si="9"/>
        <v>5496</v>
      </c>
      <c r="T25" s="2">
        <f t="shared" si="10"/>
        <v>9129</v>
      </c>
      <c r="U25" s="2">
        <f t="shared" si="10"/>
        <v>9754</v>
      </c>
      <c r="V25" s="2">
        <f t="shared" si="10"/>
        <v>5447</v>
      </c>
      <c r="W25" s="2">
        <f t="shared" si="10"/>
        <v>4520</v>
      </c>
      <c r="Y25" s="3">
        <f t="shared" si="6"/>
        <v>1659129</v>
      </c>
      <c r="Z25" s="3">
        <f t="shared" si="6"/>
        <v>1689754</v>
      </c>
      <c r="AA25" s="3">
        <f t="shared" si="6"/>
        <v>1745447</v>
      </c>
      <c r="AB25" s="3">
        <f t="shared" si="6"/>
        <v>1814520</v>
      </c>
      <c r="AC25" s="3">
        <f t="shared" si="7"/>
        <v>1840140</v>
      </c>
      <c r="AD25" s="3">
        <f t="shared" si="7"/>
        <v>2555474</v>
      </c>
      <c r="AE25" s="3">
        <f t="shared" si="7"/>
        <v>2960018</v>
      </c>
      <c r="AF25" s="3">
        <f t="shared" si="7"/>
        <v>3625496</v>
      </c>
    </row>
    <row r="26" spans="1:32" ht="15" customHeight="1" thickBot="1">
      <c r="A26" s="214" t="s">
        <v>23</v>
      </c>
      <c r="B26" s="215"/>
      <c r="C26" s="93"/>
      <c r="D26" s="95">
        <v>672248</v>
      </c>
      <c r="E26" s="95">
        <v>1436098</v>
      </c>
      <c r="F26" s="95">
        <v>1712324</v>
      </c>
      <c r="G26" s="95">
        <v>2594238</v>
      </c>
      <c r="H26" s="214" t="s">
        <v>23</v>
      </c>
      <c r="I26" s="215"/>
      <c r="J26" s="93"/>
      <c r="K26" s="95">
        <v>669297</v>
      </c>
      <c r="L26" s="95">
        <v>668508</v>
      </c>
      <c r="M26" s="95">
        <v>668302</v>
      </c>
      <c r="N26" s="95">
        <v>676879</v>
      </c>
      <c r="P26" s="2">
        <f t="shared" si="9"/>
        <v>248</v>
      </c>
      <c r="Q26" s="2">
        <f t="shared" si="9"/>
        <v>6098</v>
      </c>
      <c r="R26" s="2">
        <f t="shared" si="9"/>
        <v>2324</v>
      </c>
      <c r="S26" s="2">
        <f t="shared" si="9"/>
        <v>4238</v>
      </c>
      <c r="T26" s="2">
        <f t="shared" si="10"/>
        <v>297</v>
      </c>
      <c r="U26" s="2">
        <f t="shared" si="10"/>
        <v>508</v>
      </c>
      <c r="V26" s="2">
        <f t="shared" si="10"/>
        <v>302</v>
      </c>
      <c r="W26" s="2">
        <f t="shared" si="10"/>
        <v>879</v>
      </c>
      <c r="Y26" s="3">
        <f t="shared" si="6"/>
        <v>669297</v>
      </c>
      <c r="Z26" s="3">
        <f t="shared" si="6"/>
        <v>668508</v>
      </c>
      <c r="AA26" s="3">
        <f t="shared" si="6"/>
        <v>668302</v>
      </c>
      <c r="AB26" s="3">
        <f t="shared" si="6"/>
        <v>676879</v>
      </c>
      <c r="AC26" s="3">
        <f t="shared" si="7"/>
        <v>672248</v>
      </c>
      <c r="AD26" s="3">
        <f t="shared" si="7"/>
        <v>1436098</v>
      </c>
      <c r="AE26" s="3">
        <f t="shared" si="7"/>
        <v>1712324</v>
      </c>
      <c r="AF26" s="3">
        <f t="shared" si="7"/>
        <v>2594238</v>
      </c>
    </row>
    <row r="27" spans="1:32" ht="15.75" customHeight="1" thickBot="1">
      <c r="A27" s="214" t="s">
        <v>24</v>
      </c>
      <c r="B27" s="215"/>
      <c r="C27" s="93"/>
      <c r="D27" s="95">
        <v>1895</v>
      </c>
      <c r="E27" s="95">
        <v>1844</v>
      </c>
      <c r="F27" s="95">
        <v>1793</v>
      </c>
      <c r="G27" s="95">
        <v>1842</v>
      </c>
      <c r="H27" s="214" t="s">
        <v>24</v>
      </c>
      <c r="I27" s="215"/>
      <c r="J27" s="93"/>
      <c r="K27" s="95">
        <v>2098</v>
      </c>
      <c r="L27" s="95">
        <v>2048</v>
      </c>
      <c r="M27" s="95">
        <v>1997</v>
      </c>
      <c r="N27" s="95">
        <v>1946</v>
      </c>
      <c r="P27" s="2">
        <f t="shared" si="9"/>
        <v>5</v>
      </c>
      <c r="Q27" s="2">
        <f t="shared" si="9"/>
        <v>4</v>
      </c>
      <c r="R27" s="2">
        <f t="shared" si="9"/>
        <v>3</v>
      </c>
      <c r="S27" s="2">
        <f t="shared" si="9"/>
        <v>2</v>
      </c>
      <c r="T27" s="2">
        <f t="shared" si="10"/>
        <v>8</v>
      </c>
      <c r="U27" s="2">
        <f t="shared" si="10"/>
        <v>8</v>
      </c>
      <c r="V27" s="2">
        <f t="shared" si="10"/>
        <v>7</v>
      </c>
      <c r="W27" s="2">
        <f t="shared" si="10"/>
        <v>6</v>
      </c>
      <c r="Y27" s="3">
        <f t="shared" si="6"/>
        <v>2098</v>
      </c>
      <c r="Z27" s="3">
        <f t="shared" si="6"/>
        <v>2048</v>
      </c>
      <c r="AA27" s="3">
        <f t="shared" si="6"/>
        <v>1997</v>
      </c>
      <c r="AB27" s="3">
        <f t="shared" si="6"/>
        <v>1946</v>
      </c>
      <c r="AC27" s="3">
        <f t="shared" si="7"/>
        <v>1895</v>
      </c>
      <c r="AD27" s="3">
        <f t="shared" si="7"/>
        <v>1844</v>
      </c>
      <c r="AE27" s="3">
        <f t="shared" si="7"/>
        <v>1793</v>
      </c>
      <c r="AF27" s="3">
        <f t="shared" si="7"/>
        <v>1842</v>
      </c>
    </row>
    <row r="28" spans="1:32" ht="30" customHeight="1" thickBot="1">
      <c r="A28" s="214" t="s">
        <v>25</v>
      </c>
      <c r="B28" s="215"/>
      <c r="C28" s="93"/>
      <c r="D28" s="95">
        <v>464209</v>
      </c>
      <c r="E28" s="95">
        <v>58791</v>
      </c>
      <c r="F28" s="95">
        <v>296079</v>
      </c>
      <c r="G28" s="95">
        <v>69987</v>
      </c>
      <c r="H28" s="214" t="s">
        <v>25</v>
      </c>
      <c r="I28" s="215"/>
      <c r="J28" s="93"/>
      <c r="K28" s="95">
        <v>443951</v>
      </c>
      <c r="L28" s="95">
        <v>454713</v>
      </c>
      <c r="M28" s="95">
        <v>464020</v>
      </c>
      <c r="N28" s="95">
        <v>472012</v>
      </c>
      <c r="P28" s="2">
        <f t="shared" si="9"/>
        <v>209</v>
      </c>
      <c r="Q28" s="2">
        <f t="shared" si="9"/>
        <v>91</v>
      </c>
      <c r="R28" s="2">
        <f t="shared" si="9"/>
        <v>79</v>
      </c>
      <c r="S28" s="2">
        <f t="shared" si="9"/>
        <v>87</v>
      </c>
      <c r="T28" s="2">
        <f t="shared" si="10"/>
        <v>951</v>
      </c>
      <c r="U28" s="2">
        <f t="shared" si="10"/>
        <v>713</v>
      </c>
      <c r="V28" s="2">
        <f t="shared" si="10"/>
        <v>20</v>
      </c>
      <c r="W28" s="2">
        <f t="shared" si="10"/>
        <v>12</v>
      </c>
      <c r="Y28" s="3">
        <f t="shared" si="6"/>
        <v>443951</v>
      </c>
      <c r="Z28" s="3">
        <f t="shared" si="6"/>
        <v>454713</v>
      </c>
      <c r="AA28" s="3">
        <f t="shared" si="6"/>
        <v>464020</v>
      </c>
      <c r="AB28" s="3">
        <f t="shared" si="6"/>
        <v>472012</v>
      </c>
      <c r="AC28" s="3">
        <f t="shared" si="7"/>
        <v>464209</v>
      </c>
      <c r="AD28" s="3">
        <f t="shared" si="7"/>
        <v>58791</v>
      </c>
      <c r="AE28" s="3">
        <f t="shared" si="7"/>
        <v>296079</v>
      </c>
      <c r="AF28" s="3">
        <f t="shared" si="7"/>
        <v>69987</v>
      </c>
    </row>
    <row r="29" spans="1:32" ht="15" customHeight="1" thickBot="1">
      <c r="A29" s="224" t="s">
        <v>26</v>
      </c>
      <c r="B29" s="225"/>
      <c r="C29" s="93"/>
      <c r="D29" s="94">
        <v>4735262</v>
      </c>
      <c r="E29" s="94">
        <v>5764294</v>
      </c>
      <c r="F29" s="94">
        <v>5999009</v>
      </c>
      <c r="G29" s="94">
        <v>7216680</v>
      </c>
      <c r="H29" s="224" t="s">
        <v>26</v>
      </c>
      <c r="I29" s="225"/>
      <c r="J29" s="93"/>
      <c r="K29" s="94">
        <v>3771191</v>
      </c>
      <c r="L29" s="94">
        <v>3662970</v>
      </c>
      <c r="M29" s="94">
        <v>3761978</v>
      </c>
      <c r="N29" s="94">
        <v>3866133</v>
      </c>
      <c r="P29" s="2">
        <f t="shared" si="9"/>
        <v>5262</v>
      </c>
      <c r="Q29" s="2">
        <f t="shared" si="9"/>
        <v>4294</v>
      </c>
      <c r="R29" s="2">
        <f t="shared" si="9"/>
        <v>9009</v>
      </c>
      <c r="S29" s="2">
        <f t="shared" si="9"/>
        <v>6680</v>
      </c>
      <c r="T29" s="2">
        <f t="shared" si="10"/>
        <v>1191</v>
      </c>
      <c r="U29" s="2">
        <f t="shared" si="10"/>
        <v>2970</v>
      </c>
      <c r="V29" s="2">
        <f t="shared" si="10"/>
        <v>1978</v>
      </c>
      <c r="W29" s="2">
        <f t="shared" si="10"/>
        <v>6133</v>
      </c>
      <c r="Y29" s="3">
        <f t="shared" si="6"/>
        <v>3771191</v>
      </c>
      <c r="Z29" s="3">
        <f t="shared" si="6"/>
        <v>3662970</v>
      </c>
      <c r="AA29" s="3">
        <f t="shared" si="6"/>
        <v>3761978</v>
      </c>
      <c r="AB29" s="3">
        <f t="shared" si="6"/>
        <v>3866133</v>
      </c>
      <c r="AC29" s="3">
        <f t="shared" si="7"/>
        <v>4735262</v>
      </c>
      <c r="AD29" s="3">
        <f t="shared" si="7"/>
        <v>5764294</v>
      </c>
      <c r="AE29" s="3">
        <f t="shared" si="7"/>
        <v>5999009</v>
      </c>
      <c r="AF29" s="3">
        <f t="shared" si="7"/>
        <v>7216680</v>
      </c>
    </row>
    <row r="30" spans="1:32" ht="15" customHeight="1" thickBot="1">
      <c r="A30" s="224" t="s">
        <v>27</v>
      </c>
      <c r="B30" s="225"/>
      <c r="C30" s="93"/>
      <c r="D30" s="94">
        <v>1362718</v>
      </c>
      <c r="E30" s="94">
        <v>1493090</v>
      </c>
      <c r="F30" s="94">
        <v>1834576</v>
      </c>
      <c r="G30" s="94">
        <v>2520005</v>
      </c>
      <c r="H30" s="224" t="s">
        <v>27</v>
      </c>
      <c r="I30" s="225"/>
      <c r="J30" s="93"/>
      <c r="K30" s="94">
        <v>975965</v>
      </c>
      <c r="L30" s="94">
        <v>821214</v>
      </c>
      <c r="M30" s="94">
        <v>838820</v>
      </c>
      <c r="N30" s="94">
        <v>904899</v>
      </c>
      <c r="P30" s="2">
        <f t="shared" si="9"/>
        <v>2718</v>
      </c>
      <c r="Q30" s="2">
        <f t="shared" si="9"/>
        <v>3090</v>
      </c>
      <c r="R30" s="2">
        <f t="shared" si="9"/>
        <v>4576</v>
      </c>
      <c r="S30" s="2">
        <f t="shared" si="9"/>
        <v>5</v>
      </c>
      <c r="T30" s="2">
        <f t="shared" si="10"/>
        <v>965</v>
      </c>
      <c r="U30" s="2">
        <f t="shared" si="10"/>
        <v>214</v>
      </c>
      <c r="V30" s="2">
        <f t="shared" si="10"/>
        <v>820</v>
      </c>
      <c r="W30" s="2">
        <f t="shared" si="10"/>
        <v>899</v>
      </c>
      <c r="Y30" s="3">
        <f t="shared" si="6"/>
        <v>975965</v>
      </c>
      <c r="Z30" s="3">
        <f t="shared" si="6"/>
        <v>821214</v>
      </c>
      <c r="AA30" s="3">
        <f t="shared" si="6"/>
        <v>838820</v>
      </c>
      <c r="AB30" s="3">
        <f t="shared" si="6"/>
        <v>904899</v>
      </c>
      <c r="AC30" s="3">
        <f t="shared" si="7"/>
        <v>1362718</v>
      </c>
      <c r="AD30" s="3">
        <f t="shared" si="7"/>
        <v>1493090</v>
      </c>
      <c r="AE30" s="3">
        <f t="shared" si="7"/>
        <v>1834576</v>
      </c>
      <c r="AF30" s="3">
        <f t="shared" si="7"/>
        <v>2520005</v>
      </c>
    </row>
    <row r="31" spans="1:32" ht="15" customHeight="1" thickBot="1">
      <c r="A31" s="214" t="s">
        <v>28</v>
      </c>
      <c r="B31" s="215"/>
      <c r="C31" s="93"/>
      <c r="D31" s="95">
        <v>1169420</v>
      </c>
      <c r="E31" s="95">
        <v>1080774</v>
      </c>
      <c r="F31" s="95">
        <v>1400710</v>
      </c>
      <c r="G31" s="95">
        <v>1950515</v>
      </c>
      <c r="H31" s="214" t="s">
        <v>28</v>
      </c>
      <c r="I31" s="215"/>
      <c r="J31" s="93"/>
      <c r="K31" s="95">
        <v>882397</v>
      </c>
      <c r="L31" s="95">
        <v>731431</v>
      </c>
      <c r="M31" s="95">
        <v>758605</v>
      </c>
      <c r="N31" s="95">
        <v>811870</v>
      </c>
      <c r="P31" s="2">
        <f t="shared" si="9"/>
        <v>9420</v>
      </c>
      <c r="Q31" s="2">
        <f t="shared" si="9"/>
        <v>774</v>
      </c>
      <c r="R31" s="2">
        <f t="shared" si="9"/>
        <v>710</v>
      </c>
      <c r="S31" s="2">
        <f t="shared" si="9"/>
        <v>515</v>
      </c>
      <c r="T31" s="2">
        <f t="shared" si="10"/>
        <v>397</v>
      </c>
      <c r="U31" s="2">
        <f t="shared" si="10"/>
        <v>431</v>
      </c>
      <c r="V31" s="2">
        <f t="shared" si="10"/>
        <v>605</v>
      </c>
      <c r="W31" s="2">
        <f t="shared" si="10"/>
        <v>870</v>
      </c>
      <c r="Y31" s="3">
        <f t="shared" si="6"/>
        <v>882397</v>
      </c>
      <c r="Z31" s="3">
        <f t="shared" si="6"/>
        <v>731431</v>
      </c>
      <c r="AA31" s="3">
        <f t="shared" si="6"/>
        <v>758605</v>
      </c>
      <c r="AB31" s="3">
        <f t="shared" si="6"/>
        <v>811870</v>
      </c>
      <c r="AC31" s="3">
        <f t="shared" si="7"/>
        <v>1169420</v>
      </c>
      <c r="AD31" s="3">
        <f t="shared" si="7"/>
        <v>1080774</v>
      </c>
      <c r="AE31" s="3">
        <f t="shared" si="7"/>
        <v>1400710</v>
      </c>
      <c r="AF31" s="3">
        <f t="shared" si="7"/>
        <v>1950515</v>
      </c>
    </row>
    <row r="32" spans="1:32" ht="15" customHeight="1" thickBot="1">
      <c r="A32" s="214" t="s">
        <v>29</v>
      </c>
      <c r="B32" s="215"/>
      <c r="C32" s="93"/>
      <c r="D32" s="95">
        <v>193299</v>
      </c>
      <c r="E32" s="95">
        <v>412316</v>
      </c>
      <c r="F32" s="95">
        <v>433865</v>
      </c>
      <c r="G32" s="95">
        <v>569490</v>
      </c>
      <c r="H32" s="214" t="s">
        <v>29</v>
      </c>
      <c r="I32" s="215"/>
      <c r="J32" s="93"/>
      <c r="K32" s="95">
        <v>93568</v>
      </c>
      <c r="L32" s="95">
        <v>89783</v>
      </c>
      <c r="M32" s="95">
        <v>80215</v>
      </c>
      <c r="N32" s="95">
        <v>93029</v>
      </c>
      <c r="P32" s="2">
        <f t="shared" si="9"/>
        <v>299</v>
      </c>
      <c r="Q32" s="2">
        <f t="shared" si="9"/>
        <v>316</v>
      </c>
      <c r="R32" s="2">
        <f t="shared" si="9"/>
        <v>865</v>
      </c>
      <c r="S32" s="2">
        <f t="shared" si="9"/>
        <v>490</v>
      </c>
      <c r="T32" s="2">
        <f t="shared" si="10"/>
        <v>68</v>
      </c>
      <c r="U32" s="2">
        <f t="shared" si="10"/>
        <v>83</v>
      </c>
      <c r="V32" s="2">
        <f t="shared" si="10"/>
        <v>15</v>
      </c>
      <c r="W32" s="2">
        <f t="shared" si="10"/>
        <v>29</v>
      </c>
      <c r="Y32" s="3">
        <f t="shared" si="6"/>
        <v>93568</v>
      </c>
      <c r="Z32" s="3">
        <f t="shared" si="6"/>
        <v>89783</v>
      </c>
      <c r="AA32" s="3">
        <f t="shared" si="6"/>
        <v>80215</v>
      </c>
      <c r="AB32" s="3">
        <f t="shared" si="6"/>
        <v>93029</v>
      </c>
      <c r="AC32" s="3">
        <f t="shared" si="7"/>
        <v>193299</v>
      </c>
      <c r="AD32" s="3">
        <f t="shared" si="7"/>
        <v>412316</v>
      </c>
      <c r="AE32" s="3">
        <f t="shared" si="7"/>
        <v>433865</v>
      </c>
      <c r="AF32" s="3">
        <f t="shared" si="7"/>
        <v>569490</v>
      </c>
    </row>
    <row r="33" spans="1:32" ht="15" customHeight="1" thickBot="1">
      <c r="A33" s="224" t="s">
        <v>30</v>
      </c>
      <c r="B33" s="225"/>
      <c r="C33" s="93"/>
      <c r="D33" s="94">
        <v>3372544</v>
      </c>
      <c r="E33" s="94">
        <v>4271204</v>
      </c>
      <c r="F33" s="94">
        <v>4164433</v>
      </c>
      <c r="G33" s="94">
        <v>4696675</v>
      </c>
      <c r="H33" s="224" t="s">
        <v>30</v>
      </c>
      <c r="I33" s="225"/>
      <c r="J33" s="93"/>
      <c r="K33" s="94">
        <v>2795226</v>
      </c>
      <c r="L33" s="94">
        <v>2841756</v>
      </c>
      <c r="M33" s="94">
        <v>2923158</v>
      </c>
      <c r="N33" s="94">
        <v>2961235</v>
      </c>
      <c r="P33" s="2">
        <f t="shared" si="9"/>
        <v>2544</v>
      </c>
      <c r="Q33" s="2">
        <f t="shared" si="9"/>
        <v>1204</v>
      </c>
      <c r="R33" s="2">
        <f t="shared" si="9"/>
        <v>4433</v>
      </c>
      <c r="S33" s="2">
        <f t="shared" si="9"/>
        <v>6675</v>
      </c>
      <c r="T33" s="2">
        <f t="shared" si="10"/>
        <v>5226</v>
      </c>
      <c r="U33" s="2">
        <f t="shared" si="10"/>
        <v>1756</v>
      </c>
      <c r="V33" s="2">
        <f t="shared" si="10"/>
        <v>3158</v>
      </c>
      <c r="W33" s="2">
        <f t="shared" si="10"/>
        <v>1235</v>
      </c>
      <c r="Y33" s="3">
        <f t="shared" si="6"/>
        <v>2795226</v>
      </c>
      <c r="Z33" s="3">
        <f t="shared" si="6"/>
        <v>2841756</v>
      </c>
      <c r="AA33" s="3">
        <f t="shared" si="6"/>
        <v>2923158</v>
      </c>
      <c r="AB33" s="3">
        <f t="shared" si="6"/>
        <v>2961235</v>
      </c>
      <c r="AC33" s="3">
        <f t="shared" si="7"/>
        <v>3372544</v>
      </c>
      <c r="AD33" s="3">
        <f t="shared" si="7"/>
        <v>4271204</v>
      </c>
      <c r="AE33" s="3">
        <f t="shared" si="7"/>
        <v>4164433</v>
      </c>
      <c r="AF33" s="3">
        <f t="shared" si="7"/>
        <v>4696675</v>
      </c>
    </row>
    <row r="34" spans="1:32" ht="30" customHeight="1" thickBot="1">
      <c r="A34" s="214" t="s">
        <v>31</v>
      </c>
      <c r="B34" s="215"/>
      <c r="C34" s="93"/>
      <c r="D34" s="95">
        <v>1023725</v>
      </c>
      <c r="E34" s="95">
        <v>1177236</v>
      </c>
      <c r="F34" s="95">
        <v>1177236</v>
      </c>
      <c r="G34" s="95">
        <v>1202016</v>
      </c>
      <c r="H34" s="214" t="s">
        <v>31</v>
      </c>
      <c r="I34" s="215"/>
      <c r="J34" s="93"/>
      <c r="K34" s="95">
        <v>1008725</v>
      </c>
      <c r="L34" s="95">
        <v>1008725</v>
      </c>
      <c r="M34" s="95">
        <v>1023725</v>
      </c>
      <c r="N34" s="95">
        <v>1023725</v>
      </c>
      <c r="P34" s="2">
        <f t="shared" si="9"/>
        <v>3725</v>
      </c>
      <c r="Q34" s="2">
        <f t="shared" si="9"/>
        <v>7236</v>
      </c>
      <c r="R34" s="2">
        <f t="shared" si="9"/>
        <v>7236</v>
      </c>
      <c r="S34" s="2">
        <f t="shared" si="9"/>
        <v>2016</v>
      </c>
      <c r="T34" s="2">
        <f t="shared" si="10"/>
        <v>8725</v>
      </c>
      <c r="U34" s="2">
        <f t="shared" si="10"/>
        <v>8725</v>
      </c>
      <c r="V34" s="2">
        <f t="shared" si="10"/>
        <v>3725</v>
      </c>
      <c r="W34" s="2">
        <f t="shared" si="10"/>
        <v>3725</v>
      </c>
      <c r="Y34" s="3">
        <f t="shared" si="6"/>
        <v>1008725</v>
      </c>
      <c r="Z34" s="3">
        <f t="shared" si="6"/>
        <v>1008725</v>
      </c>
      <c r="AA34" s="3">
        <f t="shared" si="6"/>
        <v>1023725</v>
      </c>
      <c r="AB34" s="3">
        <f t="shared" si="6"/>
        <v>1023725</v>
      </c>
      <c r="AC34" s="3">
        <f t="shared" si="7"/>
        <v>1023725</v>
      </c>
      <c r="AD34" s="3">
        <f t="shared" si="7"/>
        <v>1177236</v>
      </c>
      <c r="AE34" s="3">
        <f t="shared" si="7"/>
        <v>1177236</v>
      </c>
      <c r="AF34" s="3">
        <f t="shared" si="7"/>
        <v>1202016</v>
      </c>
    </row>
    <row r="35" spans="1:32" ht="30" customHeight="1" thickBot="1">
      <c r="A35" s="214" t="s">
        <v>32</v>
      </c>
      <c r="B35" s="215"/>
      <c r="C35" s="93"/>
      <c r="D35" s="95">
        <v>1021071</v>
      </c>
      <c r="E35" s="95">
        <v>1021071</v>
      </c>
      <c r="F35" s="95">
        <v>1021071</v>
      </c>
      <c r="G35" s="95">
        <v>1020651</v>
      </c>
      <c r="H35" s="214" t="s">
        <v>32</v>
      </c>
      <c r="I35" s="215"/>
      <c r="J35" s="93"/>
      <c r="K35" s="95">
        <v>1021203</v>
      </c>
      <c r="L35" s="95">
        <v>1021203</v>
      </c>
      <c r="M35" s="95">
        <v>1021071</v>
      </c>
      <c r="N35" s="95">
        <v>1021071</v>
      </c>
      <c r="P35" s="2">
        <f t="shared" si="9"/>
        <v>1071</v>
      </c>
      <c r="Q35" s="2">
        <f t="shared" si="9"/>
        <v>1071</v>
      </c>
      <c r="R35" s="2">
        <f t="shared" si="9"/>
        <v>1071</v>
      </c>
      <c r="S35" s="2">
        <f t="shared" si="9"/>
        <v>651</v>
      </c>
      <c r="T35" s="2">
        <f t="shared" si="10"/>
        <v>1203</v>
      </c>
      <c r="U35" s="2">
        <f t="shared" si="10"/>
        <v>1203</v>
      </c>
      <c r="V35" s="2">
        <f t="shared" si="10"/>
        <v>1071</v>
      </c>
      <c r="W35" s="2">
        <f t="shared" si="10"/>
        <v>1071</v>
      </c>
      <c r="Y35" s="3">
        <f t="shared" si="6"/>
        <v>1021203</v>
      </c>
      <c r="Z35" s="3">
        <f t="shared" si="6"/>
        <v>1021203</v>
      </c>
      <c r="AA35" s="3">
        <f t="shared" si="6"/>
        <v>1021071</v>
      </c>
      <c r="AB35" s="3">
        <f t="shared" si="6"/>
        <v>1021071</v>
      </c>
      <c r="AC35" s="3">
        <f t="shared" si="7"/>
        <v>1021071</v>
      </c>
      <c r="AD35" s="3">
        <f t="shared" si="7"/>
        <v>1021071</v>
      </c>
      <c r="AE35" s="3">
        <f t="shared" si="7"/>
        <v>1021071</v>
      </c>
      <c r="AF35" s="3">
        <f t="shared" si="7"/>
        <v>1020651</v>
      </c>
    </row>
    <row r="36" spans="1:32" ht="30" customHeight="1" thickBot="1">
      <c r="A36" s="214" t="s">
        <v>33</v>
      </c>
      <c r="B36" s="215"/>
      <c r="C36" s="93"/>
      <c r="D36" s="95">
        <v>314668</v>
      </c>
      <c r="E36" s="95">
        <v>427485</v>
      </c>
      <c r="F36" s="95">
        <v>389734</v>
      </c>
      <c r="G36" s="95">
        <v>411717</v>
      </c>
      <c r="H36" s="214" t="s">
        <v>33</v>
      </c>
      <c r="I36" s="215"/>
      <c r="J36" s="93"/>
      <c r="K36" s="95">
        <v>83685</v>
      </c>
      <c r="L36" s="95">
        <v>128516</v>
      </c>
      <c r="M36" s="95">
        <v>179509</v>
      </c>
      <c r="N36" s="95">
        <v>212266</v>
      </c>
      <c r="P36" s="2">
        <f t="shared" si="9"/>
        <v>668</v>
      </c>
      <c r="Q36" s="2">
        <f t="shared" si="9"/>
        <v>485</v>
      </c>
      <c r="R36" s="2">
        <f t="shared" si="9"/>
        <v>734</v>
      </c>
      <c r="S36" s="2">
        <f t="shared" si="9"/>
        <v>717</v>
      </c>
      <c r="T36" s="2">
        <f t="shared" si="10"/>
        <v>85</v>
      </c>
      <c r="U36" s="2">
        <f t="shared" si="10"/>
        <v>516</v>
      </c>
      <c r="V36" s="2">
        <f t="shared" si="10"/>
        <v>509</v>
      </c>
      <c r="W36" s="2">
        <f t="shared" si="10"/>
        <v>266</v>
      </c>
      <c r="Y36" s="3">
        <f t="shared" si="6"/>
        <v>83685</v>
      </c>
      <c r="Z36" s="3">
        <f t="shared" si="6"/>
        <v>128516</v>
      </c>
      <c r="AA36" s="3">
        <f t="shared" si="6"/>
        <v>179509</v>
      </c>
      <c r="AB36" s="3">
        <f t="shared" si="6"/>
        <v>212266</v>
      </c>
      <c r="AC36" s="3">
        <f t="shared" si="7"/>
        <v>314668</v>
      </c>
      <c r="AD36" s="3">
        <f t="shared" si="7"/>
        <v>427485</v>
      </c>
      <c r="AE36" s="3">
        <f t="shared" si="7"/>
        <v>389734</v>
      </c>
      <c r="AF36" s="3">
        <f t="shared" si="7"/>
        <v>411717</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4735262</v>
      </c>
      <c r="E38" s="94">
        <v>5764294</v>
      </c>
      <c r="F38" s="94">
        <v>5999009</v>
      </c>
      <c r="G38" s="94">
        <v>7216680</v>
      </c>
      <c r="H38" s="224" t="s">
        <v>35</v>
      </c>
      <c r="I38" s="225"/>
      <c r="J38" s="93"/>
      <c r="K38" s="94">
        <v>3771191</v>
      </c>
      <c r="L38" s="94">
        <v>3662970</v>
      </c>
      <c r="M38" s="94">
        <v>3761978</v>
      </c>
      <c r="N38" s="94">
        <v>3866133</v>
      </c>
      <c r="P38" s="2">
        <f t="shared" si="9"/>
        <v>5262</v>
      </c>
      <c r="Q38" s="2">
        <f t="shared" si="9"/>
        <v>4294</v>
      </c>
      <c r="R38" s="2">
        <f t="shared" si="9"/>
        <v>9009</v>
      </c>
      <c r="S38" s="2">
        <f t="shared" si="9"/>
        <v>6680</v>
      </c>
      <c r="T38" s="2">
        <f t="shared" si="10"/>
        <v>1191</v>
      </c>
      <c r="U38" s="2">
        <f t="shared" si="10"/>
        <v>2970</v>
      </c>
      <c r="V38" s="2">
        <f t="shared" si="10"/>
        <v>1978</v>
      </c>
      <c r="W38" s="2">
        <f t="shared" si="10"/>
        <v>6133</v>
      </c>
      <c r="Y38" s="3">
        <f t="shared" si="6"/>
        <v>3771191</v>
      </c>
      <c r="Z38" s="3">
        <f t="shared" si="6"/>
        <v>3662970</v>
      </c>
      <c r="AA38" s="3">
        <f t="shared" si="6"/>
        <v>3761978</v>
      </c>
      <c r="AB38" s="3">
        <f t="shared" si="6"/>
        <v>3866133</v>
      </c>
      <c r="AC38" s="3">
        <f t="shared" si="7"/>
        <v>4735262</v>
      </c>
      <c r="AD38" s="3">
        <f t="shared" si="7"/>
        <v>5764294</v>
      </c>
      <c r="AE38" s="3">
        <f t="shared" si="7"/>
        <v>5999009</v>
      </c>
      <c r="AF38" s="3">
        <f t="shared" si="7"/>
        <v>7216680</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dimension ref="A1:M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14" sqref="N14"/>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569</v>
      </c>
    </row>
    <row r="2" spans="1:11">
      <c r="A2" s="7"/>
      <c r="B2" s="125" t="s">
        <v>540</v>
      </c>
      <c r="C2" s="126" t="s">
        <v>37</v>
      </c>
      <c r="D2" s="126" t="str">
        <f>'Input yearly PVB'!N18</f>
        <v>Năm 2014</v>
      </c>
      <c r="E2" s="126" t="str">
        <f>'Input yearly PVB'!O18</f>
        <v>Năm 2015</v>
      </c>
      <c r="F2" s="126" t="str">
        <f>'Input yearly PVB'!P18</f>
        <v>Năm 2016</v>
      </c>
      <c r="G2" s="126" t="str">
        <f>'Input yearly PVB'!Q18</f>
        <v>Năm 2017</v>
      </c>
      <c r="H2" s="196"/>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PVB'!N3</f>
        <v>1001456</v>
      </c>
      <c r="E4" s="130">
        <f>'Input yearly PVB'!O3</f>
        <v>967652</v>
      </c>
      <c r="F4" s="130">
        <f>'Input yearly PVB'!P3</f>
        <v>6355</v>
      </c>
      <c r="G4" s="130">
        <f>'Input yearly PVB'!Q3</f>
        <v>83079</v>
      </c>
      <c r="H4" s="129"/>
      <c r="I4" s="238"/>
      <c r="J4" s="239"/>
      <c r="K4" s="240"/>
    </row>
    <row r="5" spans="1:11">
      <c r="A5" s="7"/>
      <c r="B5" s="128" t="s">
        <v>542</v>
      </c>
      <c r="C5" s="128" t="s">
        <v>38</v>
      </c>
      <c r="D5" s="131">
        <f>'Input yearly PVB'!N5</f>
        <v>259049</v>
      </c>
      <c r="E5" s="131">
        <f>'Input yearly PVB'!O5</f>
        <v>181173</v>
      </c>
      <c r="F5" s="131">
        <f>'Input yearly PVB'!P5</f>
        <v>-71649</v>
      </c>
      <c r="G5" s="131">
        <f>'Input yearly PVB'!Q5</f>
        <v>-34163</v>
      </c>
      <c r="H5" s="129"/>
      <c r="I5" s="238"/>
      <c r="J5" s="239"/>
      <c r="K5" s="240"/>
    </row>
    <row r="6" spans="1:11">
      <c r="A6" s="7"/>
      <c r="B6" s="128" t="s">
        <v>543</v>
      </c>
      <c r="C6" s="128" t="s">
        <v>38</v>
      </c>
      <c r="D6" s="131">
        <f>'Input yearly PVB'!N15</f>
        <v>147522</v>
      </c>
      <c r="E6" s="131">
        <f>'Input yearly PVB'!O15</f>
        <v>126258</v>
      </c>
      <c r="F6" s="131">
        <f>'Input yearly PVB'!P15</f>
        <v>-53983</v>
      </c>
      <c r="G6" s="131">
        <f>'Input yearly PVB'!Q15</f>
        <v>56276</v>
      </c>
      <c r="H6" s="129"/>
      <c r="I6" s="238"/>
      <c r="J6" s="239"/>
      <c r="K6" s="240"/>
    </row>
    <row r="7" spans="1:11">
      <c r="A7" s="7"/>
      <c r="B7" s="128" t="s">
        <v>544</v>
      </c>
      <c r="C7" s="128" t="s">
        <v>38</v>
      </c>
      <c r="D7" s="131">
        <f>'Input yearly PVB'!N33</f>
        <v>397012</v>
      </c>
      <c r="E7" s="131">
        <f>'Input yearly PVB'!O33</f>
        <v>518000</v>
      </c>
      <c r="F7" s="131">
        <f>'Input yearly PVB'!P33</f>
        <v>347728</v>
      </c>
      <c r="G7" s="131">
        <f>'Input yearly PVB'!Q33</f>
        <v>403997</v>
      </c>
      <c r="H7" s="129"/>
      <c r="I7" s="238"/>
      <c r="J7" s="239"/>
      <c r="K7" s="240"/>
    </row>
    <row r="8" spans="1:11">
      <c r="A8" s="7"/>
      <c r="B8" s="128" t="s">
        <v>545</v>
      </c>
      <c r="C8" s="129" t="s">
        <v>38</v>
      </c>
      <c r="D8" s="130">
        <f>'Input yearly PVB'!N29</f>
        <v>1068221</v>
      </c>
      <c r="E8" s="130">
        <f>'Input yearly PVB'!O29</f>
        <v>699629</v>
      </c>
      <c r="F8" s="130">
        <f>'Input yearly PVB'!P29</f>
        <v>443862</v>
      </c>
      <c r="G8" s="130">
        <f>'Input yearly PVB'!Q29</f>
        <v>438148</v>
      </c>
      <c r="H8" s="129"/>
      <c r="I8" s="238"/>
      <c r="J8" s="239"/>
      <c r="K8" s="240"/>
    </row>
    <row r="9" spans="1:11">
      <c r="A9" s="7"/>
      <c r="B9" s="128" t="s">
        <v>546</v>
      </c>
      <c r="C9" s="129" t="s">
        <v>39</v>
      </c>
      <c r="D9" s="130">
        <f>'Input yearly PVB'!N34*1000000/10000</f>
        <v>21600000</v>
      </c>
      <c r="E9" s="130">
        <f>'Input yearly PVB'!O34*1000000/10000</f>
        <v>21600000</v>
      </c>
      <c r="F9" s="130">
        <f>'Input yearly PVB'!P34*1000000/10000</f>
        <v>21600000</v>
      </c>
      <c r="G9" s="130">
        <f>'Input yearly PVB'!Q34*1000000/10000</f>
        <v>21600000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0.25867237302487578</v>
      </c>
      <c r="E11" s="132">
        <f>E5/E4</f>
        <v>0.18722949986152046</v>
      </c>
      <c r="F11" s="132">
        <f>F5/F4</f>
        <v>-11.274429583005508</v>
      </c>
      <c r="G11" s="132">
        <f>G5/G4</f>
        <v>-0.41121101602089577</v>
      </c>
      <c r="H11" s="129"/>
      <c r="I11" s="238"/>
      <c r="J11" s="239"/>
      <c r="K11" s="240"/>
    </row>
    <row r="12" spans="1:11">
      <c r="A12" s="7"/>
      <c r="B12" s="128" t="s">
        <v>570</v>
      </c>
      <c r="C12" s="129" t="s">
        <v>36</v>
      </c>
      <c r="D12" s="133">
        <f>D6/D4</f>
        <v>0.14730752025051524</v>
      </c>
      <c r="E12" s="132">
        <f>E6/E4</f>
        <v>0.13047872582291981</v>
      </c>
      <c r="F12" s="132">
        <f>F6/F4</f>
        <v>-8.4945712037765535</v>
      </c>
      <c r="G12" s="132">
        <f>G6/G4</f>
        <v>0.677379361812251</v>
      </c>
      <c r="H12" s="129"/>
      <c r="I12" s="238"/>
      <c r="J12" s="239"/>
      <c r="K12" s="240"/>
    </row>
    <row r="13" spans="1:11">
      <c r="A13" s="7"/>
      <c r="B13" s="128" t="s">
        <v>41</v>
      </c>
      <c r="C13" s="129" t="s">
        <v>40</v>
      </c>
      <c r="D13" s="130">
        <f>D6*1000000/D9</f>
        <v>6829.7222222222226</v>
      </c>
      <c r="E13" s="131">
        <f>E6*1000000/E9</f>
        <v>5845.2777777777774</v>
      </c>
      <c r="F13" s="131">
        <f>F6*1000000/F9</f>
        <v>-2499.212962962963</v>
      </c>
      <c r="G13" s="131">
        <f>G6*1000000/G9</f>
        <v>2605.3703703703704</v>
      </c>
      <c r="H13" s="129"/>
      <c r="I13" s="238"/>
      <c r="J13" s="239"/>
      <c r="K13" s="240"/>
    </row>
    <row r="14" spans="1:11">
      <c r="A14" s="7"/>
      <c r="B14" s="128" t="s">
        <v>548</v>
      </c>
      <c r="C14" s="129"/>
      <c r="D14" s="130">
        <f>D7*1000000/D9</f>
        <v>18380.185185185186</v>
      </c>
      <c r="E14" s="131">
        <f>E7*1000000/E9</f>
        <v>23981.481481481482</v>
      </c>
      <c r="F14" s="131">
        <f>F7*1000000/F9</f>
        <v>16098.518518518518</v>
      </c>
      <c r="G14" s="131">
        <f>G7*1000000/G9</f>
        <v>18703.564814814814</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-3.3754852934127909E-2</v>
      </c>
      <c r="F16" s="138">
        <f>(F4-E4)/ABS(E4)</f>
        <v>-0.99343255633223515</v>
      </c>
      <c r="G16" s="138">
        <f>(G4-F4)/ABS(F4)</f>
        <v>12.073013375295043</v>
      </c>
      <c r="H16" s="129"/>
      <c r="I16" s="238"/>
      <c r="J16" s="239"/>
      <c r="K16" s="240"/>
    </row>
    <row r="17" spans="1:13">
      <c r="A17" s="7"/>
      <c r="B17" s="128" t="s">
        <v>543</v>
      </c>
      <c r="C17" s="139" t="s">
        <v>36</v>
      </c>
      <c r="D17" s="128"/>
      <c r="E17" s="138">
        <f>(E6-D6)/ABS(D6)</f>
        <v>-0.14414121283605158</v>
      </c>
      <c r="F17" s="138">
        <f>(F6-E6)/ABS(E6)</f>
        <v>-1.4275610258359865</v>
      </c>
      <c r="G17" s="138">
        <f>(G6-F6)/ABS(F6)</f>
        <v>2.042476335142545</v>
      </c>
      <c r="H17" s="129"/>
      <c r="I17" s="238"/>
      <c r="J17" s="239"/>
      <c r="K17" s="240"/>
    </row>
    <row r="18" spans="1:13">
      <c r="A18" s="7"/>
      <c r="B18" s="128" t="s">
        <v>41</v>
      </c>
      <c r="C18" s="136" t="s">
        <v>36</v>
      </c>
      <c r="D18" s="137"/>
      <c r="E18" s="138">
        <f>(E13-D13)/ABS(D13)</f>
        <v>-0.14414121283605169</v>
      </c>
      <c r="F18" s="138">
        <f>(F13-E13)/ABS(E13)</f>
        <v>-1.4275610258359868</v>
      </c>
      <c r="G18" s="138">
        <f>(G13-F13)/ABS(F13)</f>
        <v>2.042476335142545</v>
      </c>
      <c r="H18" s="129"/>
      <c r="I18" s="238"/>
      <c r="J18" s="239"/>
      <c r="K18" s="240"/>
    </row>
    <row r="19" spans="1:13">
      <c r="A19" s="7"/>
      <c r="B19" s="140" t="s">
        <v>550</v>
      </c>
      <c r="C19" s="139"/>
      <c r="D19" s="128"/>
      <c r="E19" s="133"/>
      <c r="F19" s="133"/>
      <c r="G19" s="133"/>
      <c r="H19" s="129"/>
      <c r="I19" s="241"/>
      <c r="J19" s="242"/>
      <c r="K19" s="243"/>
    </row>
    <row r="20" spans="1:13">
      <c r="A20" s="7"/>
      <c r="B20" s="128" t="s">
        <v>42</v>
      </c>
      <c r="C20" s="141" t="s">
        <v>36</v>
      </c>
      <c r="D20" s="129"/>
      <c r="E20" s="133">
        <f>E6/AVERAGE(D7:E7)</f>
        <v>0.27597015121113166</v>
      </c>
      <c r="F20" s="133">
        <f>F6/AVERAGE(E7:F7)</f>
        <v>-0.12471122569675464</v>
      </c>
      <c r="G20" s="133">
        <f>G6/AVERAGE(F7:G7)</f>
        <v>0.14972496591173634</v>
      </c>
      <c r="H20" s="129"/>
      <c r="I20" s="212" t="s">
        <v>1187</v>
      </c>
      <c r="J20" s="212"/>
      <c r="K20" s="212"/>
    </row>
    <row r="21" spans="1:13">
      <c r="A21" s="7"/>
      <c r="B21" s="128" t="s">
        <v>43</v>
      </c>
      <c r="C21" s="141" t="s">
        <v>36</v>
      </c>
      <c r="D21" s="129"/>
      <c r="E21" s="133">
        <f>E6/AVERAGE(D8:E8)</f>
        <v>0.14283791045620386</v>
      </c>
      <c r="F21" s="133">
        <f>F6/AVERAGE(E8:F8)</f>
        <v>-9.4417883481374143E-2</v>
      </c>
      <c r="G21" s="133">
        <f>G6/AVERAGE(F8:G8)</f>
        <v>0.12760853051552704</v>
      </c>
      <c r="H21" s="129"/>
      <c r="I21" s="142" t="s">
        <v>1188</v>
      </c>
      <c r="J21" s="142">
        <v>2017</v>
      </c>
      <c r="K21" s="142" t="s">
        <v>1190</v>
      </c>
    </row>
    <row r="22" spans="1:13">
      <c r="A22" s="7"/>
      <c r="B22" s="134" t="s">
        <v>551</v>
      </c>
      <c r="C22" s="141"/>
      <c r="D22" s="129"/>
      <c r="E22" s="133"/>
      <c r="F22" s="133"/>
      <c r="G22" s="133"/>
      <c r="H22" s="129"/>
      <c r="I22" s="129" t="s">
        <v>1189</v>
      </c>
      <c r="J22" s="130">
        <v>287000</v>
      </c>
      <c r="K22" s="143">
        <f>SUM(I30:K30)/J22</f>
        <v>0.30948083623693379</v>
      </c>
    </row>
    <row r="23" spans="1:13">
      <c r="A23" s="7"/>
      <c r="B23" s="128" t="s">
        <v>552</v>
      </c>
      <c r="C23" s="141" t="s">
        <v>36</v>
      </c>
      <c r="D23" s="133">
        <f>1-D7/D8</f>
        <v>0.62834282419087439</v>
      </c>
      <c r="E23" s="133">
        <f>1-E7/E8</f>
        <v>0.25960759202377259</v>
      </c>
      <c r="F23" s="133">
        <f>1-F7/F8</f>
        <v>0.21658533508162447</v>
      </c>
      <c r="G23" s="133">
        <f>1-G7/G8</f>
        <v>7.7943982398641531E-2</v>
      </c>
      <c r="H23" s="129"/>
      <c r="I23" s="129" t="s">
        <v>1191</v>
      </c>
      <c r="J23" s="130">
        <v>28000</v>
      </c>
      <c r="K23" s="143">
        <f>K32/J23</f>
        <v>0.64807142857142852</v>
      </c>
    </row>
    <row r="24" spans="1:13">
      <c r="A24" s="7"/>
      <c r="B24" s="128" t="s">
        <v>553</v>
      </c>
      <c r="C24" s="141" t="s">
        <v>36</v>
      </c>
      <c r="D24" s="133">
        <f>D8/D7-1</f>
        <v>1.6906516679596586</v>
      </c>
      <c r="E24" s="133">
        <f>E8/E7-1</f>
        <v>0.35063513513513511</v>
      </c>
      <c r="F24" s="133">
        <f>F8/F7-1</f>
        <v>0.27646321262596052</v>
      </c>
      <c r="G24" s="133">
        <f>G8/G7-1</f>
        <v>8.4532805936677669E-2</v>
      </c>
      <c r="H24" s="129"/>
      <c r="I24" s="129" t="s">
        <v>1376</v>
      </c>
      <c r="J24" s="130"/>
      <c r="K24" s="129"/>
    </row>
    <row r="25" spans="1:13">
      <c r="A25" s="7"/>
      <c r="B25" s="128" t="s">
        <v>554</v>
      </c>
      <c r="C25" s="141" t="s">
        <v>40</v>
      </c>
      <c r="D25" s="144">
        <f>'Input yearly PVB'!N19/'Input yearly PVB'!N31</f>
        <v>1.6070240745244018</v>
      </c>
      <c r="E25" s="144">
        <f>'Input yearly PVB'!O19/'Input yearly PVB'!O31</f>
        <v>4.5008088327679356</v>
      </c>
      <c r="F25" s="144">
        <f>'Input yearly PVB'!P19/'Input yearly PVB'!P31</f>
        <v>3.5715771735286164</v>
      </c>
      <c r="G25" s="144">
        <f>'Input yearly PVB'!Q19/'Input yearly PVB'!Q31</f>
        <v>10.290211121197038</v>
      </c>
      <c r="H25" s="129"/>
      <c r="I25" s="129" t="s">
        <v>576</v>
      </c>
      <c r="J25" s="146"/>
      <c r="K25" s="129"/>
    </row>
    <row r="26" spans="1:13">
      <c r="A26" s="7"/>
      <c r="B26" s="128" t="s">
        <v>555</v>
      </c>
      <c r="C26" s="141" t="s">
        <v>40</v>
      </c>
      <c r="D26" s="144">
        <f>('Input yearly PVB'!N19-'Input yearly PVB'!N23)/'Input yearly PVB'!N31</f>
        <v>1.1113208253053741</v>
      </c>
      <c r="E26" s="144">
        <f>('Input yearly PVB'!O19-'Input yearly PVB'!O23)/'Input yearly PVB'!O31</f>
        <v>3.7920357456966958</v>
      </c>
      <c r="F26" s="144">
        <f>('Input yearly PVB'!P19-'Input yearly PVB'!P23)/'Input yearly PVB'!P31</f>
        <v>2.5030582312189238</v>
      </c>
      <c r="G26" s="144">
        <f>('Input yearly PVB'!Q19-'Input yearly PVB'!Q23)/'Input yearly PVB'!Q31</f>
        <v>5.8644549207929488</v>
      </c>
      <c r="H26" s="129"/>
      <c r="I26" s="129"/>
      <c r="J26" s="129"/>
      <c r="K26" s="129"/>
    </row>
    <row r="27" spans="1:13">
      <c r="A27" s="7"/>
      <c r="B27" s="128"/>
      <c r="C27" s="141"/>
      <c r="D27" s="129"/>
      <c r="E27" s="129"/>
      <c r="F27" s="129"/>
      <c r="G27" s="129"/>
      <c r="H27" s="129"/>
      <c r="I27" s="129"/>
      <c r="J27" s="129"/>
      <c r="K27" s="129"/>
    </row>
    <row r="28" spans="1:13">
      <c r="A28" s="7"/>
      <c r="B28" s="125" t="s">
        <v>568</v>
      </c>
      <c r="C28" s="126" t="s">
        <v>37</v>
      </c>
      <c r="D28" s="126" t="str">
        <f>'Input quaterly PVB'!Y1</f>
        <v>Quý 2/2016</v>
      </c>
      <c r="E28" s="126" t="str">
        <f>'Input quaterly PVB'!Z1</f>
        <v>Quý 3/2016</v>
      </c>
      <c r="F28" s="126" t="str">
        <f>'Input quaterly PVB'!AA1</f>
        <v>Quý 4/2016</v>
      </c>
      <c r="G28" s="126" t="str">
        <f>'Input quaterly PVB'!AB1</f>
        <v>Quý 1/2017</v>
      </c>
      <c r="H28" s="126" t="str">
        <f>'Input quaterly PVB'!AC1</f>
        <v>Quý 2/2017</v>
      </c>
      <c r="I28" s="126" t="str">
        <f>'Input quaterly PVB'!AD1</f>
        <v>Quý 3/2017</v>
      </c>
      <c r="J28" s="126" t="str">
        <f>'Input quaterly PVB'!AE1</f>
        <v>Quý 4/2017</v>
      </c>
      <c r="K28" s="126" t="str">
        <f>'Input quaterly PVB'!AF1</f>
        <v>Quý 1/2018</v>
      </c>
      <c r="M28" s="119"/>
    </row>
    <row r="29" spans="1:13">
      <c r="A29" s="7"/>
      <c r="B29" s="128"/>
      <c r="C29" s="129"/>
      <c r="D29" s="129"/>
      <c r="E29" s="129"/>
      <c r="F29" s="129"/>
      <c r="G29" s="129"/>
      <c r="H29" s="129"/>
      <c r="I29" s="129"/>
      <c r="J29" s="129"/>
      <c r="K29" s="129"/>
    </row>
    <row r="30" spans="1:13">
      <c r="A30" s="7"/>
      <c r="B30" s="128" t="s">
        <v>541</v>
      </c>
      <c r="C30" s="129" t="s">
        <v>38</v>
      </c>
      <c r="D30" s="147">
        <f>'Input quaterly PVB'!Y3</f>
        <v>1200</v>
      </c>
      <c r="E30" s="147">
        <f>'Input quaterly PVB'!Z3</f>
        <v>1435</v>
      </c>
      <c r="F30" s="147">
        <f>'Input quaterly PVB'!AA3</f>
        <v>2330</v>
      </c>
      <c r="G30" s="147">
        <f>'Input quaterly PVB'!AB3</f>
        <v>47013</v>
      </c>
      <c r="H30" s="147">
        <f>'Input quaterly PVB'!AC3</f>
        <v>15375</v>
      </c>
      <c r="I30" s="147">
        <f>'Input quaterly PVB'!AD3</f>
        <v>11676</v>
      </c>
      <c r="J30" s="147">
        <f>'Input quaterly PVB'!AE3</f>
        <v>9015</v>
      </c>
      <c r="K30" s="147">
        <f>'Input quaterly PVB'!AF3</f>
        <v>68130</v>
      </c>
    </row>
    <row r="31" spans="1:13">
      <c r="A31" s="7"/>
      <c r="B31" s="128" t="s">
        <v>542</v>
      </c>
      <c r="C31" s="129" t="s">
        <v>38</v>
      </c>
      <c r="D31" s="147">
        <f>'Input quaterly PVB'!Y5</f>
        <v>-16054</v>
      </c>
      <c r="E31" s="147">
        <f>'Input quaterly PVB'!Z5</f>
        <v>-32298</v>
      </c>
      <c r="F31" s="147">
        <f>'Input quaterly PVB'!AA5</f>
        <v>-5817</v>
      </c>
      <c r="G31" s="147">
        <f>'Input quaterly PVB'!AB5</f>
        <v>-4814</v>
      </c>
      <c r="H31" s="147">
        <f>'Input quaterly PVB'!AC5</f>
        <v>-2603</v>
      </c>
      <c r="I31" s="147">
        <f>'Input quaterly PVB'!AD5</f>
        <v>-9056</v>
      </c>
      <c r="J31" s="147">
        <f>'Input quaterly PVB'!AE5</f>
        <v>-18214</v>
      </c>
      <c r="K31" s="147">
        <f>'Input quaterly PVB'!AF5</f>
        <v>25537</v>
      </c>
    </row>
    <row r="32" spans="1:13">
      <c r="A32" s="7"/>
      <c r="B32" s="128" t="s">
        <v>543</v>
      </c>
      <c r="C32" s="128" t="s">
        <v>38</v>
      </c>
      <c r="D32" s="148">
        <f>'Input quaterly PVB'!Y15</f>
        <v>2840</v>
      </c>
      <c r="E32" s="148">
        <f>'Input quaterly PVB'!Z15</f>
        <v>-37780</v>
      </c>
      <c r="F32" s="148">
        <f>'Input quaterly PVB'!AA15</f>
        <v>-661</v>
      </c>
      <c r="G32" s="148">
        <f>'Input quaterly PVB'!AB15</f>
        <v>-5604</v>
      </c>
      <c r="H32" s="148">
        <f>'Input quaterly PVB'!AC15</f>
        <v>6015</v>
      </c>
      <c r="I32" s="148">
        <f>'Input quaterly PVB'!AD15</f>
        <v>17261</v>
      </c>
      <c r="J32" s="148">
        <f>'Input quaterly PVB'!AE15</f>
        <v>37444</v>
      </c>
      <c r="K32" s="148">
        <f>'Input quaterly PVB'!AF15</f>
        <v>18146</v>
      </c>
      <c r="L32" s="10"/>
    </row>
    <row r="33" spans="1:12">
      <c r="A33" s="7"/>
      <c r="B33" s="128" t="s">
        <v>544</v>
      </c>
      <c r="C33" s="129" t="s">
        <v>38</v>
      </c>
      <c r="D33" s="147">
        <f>'Input quaterly PVB'!Y33</f>
        <v>437432</v>
      </c>
      <c r="E33" s="147">
        <f>'Input quaterly PVB'!Z33</f>
        <v>348475</v>
      </c>
      <c r="F33" s="147">
        <f>'Input quaterly PVB'!AA33</f>
        <v>347801</v>
      </c>
      <c r="G33" s="147">
        <f>'Input quaterly PVB'!AB33</f>
        <v>342116</v>
      </c>
      <c r="H33" s="147">
        <f>'Input quaterly PVB'!AC33</f>
        <v>348131</v>
      </c>
      <c r="I33" s="147">
        <f>'Input quaterly PVB'!AD33</f>
        <v>365391</v>
      </c>
      <c r="J33" s="147">
        <f>'Input quaterly PVB'!AE33</f>
        <v>402835</v>
      </c>
      <c r="K33" s="147">
        <f>'Input quaterly PVB'!AF33</f>
        <v>422142</v>
      </c>
    </row>
    <row r="34" spans="1:12">
      <c r="A34" s="7"/>
      <c r="B34" s="128" t="s">
        <v>545</v>
      </c>
      <c r="C34" s="129" t="s">
        <v>38</v>
      </c>
      <c r="D34" s="147">
        <f>'Input quaterly PVB'!Y38</f>
        <v>591490</v>
      </c>
      <c r="E34" s="147">
        <f>'Input quaterly PVB'!Z38</f>
        <v>485629</v>
      </c>
      <c r="F34" s="147">
        <f>'Input quaterly PVB'!AA38</f>
        <v>443862</v>
      </c>
      <c r="G34" s="147">
        <f>'Input quaterly PVB'!AB38</f>
        <v>470271</v>
      </c>
      <c r="H34" s="147">
        <f>'Input quaterly PVB'!AC38</f>
        <v>425135</v>
      </c>
      <c r="I34" s="147">
        <f>'Input quaterly PVB'!AD38</f>
        <v>413130</v>
      </c>
      <c r="J34" s="147">
        <f>'Input quaterly PVB'!AE38</f>
        <v>438438</v>
      </c>
      <c r="K34" s="147">
        <f>'Input quaterly PVB'!AF38</f>
        <v>473218</v>
      </c>
    </row>
    <row r="35" spans="1:12">
      <c r="A35" s="7"/>
      <c r="B35" s="128" t="s">
        <v>546</v>
      </c>
      <c r="C35" s="129" t="s">
        <v>39</v>
      </c>
      <c r="D35" s="147">
        <f>'Input quaterly PVB'!Y34*1000000/10000</f>
        <v>21600000</v>
      </c>
      <c r="E35" s="147">
        <f>'Input quaterly PVB'!Z34*1000000/10000</f>
        <v>21600000</v>
      </c>
      <c r="F35" s="147">
        <f>'Input quaterly PVB'!AA34*1000000/10000</f>
        <v>21600000</v>
      </c>
      <c r="G35" s="147">
        <f>'Input quaterly PVB'!AB34*1000000/10000</f>
        <v>21600000</v>
      </c>
      <c r="H35" s="147">
        <f>'Input quaterly PVB'!AC34*1000000/10000</f>
        <v>21600000</v>
      </c>
      <c r="I35" s="147">
        <f>'Input quaterly PVB'!AD34*1000000/10000</f>
        <v>21600000</v>
      </c>
      <c r="J35" s="147">
        <f>'Input quaterly PVB'!AE34*1000000/10000</f>
        <v>21600000</v>
      </c>
      <c r="K35" s="147">
        <f>'Input quaterly PVB'!AF34*1000000/10000</f>
        <v>21600000</v>
      </c>
    </row>
    <row r="36" spans="1:12">
      <c r="A36" s="7"/>
      <c r="B36" s="128"/>
      <c r="C36" s="129"/>
      <c r="D36" s="147"/>
      <c r="E36" s="147"/>
      <c r="F36" s="147"/>
      <c r="G36" s="147"/>
      <c r="H36" s="147"/>
      <c r="I36" s="147"/>
      <c r="J36" s="147"/>
      <c r="K36" s="147"/>
    </row>
    <row r="37" spans="1:12">
      <c r="A37" s="7"/>
      <c r="B37" s="128" t="s">
        <v>547</v>
      </c>
      <c r="C37" s="129" t="s">
        <v>36</v>
      </c>
      <c r="D37" s="149">
        <f>D31/D30</f>
        <v>-13.378333333333334</v>
      </c>
      <c r="E37" s="149">
        <f t="shared" ref="E37:K37" si="0">E31/E30</f>
        <v>-22.507317073170732</v>
      </c>
      <c r="F37" s="149">
        <f t="shared" si="0"/>
        <v>-2.4965665236051504</v>
      </c>
      <c r="G37" s="149">
        <f t="shared" si="0"/>
        <v>-0.10239720928253887</v>
      </c>
      <c r="H37" s="149">
        <f t="shared" si="0"/>
        <v>-0.16930081300813007</v>
      </c>
      <c r="I37" s="149">
        <f t="shared" si="0"/>
        <v>-0.77560808496060296</v>
      </c>
      <c r="J37" s="149">
        <f t="shared" si="0"/>
        <v>-2.0204104270660013</v>
      </c>
      <c r="K37" s="149">
        <f t="shared" si="0"/>
        <v>0.3748275355937179</v>
      </c>
      <c r="L37" s="11"/>
    </row>
    <row r="38" spans="1:12">
      <c r="A38" s="7"/>
      <c r="B38" s="128" t="s">
        <v>571</v>
      </c>
      <c r="C38" s="129" t="s">
        <v>36</v>
      </c>
      <c r="D38" s="149">
        <f>D32/D30</f>
        <v>2.3666666666666667</v>
      </c>
      <c r="E38" s="149">
        <f t="shared" ref="E38:K38" si="1">E32/E30</f>
        <v>-26.327526132404181</v>
      </c>
      <c r="F38" s="149">
        <f t="shared" si="1"/>
        <v>-0.2836909871244635</v>
      </c>
      <c r="G38" s="149">
        <f t="shared" si="1"/>
        <v>-0.11920107204390275</v>
      </c>
      <c r="H38" s="149">
        <f t="shared" si="1"/>
        <v>0.39121951219512197</v>
      </c>
      <c r="I38" s="149">
        <f t="shared" si="1"/>
        <v>1.4783316204179513</v>
      </c>
      <c r="J38" s="149">
        <f t="shared" si="1"/>
        <v>4.1535219079312258</v>
      </c>
      <c r="K38" s="149">
        <f t="shared" si="1"/>
        <v>0.2663437545868193</v>
      </c>
      <c r="L38" s="11"/>
    </row>
    <row r="39" spans="1:12">
      <c r="A39" s="7"/>
      <c r="B39" s="128" t="s">
        <v>41</v>
      </c>
      <c r="C39" s="129" t="s">
        <v>40</v>
      </c>
      <c r="D39" s="130">
        <f>D32*1000000/D35</f>
        <v>131.4814814814815</v>
      </c>
      <c r="E39" s="130">
        <f t="shared" ref="E39:K39" si="2">E32*1000000/E35</f>
        <v>-1749.0740740740741</v>
      </c>
      <c r="F39" s="130">
        <f t="shared" si="2"/>
        <v>-30.601851851851851</v>
      </c>
      <c r="G39" s="130">
        <f t="shared" si="2"/>
        <v>-259.44444444444446</v>
      </c>
      <c r="H39" s="130">
        <f t="shared" si="2"/>
        <v>278.47222222222223</v>
      </c>
      <c r="I39" s="130">
        <f t="shared" si="2"/>
        <v>799.12037037037032</v>
      </c>
      <c r="J39" s="130">
        <f t="shared" si="2"/>
        <v>1733.5185185185185</v>
      </c>
      <c r="K39" s="130">
        <f t="shared" si="2"/>
        <v>840.09259259259261</v>
      </c>
    </row>
    <row r="40" spans="1:12">
      <c r="A40" s="7"/>
      <c r="B40" s="128" t="s">
        <v>548</v>
      </c>
      <c r="C40" s="129"/>
      <c r="D40" s="130">
        <f>D33*1000000/D35</f>
        <v>20251.481481481482</v>
      </c>
      <c r="E40" s="130">
        <f t="shared" ref="E40:K40" si="3">E33*1000000/E35</f>
        <v>16133.101851851852</v>
      </c>
      <c r="F40" s="130">
        <f t="shared" si="3"/>
        <v>16101.898148148148</v>
      </c>
      <c r="G40" s="130">
        <f t="shared" si="3"/>
        <v>15838.703703703704</v>
      </c>
      <c r="H40" s="130">
        <f t="shared" si="3"/>
        <v>16117.175925925925</v>
      </c>
      <c r="I40" s="130">
        <f t="shared" si="3"/>
        <v>16916.25</v>
      </c>
      <c r="J40" s="130">
        <f t="shared" si="3"/>
        <v>18649.768518518518</v>
      </c>
      <c r="K40" s="130">
        <f t="shared" si="3"/>
        <v>19543.611111111109</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11.8125</v>
      </c>
      <c r="I42" s="138">
        <f>(I30-E30)/ABS(E30)</f>
        <v>7.1365853658536587</v>
      </c>
      <c r="J42" s="138">
        <f>(J30-F30)/ABS(F30)</f>
        <v>2.8690987124463518</v>
      </c>
      <c r="K42" s="138">
        <f>(K30-G30)/ABS(G30)</f>
        <v>0.44917363282496331</v>
      </c>
      <c r="L42" s="12"/>
    </row>
    <row r="43" spans="1:12">
      <c r="A43" s="7"/>
      <c r="B43" s="128" t="s">
        <v>564</v>
      </c>
      <c r="C43" s="139" t="s">
        <v>36</v>
      </c>
      <c r="D43" s="128"/>
      <c r="E43" s="132">
        <f>E30/D30-1</f>
        <v>0.1958333333333333</v>
      </c>
      <c r="F43" s="132">
        <f t="shared" ref="F43:K43" si="4">F30/E30-1</f>
        <v>0.62369337979094075</v>
      </c>
      <c r="G43" s="132">
        <f t="shared" si="4"/>
        <v>19.177253218884122</v>
      </c>
      <c r="H43" s="132">
        <f t="shared" si="4"/>
        <v>-0.67296279752408905</v>
      </c>
      <c r="I43" s="132">
        <f>I30/H30-1</f>
        <v>-0.24058536585365853</v>
      </c>
      <c r="J43" s="132">
        <f t="shared" si="4"/>
        <v>-0.22790339157245632</v>
      </c>
      <c r="K43" s="132">
        <f t="shared" si="4"/>
        <v>6.5574043261231285</v>
      </c>
      <c r="L43" s="12"/>
    </row>
    <row r="44" spans="1:12" s="8" customFormat="1">
      <c r="A44" s="13"/>
      <c r="B44" s="128" t="s">
        <v>562</v>
      </c>
      <c r="C44" s="136" t="s">
        <v>36</v>
      </c>
      <c r="D44" s="137"/>
      <c r="E44" s="150"/>
      <c r="F44" s="150"/>
      <c r="G44" s="150"/>
      <c r="H44" s="138">
        <f>(H32-D32)/ABS(D32)</f>
        <v>1.1179577464788732</v>
      </c>
      <c r="I44" s="138">
        <f>(I32-E32)/ABS(E32)</f>
        <v>1.4568819481206987</v>
      </c>
      <c r="J44" s="138">
        <f>(J32-F32)/ABS(F32)</f>
        <v>57.647503782148263</v>
      </c>
      <c r="K44" s="138">
        <f>(K32-G32)/ABS(G32)</f>
        <v>4.2380442541042109</v>
      </c>
      <c r="L44" s="14"/>
    </row>
    <row r="45" spans="1:12">
      <c r="A45" s="7"/>
      <c r="B45" s="128" t="s">
        <v>567</v>
      </c>
      <c r="C45" s="139" t="s">
        <v>36</v>
      </c>
      <c r="D45" s="128"/>
      <c r="E45" s="132">
        <f>E32/D32-1</f>
        <v>-14.30281690140845</v>
      </c>
      <c r="F45" s="132">
        <f t="shared" ref="F45:K45" si="5">F32/E32-1</f>
        <v>-0.98250397035468506</v>
      </c>
      <c r="G45" s="132">
        <f t="shared" si="5"/>
        <v>7.4780635400907709</v>
      </c>
      <c r="H45" s="132">
        <f>(H32-G32)/ABS(G32)</f>
        <v>2.0733404710920773</v>
      </c>
      <c r="I45" s="132">
        <f>I32/H32-1</f>
        <v>1.8696591853699087</v>
      </c>
      <c r="J45" s="132">
        <f t="shared" si="5"/>
        <v>1.1692833555413937</v>
      </c>
      <c r="K45" s="132">
        <f t="shared" si="5"/>
        <v>-0.51538297190471105</v>
      </c>
      <c r="L45" s="12"/>
    </row>
    <row r="46" spans="1:12" s="8" customFormat="1">
      <c r="A46" s="13"/>
      <c r="B46" s="128" t="s">
        <v>565</v>
      </c>
      <c r="C46" s="136" t="s">
        <v>36</v>
      </c>
      <c r="D46" s="137"/>
      <c r="E46" s="150"/>
      <c r="F46" s="150"/>
      <c r="G46" s="150"/>
      <c r="H46" s="138">
        <f>(H39-D39)/ABS(D39)</f>
        <v>1.117957746478873</v>
      </c>
      <c r="I46" s="138">
        <f>(I39-E39)/ABS(E39)</f>
        <v>1.4568819481206987</v>
      </c>
      <c r="J46" s="138">
        <f>(J39-F39)/ABS(F39)</f>
        <v>57.647503782148263</v>
      </c>
      <c r="K46" s="138">
        <f>(K39-G39)/ABS(G39)</f>
        <v>4.2380442541042109</v>
      </c>
      <c r="L46" s="14"/>
    </row>
    <row r="47" spans="1:12">
      <c r="A47" s="7"/>
      <c r="B47" s="128" t="s">
        <v>566</v>
      </c>
      <c r="C47" s="139" t="s">
        <v>36</v>
      </c>
      <c r="D47" s="128"/>
      <c r="E47" s="132">
        <f>E39/D39-1</f>
        <v>-14.30281690140845</v>
      </c>
      <c r="F47" s="132">
        <f t="shared" ref="F47:K47" si="6">F39/E39-1</f>
        <v>-0.98250397035468506</v>
      </c>
      <c r="G47" s="132">
        <f t="shared" si="6"/>
        <v>7.4780635400907727</v>
      </c>
      <c r="H47" s="132">
        <f t="shared" si="6"/>
        <v>-2.0733404710920773</v>
      </c>
      <c r="I47" s="132">
        <f>I39/H39-1</f>
        <v>1.8696591853699083</v>
      </c>
      <c r="J47" s="132">
        <f t="shared" si="6"/>
        <v>1.1692833555413942</v>
      </c>
      <c r="K47" s="132">
        <f t="shared" si="6"/>
        <v>-0.51538297190471094</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-9.6143691301897038E-2</v>
      </c>
      <c r="F49" s="132">
        <f t="shared" ref="F49:K49" si="7">F32/AVERAGE(E33:F33)</f>
        <v>-1.8986723655561874E-3</v>
      </c>
      <c r="G49" s="132">
        <f t="shared" si="7"/>
        <v>-1.6245432421581146E-2</v>
      </c>
      <c r="H49" s="132">
        <f t="shared" si="7"/>
        <v>1.7428543695227939E-2</v>
      </c>
      <c r="I49" s="132">
        <f>I32/AVERAGE(H33:I33)</f>
        <v>4.8382530601719355E-2</v>
      </c>
      <c r="J49" s="132">
        <f t="shared" si="7"/>
        <v>9.7481730636557476E-2</v>
      </c>
      <c r="K49" s="132">
        <f t="shared" si="7"/>
        <v>4.3991529460821334E-2</v>
      </c>
      <c r="L49" s="12"/>
    </row>
    <row r="50" spans="1:12">
      <c r="A50" s="7"/>
      <c r="B50" s="128" t="s">
        <v>43</v>
      </c>
      <c r="C50" s="141" t="s">
        <v>36</v>
      </c>
      <c r="D50" s="129"/>
      <c r="E50" s="133">
        <f>E32/AVERAGE(D34:E34)</f>
        <v>-7.0150094836317997E-2</v>
      </c>
      <c r="F50" s="133">
        <f t="shared" ref="F50:K50" si="8">F32/AVERAGE(E34:F34)</f>
        <v>-1.4222838090955157E-3</v>
      </c>
      <c r="G50" s="133">
        <f t="shared" si="8"/>
        <v>-1.2260797936405315E-2</v>
      </c>
      <c r="H50" s="133">
        <f t="shared" si="8"/>
        <v>1.3435246134155903E-2</v>
      </c>
      <c r="I50" s="132">
        <f>I32/AVERAGE(H34:I34)</f>
        <v>4.1182680894466549E-2</v>
      </c>
      <c r="J50" s="132">
        <f t="shared" si="8"/>
        <v>8.7941303571764093E-2</v>
      </c>
      <c r="K50" s="132">
        <f t="shared" si="8"/>
        <v>3.9808875277516961E-2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0.26045748871494023</v>
      </c>
      <c r="E52" s="133">
        <f t="shared" si="9"/>
        <v>0.28242547294333742</v>
      </c>
      <c r="F52" s="133">
        <f t="shared" si="9"/>
        <v>0.21642086954954465</v>
      </c>
      <c r="G52" s="133">
        <f t="shared" si="9"/>
        <v>0.27251308288199783</v>
      </c>
      <c r="H52" s="133">
        <f t="shared" si="9"/>
        <v>0.18112834746609896</v>
      </c>
      <c r="I52" s="133">
        <f t="shared" si="9"/>
        <v>0.11555442596761312</v>
      </c>
      <c r="J52" s="133">
        <f t="shared" si="9"/>
        <v>8.1204183943909936E-2</v>
      </c>
      <c r="K52" s="133">
        <f t="shared" si="9"/>
        <v>0.10793334150433842</v>
      </c>
    </row>
    <row r="53" spans="1:12">
      <c r="A53" s="7"/>
      <c r="B53" s="128" t="s">
        <v>553</v>
      </c>
      <c r="C53" s="141" t="s">
        <v>36</v>
      </c>
      <c r="D53" s="133">
        <f t="shared" ref="D53:K53" si="10">D34/D33-1</f>
        <v>0.35218731139925752</v>
      </c>
      <c r="E53" s="133">
        <f t="shared" si="10"/>
        <v>0.39358347083721923</v>
      </c>
      <c r="F53" s="133">
        <f t="shared" si="10"/>
        <v>0.27619529558569411</v>
      </c>
      <c r="G53" s="133">
        <f t="shared" si="10"/>
        <v>0.374595166551696</v>
      </c>
      <c r="H53" s="133">
        <f t="shared" si="10"/>
        <v>0.22119259703962024</v>
      </c>
      <c r="I53" s="133">
        <f t="shared" si="10"/>
        <v>0.1306518222944737</v>
      </c>
      <c r="J53" s="133">
        <f t="shared" si="10"/>
        <v>8.8381098961113125E-2</v>
      </c>
      <c r="K53" s="133">
        <f t="shared" si="10"/>
        <v>0.12099246225203841</v>
      </c>
    </row>
    <row r="54" spans="1:12">
      <c r="A54" s="7"/>
      <c r="B54" s="128" t="s">
        <v>554</v>
      </c>
      <c r="C54" s="141" t="s">
        <v>40</v>
      </c>
      <c r="D54" s="144">
        <f>'Input quaterly PVB'!Y19/'Input quaterly PVB'!Y31</f>
        <v>4.7112641855394219</v>
      </c>
      <c r="E54" s="144">
        <f>'Input quaterly PVB'!Z19/'Input quaterly PVB'!Z31</f>
        <v>4.4978503571180921</v>
      </c>
      <c r="F54" s="144">
        <f>'Input quaterly PVB'!AA19/'Input quaterly PVB'!AA31</f>
        <v>3.5742541275426287</v>
      </c>
      <c r="G54" s="144">
        <f>'Input quaterly PVB'!AB19/'Input quaterly PVB'!AB31</f>
        <v>2.9212282002262886</v>
      </c>
      <c r="H54" s="144">
        <f>'Input quaterly PVB'!AD19/'Input quaterly PVB'!AC31</f>
        <v>4.2041582255467249</v>
      </c>
      <c r="I54" s="144">
        <f>'Input quaterly PVB'!AD19/'Input quaterly PVB'!AD31</f>
        <v>6.7813946668342444</v>
      </c>
      <c r="J54" s="144">
        <f>'Input quaterly PVB'!AE19/'Input quaterly PVB'!AE31</f>
        <v>9.8725669185181015</v>
      </c>
      <c r="K54" s="144">
        <f>'Input quaterly PVB'!AF19/'Input quaterly PVB'!AF31</f>
        <v>8.1301932670942865</v>
      </c>
    </row>
    <row r="55" spans="1:12">
      <c r="A55" s="7"/>
      <c r="B55" s="128" t="s">
        <v>555</v>
      </c>
      <c r="C55" s="141" t="s">
        <v>40</v>
      </c>
      <c r="D55" s="151">
        <f>('Input quaterly PVB'!Y19-'Input quaterly PVB'!Y23)/'Input quaterly PVB'!Y31</f>
        <v>3.817998909757669</v>
      </c>
      <c r="E55" s="151">
        <f>('Input quaterly PVB'!Z19-'Input quaterly PVB'!Z23)/'Input quaterly PVB'!Z31</f>
        <v>3.6336939185909438</v>
      </c>
      <c r="F55" s="151">
        <f>('Input quaterly PVB'!AA19-'Input quaterly PVB'!AA23)/'Input quaterly PVB'!AA31</f>
        <v>2.504934313256022</v>
      </c>
      <c r="G55" s="151">
        <f>('Input quaterly PVB'!AB19-'Input quaterly PVB'!AB23)/'Input quaterly PVB'!AB31</f>
        <v>2.1194725137528776</v>
      </c>
      <c r="H55" s="151">
        <f>('Input quaterly PVB'!AD19-'Input quaterly PVB'!AC23)/'Input quaterly PVB'!AC31</f>
        <v>2.8808373590982286</v>
      </c>
      <c r="I55" s="151">
        <f>('Input quaterly PVB'!AD19-'Input quaterly PVB'!AD23)/'Input quaterly PVB'!AD31</f>
        <v>4.658622928842246</v>
      </c>
      <c r="J55" s="151">
        <f>('Input quaterly PVB'!AE19-'Input quaterly PVB'!AE23)/'Input quaterly PVB'!AE31</f>
        <v>5.6273066876386819</v>
      </c>
      <c r="K55" s="151">
        <f>('Input quaterly PVB'!AF19-'Input quaterly PVB'!AF23)/'Input quaterly PVB'!AF31</f>
        <v>4.8834737768834113</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hợp'!D24</f>
        <v>14500</v>
      </c>
    </row>
    <row r="58" spans="1:12">
      <c r="A58" s="7"/>
      <c r="B58" s="128" t="s">
        <v>558</v>
      </c>
      <c r="C58" s="129" t="s">
        <v>38</v>
      </c>
      <c r="D58" s="130"/>
      <c r="E58" s="130"/>
      <c r="F58" s="130"/>
      <c r="G58" s="130"/>
      <c r="H58" s="130"/>
      <c r="I58" s="130"/>
      <c r="J58" s="130"/>
      <c r="K58" s="130">
        <f>K57*K35/1000000</f>
        <v>313200</v>
      </c>
    </row>
    <row r="59" spans="1:12">
      <c r="A59" s="7"/>
      <c r="B59" s="128" t="s">
        <v>559</v>
      </c>
      <c r="C59" s="129" t="s">
        <v>40</v>
      </c>
      <c r="D59" s="130"/>
      <c r="E59" s="130"/>
      <c r="F59" s="130"/>
      <c r="G59" s="130"/>
      <c r="H59" s="130"/>
      <c r="I59" s="130"/>
      <c r="J59" s="130"/>
      <c r="K59" s="153">
        <f>K57/(SUM(H32:K32)*1000000/K35)</f>
        <v>3.9712930794005019</v>
      </c>
    </row>
    <row r="60" spans="1:12">
      <c r="A60" s="7"/>
      <c r="B60" s="128" t="s">
        <v>560</v>
      </c>
      <c r="C60" s="129" t="s">
        <v>40</v>
      </c>
      <c r="D60" s="130"/>
      <c r="E60" s="130"/>
      <c r="F60" s="130"/>
      <c r="G60" s="130"/>
      <c r="H60" s="130"/>
      <c r="I60" s="130"/>
      <c r="J60" s="130"/>
      <c r="K60" s="154">
        <f>K57/K40</f>
        <v>0.74193044046789947</v>
      </c>
    </row>
  </sheetData>
  <mergeCells count="3">
    <mergeCell ref="I2:K2"/>
    <mergeCell ref="I20:K20"/>
    <mergeCell ref="I3:K19"/>
  </mergeCells>
  <conditionalFormatting sqref="E16:G18">
    <cfRule type="cellIs" dxfId="101" priority="3" operator="lessThan">
      <formula>0</formula>
    </cfRule>
    <cfRule type="cellIs" dxfId="100" priority="4" operator="greaterThan">
      <formula>0</formula>
    </cfRule>
  </conditionalFormatting>
  <conditionalFormatting sqref="H42:K42 H44:K44 H46:K46">
    <cfRule type="cellIs" dxfId="99" priority="1" operator="lessThan">
      <formula>0</formula>
    </cfRule>
    <cfRule type="cellIs" dxfId="98" priority="2" operator="greater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1546</v>
      </c>
      <c r="F2" s="24" t="s">
        <v>1546</v>
      </c>
      <c r="G2" s="24" t="s">
        <v>1546</v>
      </c>
    </row>
    <row r="3" spans="1:17" ht="45" customHeight="1" thickBot="1">
      <c r="A3" s="252" t="s">
        <v>1</v>
      </c>
      <c r="B3" s="253"/>
      <c r="C3" s="15"/>
      <c r="D3" s="16">
        <v>1001456</v>
      </c>
      <c r="E3" s="16">
        <v>967652</v>
      </c>
      <c r="F3" s="16">
        <v>6355</v>
      </c>
      <c r="G3" s="16">
        <v>83079</v>
      </c>
      <c r="I3" s="22">
        <f>REPLACE(D3,1,3,"")/1</f>
        <v>1456</v>
      </c>
      <c r="J3" s="22">
        <f t="shared" ref="J3:L16" si="0">REPLACE(E3,1,3,"")/1</f>
        <v>652</v>
      </c>
      <c r="K3" s="22">
        <f t="shared" si="0"/>
        <v>5</v>
      </c>
      <c r="L3" s="22">
        <f t="shared" si="0"/>
        <v>79</v>
      </c>
      <c r="N3" s="2">
        <f>D3</f>
        <v>1001456</v>
      </c>
      <c r="O3" s="2">
        <f t="shared" ref="O3:Q17" si="1">E3</f>
        <v>967652</v>
      </c>
      <c r="P3" s="2">
        <f t="shared" si="1"/>
        <v>6355</v>
      </c>
      <c r="Q3" s="2">
        <f t="shared" si="1"/>
        <v>83079</v>
      </c>
    </row>
    <row r="4" spans="1:17" ht="61.5" customHeight="1" thickBot="1">
      <c r="A4" s="244" t="s">
        <v>2</v>
      </c>
      <c r="B4" s="245"/>
      <c r="C4" s="15"/>
      <c r="D4" s="17">
        <v>742407</v>
      </c>
      <c r="E4" s="17">
        <v>786479</v>
      </c>
      <c r="F4" s="17">
        <v>78004</v>
      </c>
      <c r="G4" s="17">
        <v>117241</v>
      </c>
      <c r="I4" s="22">
        <f t="shared" ref="I4:I16" si="2">REPLACE(D4,1,3,"")/1</f>
        <v>407</v>
      </c>
      <c r="J4" s="22">
        <f t="shared" si="0"/>
        <v>479</v>
      </c>
      <c r="K4" s="22">
        <f t="shared" si="0"/>
        <v>4</v>
      </c>
      <c r="L4" s="22">
        <f t="shared" si="0"/>
        <v>241</v>
      </c>
      <c r="N4" s="2">
        <f t="shared" ref="N4:Q38" si="3">D4</f>
        <v>742407</v>
      </c>
      <c r="O4" s="2">
        <f t="shared" si="1"/>
        <v>786479</v>
      </c>
      <c r="P4" s="2">
        <f t="shared" si="1"/>
        <v>78004</v>
      </c>
      <c r="Q4" s="2">
        <f t="shared" si="1"/>
        <v>117241</v>
      </c>
    </row>
    <row r="5" spans="1:17" ht="61.5" customHeight="1" thickBot="1">
      <c r="A5" s="254" t="s">
        <v>3</v>
      </c>
      <c r="B5" s="255"/>
      <c r="C5" s="15"/>
      <c r="D5" s="16">
        <v>259049</v>
      </c>
      <c r="E5" s="16">
        <v>181173</v>
      </c>
      <c r="F5" s="16">
        <v>-71649</v>
      </c>
      <c r="G5" s="16">
        <v>-34163</v>
      </c>
      <c r="I5" s="22">
        <f t="shared" si="2"/>
        <v>49</v>
      </c>
      <c r="J5" s="22">
        <f t="shared" si="0"/>
        <v>173</v>
      </c>
      <c r="K5" s="22">
        <f t="shared" si="0"/>
        <v>649</v>
      </c>
      <c r="L5" s="22">
        <f t="shared" si="0"/>
        <v>163</v>
      </c>
      <c r="N5" s="2">
        <f t="shared" si="3"/>
        <v>259049</v>
      </c>
      <c r="O5" s="2">
        <f t="shared" si="1"/>
        <v>181173</v>
      </c>
      <c r="P5" s="2">
        <f t="shared" si="1"/>
        <v>-71649</v>
      </c>
      <c r="Q5" s="2">
        <f t="shared" si="1"/>
        <v>-34163</v>
      </c>
    </row>
    <row r="6" spans="1:17" ht="30" customHeight="1" thickBot="1">
      <c r="A6" s="244" t="s">
        <v>4</v>
      </c>
      <c r="B6" s="245"/>
      <c r="C6" s="15"/>
      <c r="D6" s="17">
        <v>4795</v>
      </c>
      <c r="E6" s="17">
        <v>2258</v>
      </c>
      <c r="F6" s="17">
        <v>3645</v>
      </c>
      <c r="G6" s="17">
        <v>6793</v>
      </c>
      <c r="I6" s="22">
        <f t="shared" si="2"/>
        <v>5</v>
      </c>
      <c r="J6" s="22">
        <f t="shared" si="0"/>
        <v>8</v>
      </c>
      <c r="K6" s="22">
        <f t="shared" si="0"/>
        <v>5</v>
      </c>
      <c r="L6" s="22">
        <f t="shared" si="0"/>
        <v>3</v>
      </c>
      <c r="N6" s="2">
        <f t="shared" si="3"/>
        <v>4795</v>
      </c>
      <c r="O6" s="2">
        <f t="shared" si="1"/>
        <v>2258</v>
      </c>
      <c r="P6" s="2">
        <f t="shared" si="1"/>
        <v>3645</v>
      </c>
      <c r="Q6" s="2">
        <f t="shared" si="1"/>
        <v>6793</v>
      </c>
    </row>
    <row r="7" spans="1:17" ht="15" customHeight="1" thickBot="1">
      <c r="A7" s="244" t="s">
        <v>5</v>
      </c>
      <c r="B7" s="245"/>
      <c r="C7" s="15"/>
      <c r="D7" s="17">
        <v>12487</v>
      </c>
      <c r="E7" s="17">
        <v>10005</v>
      </c>
      <c r="F7" s="18">
        <v>904</v>
      </c>
      <c r="G7" s="18">
        <v>12</v>
      </c>
      <c r="I7" s="22">
        <f t="shared" si="2"/>
        <v>87</v>
      </c>
      <c r="J7" s="22">
        <f t="shared" si="0"/>
        <v>5</v>
      </c>
      <c r="K7" s="22" t="e">
        <f t="shared" si="0"/>
        <v>#VALUE!</v>
      </c>
      <c r="L7" s="22" t="e">
        <f t="shared" si="0"/>
        <v>#VALUE!</v>
      </c>
      <c r="N7" s="2">
        <f t="shared" si="3"/>
        <v>12487</v>
      </c>
      <c r="O7" s="2">
        <f t="shared" si="1"/>
        <v>10005</v>
      </c>
      <c r="P7" s="2">
        <f t="shared" si="1"/>
        <v>904</v>
      </c>
      <c r="Q7" s="2">
        <f t="shared" si="1"/>
        <v>12</v>
      </c>
    </row>
    <row r="8" spans="1:17" ht="15.75" customHeight="1" thickBot="1">
      <c r="A8" s="244" t="s">
        <v>6</v>
      </c>
      <c r="B8" s="245"/>
      <c r="C8" s="15"/>
      <c r="D8" s="18"/>
      <c r="E8" s="18"/>
      <c r="F8" s="18"/>
      <c r="G8" s="18"/>
      <c r="I8" s="22" t="e">
        <f t="shared" si="2"/>
        <v>#VALUE!</v>
      </c>
      <c r="J8" s="22" t="e">
        <f t="shared" si="0"/>
        <v>#VALUE!</v>
      </c>
      <c r="K8" s="22" t="e">
        <f t="shared" si="0"/>
        <v>#VALUE!</v>
      </c>
      <c r="L8" s="22" t="e">
        <f t="shared" si="0"/>
        <v>#VALUE!</v>
      </c>
      <c r="N8" s="2">
        <f t="shared" si="3"/>
        <v>0</v>
      </c>
      <c r="O8" s="2">
        <f t="shared" si="1"/>
        <v>0</v>
      </c>
      <c r="P8" s="2">
        <f t="shared" si="1"/>
        <v>0</v>
      </c>
      <c r="Q8" s="2">
        <f t="shared" si="1"/>
        <v>0</v>
      </c>
    </row>
    <row r="9" spans="1:17" ht="37.5" customHeight="1" thickBot="1">
      <c r="A9" s="244" t="s">
        <v>7</v>
      </c>
      <c r="B9" s="245"/>
      <c r="C9" s="15"/>
      <c r="D9" s="17">
        <v>61069</v>
      </c>
      <c r="E9" s="17">
        <v>48522</v>
      </c>
      <c r="F9" s="17">
        <v>29210</v>
      </c>
      <c r="G9" s="17">
        <v>38479</v>
      </c>
      <c r="I9" s="22">
        <f t="shared" si="2"/>
        <v>69</v>
      </c>
      <c r="J9" s="22">
        <f t="shared" si="0"/>
        <v>22</v>
      </c>
      <c r="K9" s="22">
        <f t="shared" si="0"/>
        <v>10</v>
      </c>
      <c r="L9" s="22">
        <f t="shared" si="0"/>
        <v>79</v>
      </c>
      <c r="N9" s="2">
        <f t="shared" si="3"/>
        <v>61069</v>
      </c>
      <c r="O9" s="2">
        <f t="shared" si="1"/>
        <v>48522</v>
      </c>
      <c r="P9" s="2">
        <f t="shared" si="1"/>
        <v>29210</v>
      </c>
      <c r="Q9" s="2">
        <f t="shared" si="1"/>
        <v>38479</v>
      </c>
    </row>
    <row r="10" spans="1:17" ht="61.5" customHeight="1" thickBot="1">
      <c r="A10" s="254" t="s">
        <v>8</v>
      </c>
      <c r="B10" s="255"/>
      <c r="C10" s="15"/>
      <c r="D10" s="16">
        <v>190288</v>
      </c>
      <c r="E10" s="16">
        <v>124904</v>
      </c>
      <c r="F10" s="16">
        <v>-98117</v>
      </c>
      <c r="G10" s="16">
        <v>-65861</v>
      </c>
      <c r="I10" s="22">
        <f t="shared" si="2"/>
        <v>288</v>
      </c>
      <c r="J10" s="22">
        <f t="shared" si="0"/>
        <v>904</v>
      </c>
      <c r="K10" s="22">
        <f t="shared" si="0"/>
        <v>117</v>
      </c>
      <c r="L10" s="22">
        <f t="shared" si="0"/>
        <v>861</v>
      </c>
      <c r="N10" s="2">
        <f t="shared" si="3"/>
        <v>190288</v>
      </c>
      <c r="O10" s="2">
        <f t="shared" si="1"/>
        <v>124904</v>
      </c>
      <c r="P10" s="2">
        <f t="shared" si="1"/>
        <v>-98117</v>
      </c>
      <c r="Q10" s="2">
        <f t="shared" si="1"/>
        <v>-65861</v>
      </c>
    </row>
    <row r="11" spans="1:17" ht="15" customHeight="1" thickBot="1">
      <c r="A11" s="244" t="s">
        <v>9</v>
      </c>
      <c r="B11" s="245"/>
      <c r="C11" s="15"/>
      <c r="D11" s="18">
        <v>61</v>
      </c>
      <c r="E11" s="17">
        <v>39062</v>
      </c>
      <c r="F11" s="17">
        <v>44228</v>
      </c>
      <c r="G11" s="17">
        <v>123312</v>
      </c>
      <c r="I11" s="22" t="e">
        <f t="shared" si="2"/>
        <v>#VALUE!</v>
      </c>
      <c r="J11" s="22">
        <f t="shared" si="0"/>
        <v>62</v>
      </c>
      <c r="K11" s="22">
        <f t="shared" si="0"/>
        <v>28</v>
      </c>
      <c r="L11" s="22">
        <f t="shared" si="0"/>
        <v>312</v>
      </c>
      <c r="N11" s="2">
        <f t="shared" si="3"/>
        <v>61</v>
      </c>
      <c r="O11" s="2">
        <f t="shared" si="1"/>
        <v>39062</v>
      </c>
      <c r="P11" s="2">
        <f t="shared" si="1"/>
        <v>44228</v>
      </c>
      <c r="Q11" s="2">
        <f t="shared" si="1"/>
        <v>123312</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190349</v>
      </c>
      <c r="E13" s="16">
        <v>163967</v>
      </c>
      <c r="F13" s="16">
        <v>-53889</v>
      </c>
      <c r="G13" s="16">
        <v>57452</v>
      </c>
      <c r="I13" s="22">
        <f t="shared" si="2"/>
        <v>349</v>
      </c>
      <c r="J13" s="22">
        <f t="shared" si="0"/>
        <v>967</v>
      </c>
      <c r="K13" s="22">
        <f t="shared" si="0"/>
        <v>889</v>
      </c>
      <c r="L13" s="22">
        <f t="shared" si="0"/>
        <v>52</v>
      </c>
      <c r="N13" s="2">
        <f t="shared" si="3"/>
        <v>190349</v>
      </c>
      <c r="O13" s="2">
        <f t="shared" si="1"/>
        <v>163967</v>
      </c>
      <c r="P13" s="2">
        <f t="shared" si="1"/>
        <v>-53889</v>
      </c>
      <c r="Q13" s="2">
        <f t="shared" si="1"/>
        <v>57452</v>
      </c>
    </row>
    <row r="14" spans="1:17" ht="61.5" customHeight="1" thickBot="1">
      <c r="A14" s="254" t="s">
        <v>12</v>
      </c>
      <c r="B14" s="255"/>
      <c r="C14" s="15"/>
      <c r="D14" s="16">
        <v>147522</v>
      </c>
      <c r="E14" s="16">
        <v>126258</v>
      </c>
      <c r="F14" s="16">
        <v>-53983</v>
      </c>
      <c r="G14" s="16">
        <v>56276</v>
      </c>
      <c r="I14" s="22">
        <f t="shared" si="2"/>
        <v>522</v>
      </c>
      <c r="J14" s="22">
        <f t="shared" si="0"/>
        <v>258</v>
      </c>
      <c r="K14" s="22">
        <f t="shared" si="0"/>
        <v>983</v>
      </c>
      <c r="L14" s="22">
        <f t="shared" si="0"/>
        <v>76</v>
      </c>
      <c r="N14" s="2">
        <f t="shared" si="3"/>
        <v>147522</v>
      </c>
      <c r="O14" s="2">
        <f t="shared" si="1"/>
        <v>126258</v>
      </c>
      <c r="P14" s="2">
        <f t="shared" si="1"/>
        <v>-53983</v>
      </c>
      <c r="Q14" s="2">
        <f t="shared" si="1"/>
        <v>56276</v>
      </c>
    </row>
    <row r="15" spans="1:17" ht="61.5" customHeight="1" thickBot="1">
      <c r="A15" s="254" t="s">
        <v>13</v>
      </c>
      <c r="B15" s="255"/>
      <c r="C15" s="15"/>
      <c r="D15" s="16">
        <v>147522</v>
      </c>
      <c r="E15" s="16">
        <v>126258</v>
      </c>
      <c r="F15" s="16">
        <v>-53983</v>
      </c>
      <c r="G15" s="16">
        <v>56276</v>
      </c>
      <c r="I15" s="22">
        <f t="shared" si="2"/>
        <v>522</v>
      </c>
      <c r="J15" s="22">
        <f t="shared" si="0"/>
        <v>258</v>
      </c>
      <c r="K15" s="22">
        <f t="shared" si="0"/>
        <v>983</v>
      </c>
      <c r="L15" s="22">
        <f t="shared" si="0"/>
        <v>76</v>
      </c>
      <c r="N15" s="2">
        <f t="shared" si="3"/>
        <v>147522</v>
      </c>
      <c r="O15" s="2">
        <f t="shared" si="1"/>
        <v>126258</v>
      </c>
      <c r="P15" s="2">
        <f t="shared" si="1"/>
        <v>-53983</v>
      </c>
      <c r="Q15" s="2">
        <f t="shared" si="1"/>
        <v>56276</v>
      </c>
    </row>
    <row r="16" spans="1:17" ht="37.5" customHeight="1" thickBot="1">
      <c r="A16" s="244" t="s">
        <v>14</v>
      </c>
      <c r="B16" s="245"/>
      <c r="C16" s="15"/>
      <c r="D16" s="17">
        <v>6830</v>
      </c>
      <c r="E16" s="17">
        <v>5290</v>
      </c>
      <c r="F16" s="17">
        <v>-2449</v>
      </c>
      <c r="G16" s="17">
        <v>2605</v>
      </c>
      <c r="I16" s="22">
        <f t="shared" si="2"/>
        <v>0</v>
      </c>
      <c r="J16" s="22">
        <f t="shared" si="0"/>
        <v>0</v>
      </c>
      <c r="K16" s="22">
        <f t="shared" si="0"/>
        <v>49</v>
      </c>
      <c r="L16" s="22">
        <f t="shared" si="0"/>
        <v>5</v>
      </c>
      <c r="N16" s="2">
        <f t="shared" si="3"/>
        <v>6830</v>
      </c>
      <c r="O16" s="2">
        <f t="shared" si="1"/>
        <v>5290</v>
      </c>
      <c r="P16" s="2">
        <f t="shared" si="1"/>
        <v>-2449</v>
      </c>
      <c r="Q16" s="2">
        <f t="shared" si="1"/>
        <v>2605</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1381</v>
      </c>
      <c r="F18" s="20" t="s">
        <v>1383</v>
      </c>
      <c r="G18" s="20" t="s">
        <v>1610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859099</v>
      </c>
      <c r="E19" s="16">
        <v>573151</v>
      </c>
      <c r="F19" s="16">
        <v>343350</v>
      </c>
      <c r="G19" s="16">
        <v>351421</v>
      </c>
      <c r="I19" s="22">
        <f t="shared" ref="I19:L38" si="4">REPLACE(D19,1,3,"")/1</f>
        <v>99</v>
      </c>
      <c r="J19" s="22">
        <f t="shared" si="4"/>
        <v>151</v>
      </c>
      <c r="K19" s="22">
        <f t="shared" si="4"/>
        <v>350</v>
      </c>
      <c r="L19" s="22">
        <f t="shared" si="4"/>
        <v>421</v>
      </c>
      <c r="N19" s="2">
        <f t="shared" si="3"/>
        <v>859099</v>
      </c>
      <c r="O19" s="2">
        <f t="shared" si="3"/>
        <v>573151</v>
      </c>
      <c r="P19" s="2">
        <f t="shared" si="3"/>
        <v>343350</v>
      </c>
      <c r="Q19" s="2">
        <f t="shared" si="3"/>
        <v>351421</v>
      </c>
    </row>
    <row r="20" spans="1:17" ht="61.5" customHeight="1" thickBot="1">
      <c r="A20" s="244" t="s">
        <v>17</v>
      </c>
      <c r="B20" s="245"/>
      <c r="C20" s="15"/>
      <c r="D20" s="17">
        <v>180535</v>
      </c>
      <c r="E20" s="17">
        <v>92946</v>
      </c>
      <c r="F20" s="17">
        <v>97155</v>
      </c>
      <c r="G20" s="17">
        <v>80770</v>
      </c>
      <c r="I20" s="22">
        <f t="shared" si="4"/>
        <v>535</v>
      </c>
      <c r="J20" s="22">
        <f t="shared" si="4"/>
        <v>46</v>
      </c>
      <c r="K20" s="22">
        <f t="shared" si="4"/>
        <v>55</v>
      </c>
      <c r="L20" s="22">
        <f t="shared" si="4"/>
        <v>70</v>
      </c>
      <c r="N20" s="2">
        <f t="shared" si="3"/>
        <v>180535</v>
      </c>
      <c r="O20" s="2">
        <f t="shared" si="3"/>
        <v>92946</v>
      </c>
      <c r="P20" s="2">
        <f t="shared" si="3"/>
        <v>97155</v>
      </c>
      <c r="Q20" s="2">
        <f t="shared" si="3"/>
        <v>80770</v>
      </c>
    </row>
    <row r="21" spans="1:17" ht="30" customHeight="1" thickBot="1">
      <c r="A21" s="244" t="s">
        <v>18</v>
      </c>
      <c r="B21" s="245"/>
      <c r="C21" s="15"/>
      <c r="D21" s="18"/>
      <c r="E21" s="18"/>
      <c r="F21" s="17">
        <v>75000</v>
      </c>
      <c r="G21" s="17">
        <v>30000</v>
      </c>
      <c r="I21" s="22" t="e">
        <f t="shared" si="4"/>
        <v>#VALUE!</v>
      </c>
      <c r="J21" s="22" t="e">
        <f t="shared" si="4"/>
        <v>#VALUE!</v>
      </c>
      <c r="K21" s="22">
        <f t="shared" si="4"/>
        <v>0</v>
      </c>
      <c r="L21" s="22">
        <f t="shared" si="4"/>
        <v>0</v>
      </c>
      <c r="N21" s="2">
        <f t="shared" si="3"/>
        <v>0</v>
      </c>
      <c r="O21" s="2">
        <f t="shared" si="3"/>
        <v>0</v>
      </c>
      <c r="P21" s="2">
        <f t="shared" si="3"/>
        <v>75000</v>
      </c>
      <c r="Q21" s="2">
        <f t="shared" si="3"/>
        <v>30000</v>
      </c>
    </row>
    <row r="22" spans="1:17" ht="30" customHeight="1" thickBot="1">
      <c r="A22" s="244" t="s">
        <v>19</v>
      </c>
      <c r="B22" s="245"/>
      <c r="C22" s="15"/>
      <c r="D22" s="17">
        <v>407348</v>
      </c>
      <c r="E22" s="17">
        <v>380552</v>
      </c>
      <c r="F22" s="17">
        <v>49129</v>
      </c>
      <c r="G22" s="17">
        <v>70287</v>
      </c>
      <c r="I22" s="22">
        <f t="shared" si="4"/>
        <v>348</v>
      </c>
      <c r="J22" s="22">
        <f t="shared" si="4"/>
        <v>552</v>
      </c>
      <c r="K22" s="22">
        <f t="shared" si="4"/>
        <v>29</v>
      </c>
      <c r="L22" s="22">
        <f t="shared" si="4"/>
        <v>87</v>
      </c>
      <c r="N22" s="2">
        <f t="shared" si="3"/>
        <v>407348</v>
      </c>
      <c r="O22" s="2">
        <f t="shared" si="3"/>
        <v>380552</v>
      </c>
      <c r="P22" s="2">
        <f t="shared" si="3"/>
        <v>49129</v>
      </c>
      <c r="Q22" s="2">
        <f t="shared" si="3"/>
        <v>70287</v>
      </c>
    </row>
    <row r="23" spans="1:17" ht="15" customHeight="1" thickBot="1">
      <c r="A23" s="244" t="s">
        <v>20</v>
      </c>
      <c r="B23" s="245"/>
      <c r="C23" s="15"/>
      <c r="D23" s="17">
        <v>264998</v>
      </c>
      <c r="E23" s="17">
        <v>90258</v>
      </c>
      <c r="F23" s="17">
        <v>102721</v>
      </c>
      <c r="G23" s="17">
        <v>151144</v>
      </c>
      <c r="I23" s="22">
        <f t="shared" si="4"/>
        <v>998</v>
      </c>
      <c r="J23" s="22">
        <f t="shared" si="4"/>
        <v>58</v>
      </c>
      <c r="K23" s="22">
        <f t="shared" si="4"/>
        <v>721</v>
      </c>
      <c r="L23" s="22">
        <f t="shared" si="4"/>
        <v>144</v>
      </c>
      <c r="N23" s="2">
        <f t="shared" si="3"/>
        <v>264998</v>
      </c>
      <c r="O23" s="2">
        <f t="shared" si="3"/>
        <v>90258</v>
      </c>
      <c r="P23" s="2">
        <f t="shared" si="3"/>
        <v>102721</v>
      </c>
      <c r="Q23" s="2">
        <f t="shared" si="3"/>
        <v>151144</v>
      </c>
    </row>
    <row r="24" spans="1:17" ht="30" customHeight="1" thickBot="1">
      <c r="A24" s="244" t="s">
        <v>21</v>
      </c>
      <c r="B24" s="245"/>
      <c r="C24" s="15"/>
      <c r="D24" s="17">
        <v>6218</v>
      </c>
      <c r="E24" s="17">
        <v>9395</v>
      </c>
      <c r="F24" s="17">
        <v>19345</v>
      </c>
      <c r="G24" s="17">
        <v>19220</v>
      </c>
      <c r="I24" s="22">
        <f t="shared" si="4"/>
        <v>8</v>
      </c>
      <c r="J24" s="22">
        <f t="shared" si="4"/>
        <v>5</v>
      </c>
      <c r="K24" s="22">
        <f t="shared" si="4"/>
        <v>45</v>
      </c>
      <c r="L24" s="22">
        <f t="shared" si="4"/>
        <v>20</v>
      </c>
      <c r="N24" s="2">
        <f t="shared" si="3"/>
        <v>6218</v>
      </c>
      <c r="O24" s="2">
        <f t="shared" si="3"/>
        <v>9395</v>
      </c>
      <c r="P24" s="2">
        <f t="shared" si="3"/>
        <v>19345</v>
      </c>
      <c r="Q24" s="2">
        <f t="shared" si="3"/>
        <v>19220</v>
      </c>
    </row>
    <row r="25" spans="1:17" ht="15" customHeight="1" thickBot="1">
      <c r="A25" s="254" t="s">
        <v>22</v>
      </c>
      <c r="B25" s="255"/>
      <c r="C25" s="15"/>
      <c r="D25" s="16">
        <v>209122</v>
      </c>
      <c r="E25" s="16">
        <v>126479</v>
      </c>
      <c r="F25" s="16">
        <v>100513</v>
      </c>
      <c r="G25" s="16">
        <v>86727</v>
      </c>
      <c r="I25" s="22">
        <f t="shared" si="4"/>
        <v>122</v>
      </c>
      <c r="J25" s="22">
        <f t="shared" si="4"/>
        <v>479</v>
      </c>
      <c r="K25" s="22">
        <f t="shared" si="4"/>
        <v>513</v>
      </c>
      <c r="L25" s="22">
        <f t="shared" si="4"/>
        <v>27</v>
      </c>
      <c r="N25" s="2">
        <f t="shared" si="3"/>
        <v>209122</v>
      </c>
      <c r="O25" s="2">
        <f t="shared" si="3"/>
        <v>126479</v>
      </c>
      <c r="P25" s="2">
        <f t="shared" si="3"/>
        <v>100513</v>
      </c>
      <c r="Q25" s="2">
        <f t="shared" si="3"/>
        <v>86727</v>
      </c>
    </row>
    <row r="26" spans="1:17" ht="25.5" customHeight="1" thickBot="1">
      <c r="A26" s="244" t="s">
        <v>23</v>
      </c>
      <c r="B26" s="245"/>
      <c r="C26" s="15"/>
      <c r="D26" s="17">
        <v>193897</v>
      </c>
      <c r="E26" s="17">
        <v>118377</v>
      </c>
      <c r="F26" s="17">
        <v>100024</v>
      </c>
      <c r="G26" s="17">
        <v>86011</v>
      </c>
      <c r="I26" s="22">
        <f t="shared" si="4"/>
        <v>897</v>
      </c>
      <c r="J26" s="22">
        <f t="shared" si="4"/>
        <v>377</v>
      </c>
      <c r="K26" s="22">
        <f t="shared" si="4"/>
        <v>24</v>
      </c>
      <c r="L26" s="22">
        <f t="shared" si="4"/>
        <v>11</v>
      </c>
      <c r="N26" s="2">
        <f t="shared" si="3"/>
        <v>193897</v>
      </c>
      <c r="O26" s="2">
        <f t="shared" si="3"/>
        <v>118377</v>
      </c>
      <c r="P26" s="2">
        <f t="shared" si="3"/>
        <v>100024</v>
      </c>
      <c r="Q26" s="2">
        <f t="shared" si="3"/>
        <v>86011</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8"/>
      <c r="E28" s="18"/>
      <c r="F28" s="18"/>
      <c r="G28" s="1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54" t="s">
        <v>26</v>
      </c>
      <c r="B29" s="255"/>
      <c r="C29" s="15"/>
      <c r="D29" s="16">
        <v>1068221</v>
      </c>
      <c r="E29" s="16">
        <v>699629</v>
      </c>
      <c r="F29" s="16">
        <v>443862</v>
      </c>
      <c r="G29" s="16">
        <v>438148</v>
      </c>
      <c r="I29" s="22">
        <f t="shared" si="4"/>
        <v>8221</v>
      </c>
      <c r="J29" s="22">
        <f t="shared" si="4"/>
        <v>629</v>
      </c>
      <c r="K29" s="22">
        <f t="shared" si="4"/>
        <v>862</v>
      </c>
      <c r="L29" s="22">
        <f t="shared" si="4"/>
        <v>148</v>
      </c>
      <c r="N29" s="2">
        <f t="shared" si="3"/>
        <v>1068221</v>
      </c>
      <c r="O29" s="2">
        <f t="shared" si="3"/>
        <v>699629</v>
      </c>
      <c r="P29" s="2">
        <f t="shared" si="3"/>
        <v>443862</v>
      </c>
      <c r="Q29" s="2">
        <f t="shared" si="3"/>
        <v>438148</v>
      </c>
    </row>
    <row r="30" spans="1:17" ht="15" customHeight="1" thickBot="1">
      <c r="A30" s="254" t="s">
        <v>27</v>
      </c>
      <c r="B30" s="255"/>
      <c r="C30" s="15"/>
      <c r="D30" s="16">
        <v>671210</v>
      </c>
      <c r="E30" s="16">
        <v>181629</v>
      </c>
      <c r="F30" s="16">
        <v>96134</v>
      </c>
      <c r="G30" s="16">
        <v>34151</v>
      </c>
      <c r="I30" s="22">
        <f t="shared" si="4"/>
        <v>210</v>
      </c>
      <c r="J30" s="22">
        <f t="shared" si="4"/>
        <v>629</v>
      </c>
      <c r="K30" s="22">
        <f t="shared" si="4"/>
        <v>34</v>
      </c>
      <c r="L30" s="22">
        <f t="shared" si="4"/>
        <v>51</v>
      </c>
      <c r="N30" s="2">
        <f t="shared" si="3"/>
        <v>671210</v>
      </c>
      <c r="O30" s="2">
        <f t="shared" si="3"/>
        <v>181629</v>
      </c>
      <c r="P30" s="2">
        <f t="shared" si="3"/>
        <v>96134</v>
      </c>
      <c r="Q30" s="2">
        <f t="shared" si="3"/>
        <v>34151</v>
      </c>
    </row>
    <row r="31" spans="1:17" ht="15" customHeight="1" thickBot="1">
      <c r="A31" s="244" t="s">
        <v>28</v>
      </c>
      <c r="B31" s="245"/>
      <c r="C31" s="15"/>
      <c r="D31" s="17">
        <v>534590</v>
      </c>
      <c r="E31" s="17">
        <v>127344</v>
      </c>
      <c r="F31" s="17">
        <v>96134</v>
      </c>
      <c r="G31" s="17">
        <v>34151</v>
      </c>
      <c r="I31" s="22">
        <f t="shared" si="4"/>
        <v>590</v>
      </c>
      <c r="J31" s="22">
        <f t="shared" si="4"/>
        <v>344</v>
      </c>
      <c r="K31" s="22">
        <f t="shared" si="4"/>
        <v>34</v>
      </c>
      <c r="L31" s="22">
        <f t="shared" si="4"/>
        <v>51</v>
      </c>
      <c r="N31" s="2">
        <f t="shared" si="3"/>
        <v>534590</v>
      </c>
      <c r="O31" s="2">
        <f t="shared" si="3"/>
        <v>127344</v>
      </c>
      <c r="P31" s="2">
        <f t="shared" si="3"/>
        <v>96134</v>
      </c>
      <c r="Q31" s="2">
        <f t="shared" si="3"/>
        <v>34151</v>
      </c>
    </row>
    <row r="32" spans="1:17" ht="15.75" customHeight="1" thickBot="1">
      <c r="A32" s="244" t="s">
        <v>29</v>
      </c>
      <c r="B32" s="245"/>
      <c r="C32" s="15"/>
      <c r="D32" s="17">
        <v>136619</v>
      </c>
      <c r="E32" s="17">
        <v>54286</v>
      </c>
      <c r="F32" s="18"/>
      <c r="G32" s="18"/>
      <c r="I32" s="22">
        <f t="shared" si="4"/>
        <v>619</v>
      </c>
      <c r="J32" s="22">
        <f t="shared" si="4"/>
        <v>86</v>
      </c>
      <c r="K32" s="22" t="e">
        <f t="shared" si="4"/>
        <v>#VALUE!</v>
      </c>
      <c r="L32" s="22" t="e">
        <f t="shared" si="4"/>
        <v>#VALUE!</v>
      </c>
      <c r="N32" s="2">
        <f t="shared" si="3"/>
        <v>136619</v>
      </c>
      <c r="O32" s="2">
        <f t="shared" si="3"/>
        <v>54286</v>
      </c>
      <c r="P32" s="2">
        <f t="shared" si="3"/>
        <v>0</v>
      </c>
      <c r="Q32" s="2">
        <f t="shared" si="3"/>
        <v>0</v>
      </c>
    </row>
    <row r="33" spans="1:18" ht="15" customHeight="1" thickBot="1">
      <c r="A33" s="254" t="s">
        <v>30</v>
      </c>
      <c r="B33" s="255"/>
      <c r="C33" s="15"/>
      <c r="D33" s="16">
        <v>397012</v>
      </c>
      <c r="E33" s="16">
        <v>518000</v>
      </c>
      <c r="F33" s="16">
        <v>347728</v>
      </c>
      <c r="G33" s="16">
        <v>403997</v>
      </c>
      <c r="I33" s="22">
        <f t="shared" si="4"/>
        <v>12</v>
      </c>
      <c r="J33" s="22">
        <f t="shared" si="4"/>
        <v>0</v>
      </c>
      <c r="K33" s="22">
        <f t="shared" si="4"/>
        <v>728</v>
      </c>
      <c r="L33" s="22">
        <f t="shared" si="4"/>
        <v>997</v>
      </c>
      <c r="N33" s="2">
        <f t="shared" si="3"/>
        <v>397012</v>
      </c>
      <c r="O33" s="2">
        <f t="shared" si="3"/>
        <v>518000</v>
      </c>
      <c r="P33" s="2">
        <f t="shared" si="3"/>
        <v>347728</v>
      </c>
      <c r="Q33" s="2">
        <f t="shared" si="3"/>
        <v>403997</v>
      </c>
      <c r="R33" s="22"/>
    </row>
    <row r="34" spans="1:18" ht="30" customHeight="1" thickBot="1">
      <c r="A34" s="244" t="s">
        <v>31</v>
      </c>
      <c r="B34" s="245"/>
      <c r="C34" s="15"/>
      <c r="D34" s="17">
        <v>216000</v>
      </c>
      <c r="E34" s="17">
        <v>216000</v>
      </c>
      <c r="F34" s="17">
        <v>216000</v>
      </c>
      <c r="G34" s="17">
        <v>216000</v>
      </c>
      <c r="I34" s="22">
        <f t="shared" si="4"/>
        <v>0</v>
      </c>
      <c r="J34" s="22">
        <f t="shared" si="4"/>
        <v>0</v>
      </c>
      <c r="K34" s="22">
        <f t="shared" si="4"/>
        <v>0</v>
      </c>
      <c r="L34" s="22">
        <f t="shared" si="4"/>
        <v>0</v>
      </c>
      <c r="N34" s="2">
        <f t="shared" si="3"/>
        <v>216000</v>
      </c>
      <c r="O34" s="2">
        <f t="shared" si="3"/>
        <v>216000</v>
      </c>
      <c r="P34" s="2">
        <f t="shared" si="3"/>
        <v>216000</v>
      </c>
      <c r="Q34" s="2">
        <f t="shared" si="3"/>
        <v>216000</v>
      </c>
    </row>
    <row r="35" spans="1:18" ht="30" customHeight="1" thickBot="1">
      <c r="A35" s="244" t="s">
        <v>32</v>
      </c>
      <c r="B35" s="245"/>
      <c r="C35" s="15"/>
      <c r="D35" s="17">
        <v>9850</v>
      </c>
      <c r="E35" s="17">
        <v>9850</v>
      </c>
      <c r="F35" s="17">
        <v>9850</v>
      </c>
      <c r="G35" s="17">
        <v>9850</v>
      </c>
      <c r="I35" s="22">
        <f t="shared" si="4"/>
        <v>0</v>
      </c>
      <c r="J35" s="22">
        <f t="shared" si="4"/>
        <v>0</v>
      </c>
      <c r="K35" s="22">
        <f t="shared" si="4"/>
        <v>0</v>
      </c>
      <c r="L35" s="22">
        <f t="shared" si="4"/>
        <v>0</v>
      </c>
      <c r="N35" s="2">
        <f t="shared" si="3"/>
        <v>9850</v>
      </c>
      <c r="O35" s="2">
        <f t="shared" si="3"/>
        <v>9850</v>
      </c>
      <c r="P35" s="2">
        <f t="shared" si="3"/>
        <v>9850</v>
      </c>
      <c r="Q35" s="2">
        <f t="shared" si="3"/>
        <v>9850</v>
      </c>
    </row>
    <row r="36" spans="1:18" ht="37.5" customHeight="1" thickBot="1">
      <c r="A36" s="244" t="s">
        <v>33</v>
      </c>
      <c r="B36" s="245"/>
      <c r="C36" s="15"/>
      <c r="D36" s="17">
        <v>154280</v>
      </c>
      <c r="E36" s="17">
        <v>250017</v>
      </c>
      <c r="F36" s="17">
        <v>104996</v>
      </c>
      <c r="G36" s="17">
        <v>161265</v>
      </c>
      <c r="I36" s="22">
        <f t="shared" si="4"/>
        <v>280</v>
      </c>
      <c r="J36" s="22">
        <f t="shared" si="4"/>
        <v>17</v>
      </c>
      <c r="K36" s="22">
        <f t="shared" si="4"/>
        <v>996</v>
      </c>
      <c r="L36" s="22">
        <f t="shared" si="4"/>
        <v>265</v>
      </c>
      <c r="N36" s="2">
        <f t="shared" si="3"/>
        <v>154280</v>
      </c>
      <c r="O36" s="2">
        <f t="shared" si="3"/>
        <v>250017</v>
      </c>
      <c r="P36" s="2">
        <f t="shared" si="3"/>
        <v>104996</v>
      </c>
      <c r="Q36" s="2">
        <f t="shared" si="3"/>
        <v>161265</v>
      </c>
    </row>
    <row r="37" spans="1:18" ht="30"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1068221</v>
      </c>
      <c r="E38" s="16">
        <v>699629</v>
      </c>
      <c r="F38" s="16">
        <v>443862</v>
      </c>
      <c r="G38" s="16">
        <v>438148</v>
      </c>
      <c r="I38" s="22">
        <f t="shared" si="4"/>
        <v>8221</v>
      </c>
      <c r="J38" s="22">
        <f t="shared" si="4"/>
        <v>629</v>
      </c>
      <c r="K38" s="22">
        <f t="shared" si="4"/>
        <v>862</v>
      </c>
      <c r="L38" s="22">
        <f t="shared" si="4"/>
        <v>148</v>
      </c>
      <c r="N38" s="2">
        <f t="shared" si="3"/>
        <v>1068221</v>
      </c>
      <c r="O38" s="2">
        <f t="shared" si="3"/>
        <v>699629</v>
      </c>
      <c r="P38" s="2">
        <f t="shared" si="3"/>
        <v>443862</v>
      </c>
      <c r="Q38" s="2">
        <f t="shared" si="3"/>
        <v>438148</v>
      </c>
    </row>
    <row r="39" spans="1:18">
      <c r="A39" s="21" t="s">
        <v>1792</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dimension ref="A1:AF53"/>
  <sheetViews>
    <sheetView workbookViewId="0">
      <pane xSplit="3" ySplit="1" topLeftCell="D28"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1750</v>
      </c>
      <c r="E2" s="92" t="s">
        <v>1751</v>
      </c>
      <c r="F2" s="92" t="s">
        <v>1752</v>
      </c>
      <c r="G2" s="92" t="s">
        <v>1753</v>
      </c>
      <c r="H2" s="232"/>
      <c r="I2" s="220"/>
      <c r="J2" s="221"/>
      <c r="K2" s="92" t="s">
        <v>1750</v>
      </c>
      <c r="L2" s="92" t="s">
        <v>1751</v>
      </c>
      <c r="M2" s="92" t="s">
        <v>1752</v>
      </c>
      <c r="N2" s="92" t="s">
        <v>1753</v>
      </c>
      <c r="Y2" s="3"/>
      <c r="Z2" s="3"/>
      <c r="AA2" s="3"/>
      <c r="AB2" s="3"/>
      <c r="AC2" s="3"/>
      <c r="AD2" s="3"/>
      <c r="AE2" s="3"/>
      <c r="AF2" s="3"/>
    </row>
    <row r="3" spans="1:32" ht="61.5" customHeight="1" thickBot="1">
      <c r="A3" s="222" t="s">
        <v>1</v>
      </c>
      <c r="B3" s="223"/>
      <c r="C3" s="93"/>
      <c r="D3" s="94">
        <v>15375</v>
      </c>
      <c r="E3" s="94">
        <v>11676</v>
      </c>
      <c r="F3" s="94">
        <v>9015</v>
      </c>
      <c r="G3" s="94">
        <v>68130</v>
      </c>
      <c r="H3" s="222" t="s">
        <v>1</v>
      </c>
      <c r="I3" s="223"/>
      <c r="J3" s="93"/>
      <c r="K3" s="94">
        <v>1200</v>
      </c>
      <c r="L3" s="94">
        <v>1435</v>
      </c>
      <c r="M3" s="94">
        <v>2330</v>
      </c>
      <c r="N3" s="94">
        <v>47013</v>
      </c>
      <c r="P3" s="2">
        <f>REPLACE(D3,1,3,"")/1</f>
        <v>75</v>
      </c>
      <c r="Q3" s="2">
        <f t="shared" ref="Q3:S16" si="0">REPLACE(E3,1,3,"")/1</f>
        <v>76</v>
      </c>
      <c r="R3" s="2">
        <f t="shared" si="0"/>
        <v>5</v>
      </c>
      <c r="S3" s="2">
        <f t="shared" si="0"/>
        <v>30</v>
      </c>
      <c r="T3" s="2">
        <f>REPLACE(K3,1,3,"")/1</f>
        <v>0</v>
      </c>
      <c r="U3" s="2">
        <f t="shared" ref="U3:W16" si="1">REPLACE(L3,1,3,"")/1</f>
        <v>5</v>
      </c>
      <c r="V3" s="2">
        <f t="shared" si="1"/>
        <v>0</v>
      </c>
      <c r="W3" s="2">
        <f t="shared" si="1"/>
        <v>13</v>
      </c>
      <c r="Y3" s="3">
        <f>K3</f>
        <v>1200</v>
      </c>
      <c r="Z3" s="3">
        <f t="shared" ref="Z3:AB17" si="2">L3</f>
        <v>1435</v>
      </c>
      <c r="AA3" s="3">
        <f t="shared" si="2"/>
        <v>2330</v>
      </c>
      <c r="AB3" s="3">
        <f t="shared" si="2"/>
        <v>47013</v>
      </c>
      <c r="AC3" s="3">
        <f>D3</f>
        <v>15375</v>
      </c>
      <c r="AD3" s="3">
        <f t="shared" ref="AD3:AF17" si="3">E3</f>
        <v>11676</v>
      </c>
      <c r="AE3" s="3">
        <f t="shared" si="3"/>
        <v>9015</v>
      </c>
      <c r="AF3" s="3">
        <f t="shared" si="3"/>
        <v>68130</v>
      </c>
    </row>
    <row r="4" spans="1:32" ht="15" customHeight="1" thickBot="1">
      <c r="A4" s="214" t="s">
        <v>2</v>
      </c>
      <c r="B4" s="215"/>
      <c r="C4" s="93"/>
      <c r="D4" s="95">
        <v>17978</v>
      </c>
      <c r="E4" s="95">
        <v>20731</v>
      </c>
      <c r="F4" s="95">
        <v>27229</v>
      </c>
      <c r="G4" s="95">
        <v>42592</v>
      </c>
      <c r="H4" s="214" t="s">
        <v>2</v>
      </c>
      <c r="I4" s="215"/>
      <c r="J4" s="93"/>
      <c r="K4" s="95">
        <v>17254</v>
      </c>
      <c r="L4" s="95">
        <v>33733</v>
      </c>
      <c r="M4" s="95">
        <v>8147</v>
      </c>
      <c r="N4" s="95">
        <v>51827</v>
      </c>
      <c r="P4" s="2">
        <f t="shared" ref="P4:P16" si="4">REPLACE(D4,1,3,"")/1</f>
        <v>78</v>
      </c>
      <c r="Q4" s="2">
        <f t="shared" si="0"/>
        <v>31</v>
      </c>
      <c r="R4" s="2">
        <f t="shared" si="0"/>
        <v>29</v>
      </c>
      <c r="S4" s="2">
        <f t="shared" si="0"/>
        <v>92</v>
      </c>
      <c r="T4" s="2">
        <f t="shared" ref="T4:U16" si="5">REPLACE(K4,1,3,"")/1</f>
        <v>54</v>
      </c>
      <c r="U4" s="2">
        <f t="shared" si="5"/>
        <v>33</v>
      </c>
      <c r="V4" s="2">
        <f t="shared" si="1"/>
        <v>7</v>
      </c>
      <c r="W4" s="2">
        <f t="shared" si="1"/>
        <v>27</v>
      </c>
      <c r="Y4" s="3">
        <f t="shared" ref="Y4:AB38" si="6">K4</f>
        <v>17254</v>
      </c>
      <c r="Z4" s="3">
        <f t="shared" si="2"/>
        <v>33733</v>
      </c>
      <c r="AA4" s="3">
        <f t="shared" si="2"/>
        <v>8147</v>
      </c>
      <c r="AB4" s="3">
        <f t="shared" si="2"/>
        <v>51827</v>
      </c>
      <c r="AC4" s="3">
        <f t="shared" ref="AC4:AF38" si="7">D4</f>
        <v>17978</v>
      </c>
      <c r="AD4" s="3">
        <f t="shared" si="3"/>
        <v>20731</v>
      </c>
      <c r="AE4" s="3">
        <f t="shared" si="3"/>
        <v>27229</v>
      </c>
      <c r="AF4" s="3">
        <f t="shared" si="3"/>
        <v>42592</v>
      </c>
    </row>
    <row r="5" spans="1:32" ht="61.5" customHeight="1" thickBot="1">
      <c r="A5" s="224" t="s">
        <v>3</v>
      </c>
      <c r="B5" s="225"/>
      <c r="C5" s="93"/>
      <c r="D5" s="94">
        <v>-2603</v>
      </c>
      <c r="E5" s="94">
        <v>-9056</v>
      </c>
      <c r="F5" s="94">
        <v>-18214</v>
      </c>
      <c r="G5" s="94">
        <v>25537</v>
      </c>
      <c r="H5" s="224" t="s">
        <v>3</v>
      </c>
      <c r="I5" s="225"/>
      <c r="J5" s="93"/>
      <c r="K5" s="94">
        <v>-16054</v>
      </c>
      <c r="L5" s="94">
        <v>-32298</v>
      </c>
      <c r="M5" s="94">
        <v>-5817</v>
      </c>
      <c r="N5" s="94">
        <v>-4814</v>
      </c>
      <c r="P5" s="2">
        <f t="shared" si="4"/>
        <v>3</v>
      </c>
      <c r="Q5" s="2">
        <f t="shared" si="0"/>
        <v>56</v>
      </c>
      <c r="R5" s="2">
        <f t="shared" si="0"/>
        <v>214</v>
      </c>
      <c r="S5" s="2">
        <f t="shared" si="0"/>
        <v>37</v>
      </c>
      <c r="T5" s="2">
        <f t="shared" si="5"/>
        <v>54</v>
      </c>
      <c r="U5" s="2">
        <f t="shared" si="1"/>
        <v>298</v>
      </c>
      <c r="V5" s="2">
        <f t="shared" si="1"/>
        <v>17</v>
      </c>
      <c r="W5" s="2">
        <f t="shared" si="1"/>
        <v>14</v>
      </c>
      <c r="Y5" s="3">
        <f t="shared" si="6"/>
        <v>-16054</v>
      </c>
      <c r="Z5" s="3">
        <f t="shared" si="2"/>
        <v>-32298</v>
      </c>
      <c r="AA5" s="3">
        <f t="shared" si="2"/>
        <v>-5817</v>
      </c>
      <c r="AB5" s="3">
        <f t="shared" si="2"/>
        <v>-4814</v>
      </c>
      <c r="AC5" s="3">
        <f t="shared" si="7"/>
        <v>-2603</v>
      </c>
      <c r="AD5" s="3">
        <f t="shared" si="3"/>
        <v>-9056</v>
      </c>
      <c r="AE5" s="3">
        <f t="shared" si="3"/>
        <v>-18214</v>
      </c>
      <c r="AF5" s="3">
        <f t="shared" si="3"/>
        <v>25537</v>
      </c>
    </row>
    <row r="6" spans="1:32" ht="37.5" customHeight="1" thickBot="1">
      <c r="A6" s="214" t="s">
        <v>4</v>
      </c>
      <c r="B6" s="215"/>
      <c r="C6" s="93"/>
      <c r="D6" s="95">
        <v>1632</v>
      </c>
      <c r="E6" s="95">
        <v>1625</v>
      </c>
      <c r="F6" s="95">
        <v>1543</v>
      </c>
      <c r="G6" s="95">
        <v>1399</v>
      </c>
      <c r="H6" s="214" t="s">
        <v>4</v>
      </c>
      <c r="I6" s="215"/>
      <c r="J6" s="93"/>
      <c r="K6" s="96">
        <v>433</v>
      </c>
      <c r="L6" s="96">
        <v>936</v>
      </c>
      <c r="M6" s="95">
        <v>1952</v>
      </c>
      <c r="N6" s="95">
        <v>1993</v>
      </c>
      <c r="P6" s="2">
        <f t="shared" si="4"/>
        <v>2</v>
      </c>
      <c r="Q6" s="2">
        <f t="shared" si="0"/>
        <v>5</v>
      </c>
      <c r="R6" s="2">
        <f t="shared" si="0"/>
        <v>3</v>
      </c>
      <c r="S6" s="2">
        <f t="shared" si="0"/>
        <v>9</v>
      </c>
      <c r="T6" s="2" t="e">
        <f t="shared" si="5"/>
        <v>#VALUE!</v>
      </c>
      <c r="U6" s="2" t="e">
        <f t="shared" si="1"/>
        <v>#VALUE!</v>
      </c>
      <c r="V6" s="2">
        <f t="shared" si="1"/>
        <v>2</v>
      </c>
      <c r="W6" s="2">
        <f t="shared" si="1"/>
        <v>3</v>
      </c>
      <c r="Y6" s="3">
        <f t="shared" si="6"/>
        <v>433</v>
      </c>
      <c r="Z6" s="3">
        <f t="shared" si="2"/>
        <v>936</v>
      </c>
      <c r="AA6" s="3">
        <f t="shared" si="2"/>
        <v>1952</v>
      </c>
      <c r="AB6" s="3">
        <f t="shared" si="2"/>
        <v>1993</v>
      </c>
      <c r="AC6" s="3">
        <f t="shared" si="7"/>
        <v>1632</v>
      </c>
      <c r="AD6" s="3">
        <f t="shared" si="3"/>
        <v>1625</v>
      </c>
      <c r="AE6" s="3">
        <f t="shared" si="3"/>
        <v>1543</v>
      </c>
      <c r="AF6" s="3">
        <f t="shared" si="3"/>
        <v>1399</v>
      </c>
    </row>
    <row r="7" spans="1:32" ht="15" customHeight="1" thickBot="1">
      <c r="A7" s="214" t="s">
        <v>5</v>
      </c>
      <c r="B7" s="215"/>
      <c r="C7" s="93"/>
      <c r="D7" s="96">
        <v>12</v>
      </c>
      <c r="E7" s="96"/>
      <c r="F7" s="96"/>
      <c r="G7" s="96">
        <v>64</v>
      </c>
      <c r="H7" s="214" t="s">
        <v>5</v>
      </c>
      <c r="I7" s="215"/>
      <c r="J7" s="93"/>
      <c r="K7" s="96">
        <v>254</v>
      </c>
      <c r="L7" s="96">
        <v>217</v>
      </c>
      <c r="M7" s="96">
        <v>106</v>
      </c>
      <c r="N7" s="96"/>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254</v>
      </c>
      <c r="Z7" s="3">
        <f t="shared" si="2"/>
        <v>217</v>
      </c>
      <c r="AA7" s="3">
        <f t="shared" si="2"/>
        <v>106</v>
      </c>
      <c r="AB7" s="3">
        <f t="shared" si="2"/>
        <v>0</v>
      </c>
      <c r="AC7" s="3">
        <f t="shared" si="7"/>
        <v>12</v>
      </c>
      <c r="AD7" s="3">
        <f t="shared" si="3"/>
        <v>0</v>
      </c>
      <c r="AE7" s="3">
        <f t="shared" si="3"/>
        <v>0</v>
      </c>
      <c r="AF7" s="3">
        <f t="shared" si="3"/>
        <v>64</v>
      </c>
    </row>
    <row r="8" spans="1:32" ht="15.75" customHeight="1" thickBot="1">
      <c r="A8" s="214" t="s">
        <v>6</v>
      </c>
      <c r="B8" s="215"/>
      <c r="C8" s="93"/>
      <c r="D8" s="96" t="s">
        <v>820</v>
      </c>
      <c r="E8" s="96"/>
      <c r="F8" s="96"/>
      <c r="G8" s="96"/>
      <c r="H8" s="214" t="s">
        <v>6</v>
      </c>
      <c r="I8" s="215"/>
      <c r="J8" s="93"/>
      <c r="K8" s="96"/>
      <c r="L8" s="96"/>
      <c r="M8" s="96"/>
      <c r="N8" s="96"/>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t="str">
        <f t="shared" si="7"/>
        <v>-</v>
      </c>
      <c r="AD8" s="3">
        <f t="shared" si="3"/>
        <v>0</v>
      </c>
      <c r="AE8" s="3">
        <f t="shared" si="3"/>
        <v>0</v>
      </c>
      <c r="AF8" s="3">
        <f t="shared" si="3"/>
        <v>0</v>
      </c>
    </row>
    <row r="9" spans="1:32" ht="37.5" customHeight="1" thickBot="1">
      <c r="A9" s="214" t="s">
        <v>7</v>
      </c>
      <c r="B9" s="215"/>
      <c r="C9" s="93"/>
      <c r="D9" s="95">
        <v>5869</v>
      </c>
      <c r="E9" s="95">
        <v>7099</v>
      </c>
      <c r="F9" s="95">
        <v>20441</v>
      </c>
      <c r="G9" s="95">
        <v>4185</v>
      </c>
      <c r="H9" s="214" t="s">
        <v>7</v>
      </c>
      <c r="I9" s="215"/>
      <c r="J9" s="93"/>
      <c r="K9" s="95">
        <v>7663</v>
      </c>
      <c r="L9" s="95">
        <v>6201</v>
      </c>
      <c r="M9" s="95">
        <v>8705</v>
      </c>
      <c r="N9" s="95">
        <v>5998</v>
      </c>
      <c r="P9" s="2">
        <f t="shared" si="4"/>
        <v>9</v>
      </c>
      <c r="Q9" s="2">
        <f t="shared" si="0"/>
        <v>9</v>
      </c>
      <c r="R9" s="2">
        <f t="shared" si="0"/>
        <v>41</v>
      </c>
      <c r="S9" s="2">
        <f t="shared" si="0"/>
        <v>5</v>
      </c>
      <c r="T9" s="2">
        <f t="shared" si="5"/>
        <v>3</v>
      </c>
      <c r="U9" s="2">
        <f t="shared" si="1"/>
        <v>1</v>
      </c>
      <c r="V9" s="2">
        <f t="shared" si="1"/>
        <v>5</v>
      </c>
      <c r="W9" s="2">
        <f t="shared" si="1"/>
        <v>8</v>
      </c>
      <c r="Y9" s="3">
        <f t="shared" si="6"/>
        <v>7663</v>
      </c>
      <c r="Z9" s="3">
        <f t="shared" si="2"/>
        <v>6201</v>
      </c>
      <c r="AA9" s="3">
        <f t="shared" si="2"/>
        <v>8705</v>
      </c>
      <c r="AB9" s="3">
        <f t="shared" si="2"/>
        <v>5998</v>
      </c>
      <c r="AC9" s="3">
        <f t="shared" si="7"/>
        <v>5869</v>
      </c>
      <c r="AD9" s="3">
        <f t="shared" si="3"/>
        <v>7099</v>
      </c>
      <c r="AE9" s="3">
        <f t="shared" si="3"/>
        <v>20441</v>
      </c>
      <c r="AF9" s="3">
        <f t="shared" si="3"/>
        <v>4185</v>
      </c>
    </row>
    <row r="10" spans="1:32" ht="61.5" customHeight="1" thickBot="1">
      <c r="A10" s="224" t="s">
        <v>8</v>
      </c>
      <c r="B10" s="225"/>
      <c r="C10" s="93"/>
      <c r="D10" s="94">
        <v>-6851</v>
      </c>
      <c r="E10" s="94">
        <v>-14530</v>
      </c>
      <c r="F10" s="94">
        <v>-37112</v>
      </c>
      <c r="G10" s="94">
        <v>22687</v>
      </c>
      <c r="H10" s="224" t="s">
        <v>8</v>
      </c>
      <c r="I10" s="225"/>
      <c r="J10" s="93"/>
      <c r="K10" s="94">
        <v>-23538</v>
      </c>
      <c r="L10" s="94">
        <v>-37780</v>
      </c>
      <c r="M10" s="94">
        <v>-12676</v>
      </c>
      <c r="N10" s="94">
        <v>-8819</v>
      </c>
      <c r="P10" s="2">
        <f t="shared" si="4"/>
        <v>51</v>
      </c>
      <c r="Q10" s="2">
        <f t="shared" si="0"/>
        <v>530</v>
      </c>
      <c r="R10" s="2">
        <f t="shared" si="0"/>
        <v>112</v>
      </c>
      <c r="S10" s="2">
        <f t="shared" si="0"/>
        <v>87</v>
      </c>
      <c r="T10" s="2">
        <f t="shared" si="5"/>
        <v>538</v>
      </c>
      <c r="U10" s="2">
        <f t="shared" si="1"/>
        <v>780</v>
      </c>
      <c r="V10" s="2">
        <f t="shared" si="1"/>
        <v>676</v>
      </c>
      <c r="W10" s="2">
        <f t="shared" si="1"/>
        <v>19</v>
      </c>
      <c r="Y10" s="3">
        <f t="shared" si="6"/>
        <v>-23538</v>
      </c>
      <c r="Z10" s="3">
        <f t="shared" si="2"/>
        <v>-37780</v>
      </c>
      <c r="AA10" s="3">
        <f t="shared" si="2"/>
        <v>-12676</v>
      </c>
      <c r="AB10" s="3">
        <f t="shared" si="2"/>
        <v>-8819</v>
      </c>
      <c r="AC10" s="3">
        <f t="shared" si="7"/>
        <v>-6851</v>
      </c>
      <c r="AD10" s="3">
        <f t="shared" si="3"/>
        <v>-14530</v>
      </c>
      <c r="AE10" s="3">
        <f t="shared" si="3"/>
        <v>-37112</v>
      </c>
      <c r="AF10" s="3">
        <f t="shared" si="3"/>
        <v>22687</v>
      </c>
    </row>
    <row r="11" spans="1:32" ht="15" customHeight="1" thickBot="1">
      <c r="A11" s="214" t="s">
        <v>9</v>
      </c>
      <c r="B11" s="215"/>
      <c r="C11" s="93"/>
      <c r="D11" s="95">
        <v>12866</v>
      </c>
      <c r="E11" s="95">
        <v>31791</v>
      </c>
      <c r="F11" s="95">
        <v>75441</v>
      </c>
      <c r="G11" s="96">
        <v>-5</v>
      </c>
      <c r="H11" s="214" t="s">
        <v>9</v>
      </c>
      <c r="I11" s="215"/>
      <c r="J11" s="93"/>
      <c r="K11" s="95">
        <v>26378</v>
      </c>
      <c r="L11" s="96"/>
      <c r="M11" s="95">
        <v>12016</v>
      </c>
      <c r="N11" s="95">
        <v>3215</v>
      </c>
      <c r="P11" s="2">
        <f t="shared" si="4"/>
        <v>66</v>
      </c>
      <c r="Q11" s="2">
        <f t="shared" si="0"/>
        <v>91</v>
      </c>
      <c r="R11" s="2">
        <f t="shared" si="0"/>
        <v>41</v>
      </c>
      <c r="S11" s="2" t="e">
        <f t="shared" si="0"/>
        <v>#VALUE!</v>
      </c>
      <c r="T11" s="2">
        <f t="shared" si="5"/>
        <v>78</v>
      </c>
      <c r="U11" s="2" t="e">
        <f t="shared" si="1"/>
        <v>#VALUE!</v>
      </c>
      <c r="V11" s="2">
        <f t="shared" si="1"/>
        <v>16</v>
      </c>
      <c r="W11" s="2">
        <f t="shared" si="1"/>
        <v>5</v>
      </c>
      <c r="Y11" s="3">
        <f t="shared" si="6"/>
        <v>26378</v>
      </c>
      <c r="Z11" s="3">
        <f t="shared" si="2"/>
        <v>0</v>
      </c>
      <c r="AA11" s="3">
        <f t="shared" si="2"/>
        <v>12016</v>
      </c>
      <c r="AB11" s="3">
        <f t="shared" si="2"/>
        <v>3215</v>
      </c>
      <c r="AC11" s="3">
        <f t="shared" si="7"/>
        <v>12866</v>
      </c>
      <c r="AD11" s="3">
        <f t="shared" si="3"/>
        <v>31791</v>
      </c>
      <c r="AE11" s="3">
        <f t="shared" si="3"/>
        <v>75441</v>
      </c>
      <c r="AF11" s="3">
        <f t="shared" si="3"/>
        <v>-5</v>
      </c>
    </row>
    <row r="12" spans="1:32" ht="45" customHeight="1" thickBot="1">
      <c r="A12" s="214" t="s">
        <v>10</v>
      </c>
      <c r="B12" s="215"/>
      <c r="C12" s="93"/>
      <c r="D12" s="96" t="s">
        <v>820</v>
      </c>
      <c r="E12" s="96"/>
      <c r="F12" s="96"/>
      <c r="G12" s="96"/>
      <c r="H12" s="214" t="s">
        <v>10</v>
      </c>
      <c r="I12" s="215"/>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224" t="s">
        <v>11</v>
      </c>
      <c r="B13" s="225"/>
      <c r="C13" s="93"/>
      <c r="D13" s="94">
        <v>6015</v>
      </c>
      <c r="E13" s="94">
        <v>17261</v>
      </c>
      <c r="F13" s="94">
        <v>38329</v>
      </c>
      <c r="G13" s="94">
        <v>22682</v>
      </c>
      <c r="H13" s="224" t="s">
        <v>11</v>
      </c>
      <c r="I13" s="225"/>
      <c r="J13" s="93"/>
      <c r="K13" s="94">
        <v>2840</v>
      </c>
      <c r="L13" s="94">
        <v>-37780</v>
      </c>
      <c r="M13" s="98">
        <v>-661</v>
      </c>
      <c r="N13" s="94">
        <v>-5604</v>
      </c>
      <c r="P13" s="2">
        <f t="shared" si="4"/>
        <v>5</v>
      </c>
      <c r="Q13" s="2">
        <f t="shared" si="0"/>
        <v>61</v>
      </c>
      <c r="R13" s="2">
        <f t="shared" si="0"/>
        <v>29</v>
      </c>
      <c r="S13" s="2">
        <f t="shared" si="0"/>
        <v>82</v>
      </c>
      <c r="T13" s="2">
        <f t="shared" si="5"/>
        <v>0</v>
      </c>
      <c r="U13" s="2">
        <f t="shared" si="1"/>
        <v>780</v>
      </c>
      <c r="V13" s="2">
        <f t="shared" si="1"/>
        <v>1</v>
      </c>
      <c r="W13" s="2">
        <f t="shared" si="1"/>
        <v>4</v>
      </c>
      <c r="Y13" s="3">
        <f t="shared" si="6"/>
        <v>2840</v>
      </c>
      <c r="Z13" s="3">
        <f t="shared" si="2"/>
        <v>-37780</v>
      </c>
      <c r="AA13" s="3">
        <f t="shared" si="2"/>
        <v>-661</v>
      </c>
      <c r="AB13" s="3">
        <f t="shared" si="2"/>
        <v>-5604</v>
      </c>
      <c r="AC13" s="3">
        <f t="shared" si="7"/>
        <v>6015</v>
      </c>
      <c r="AD13" s="3">
        <f t="shared" si="3"/>
        <v>17261</v>
      </c>
      <c r="AE13" s="3">
        <f t="shared" si="3"/>
        <v>38329</v>
      </c>
      <c r="AF13" s="3">
        <f t="shared" si="3"/>
        <v>22682</v>
      </c>
    </row>
    <row r="14" spans="1:32" ht="49.5" customHeight="1" thickBot="1">
      <c r="A14" s="224" t="s">
        <v>12</v>
      </c>
      <c r="B14" s="225"/>
      <c r="C14" s="93"/>
      <c r="D14" s="94">
        <v>6015</v>
      </c>
      <c r="E14" s="94">
        <v>17261</v>
      </c>
      <c r="F14" s="94">
        <v>37444</v>
      </c>
      <c r="G14" s="94">
        <v>18146</v>
      </c>
      <c r="H14" s="224" t="s">
        <v>12</v>
      </c>
      <c r="I14" s="225"/>
      <c r="J14" s="93"/>
      <c r="K14" s="94">
        <v>2840</v>
      </c>
      <c r="L14" s="94">
        <v>-37780</v>
      </c>
      <c r="M14" s="98">
        <v>-661</v>
      </c>
      <c r="N14" s="94">
        <v>-5604</v>
      </c>
      <c r="P14" s="2">
        <f t="shared" si="4"/>
        <v>5</v>
      </c>
      <c r="Q14" s="2">
        <f t="shared" si="0"/>
        <v>61</v>
      </c>
      <c r="R14" s="2">
        <f t="shared" si="0"/>
        <v>44</v>
      </c>
      <c r="S14" s="2">
        <f t="shared" si="0"/>
        <v>46</v>
      </c>
      <c r="T14" s="2">
        <f t="shared" si="5"/>
        <v>0</v>
      </c>
      <c r="U14" s="2">
        <f t="shared" si="1"/>
        <v>780</v>
      </c>
      <c r="V14" s="2">
        <f t="shared" si="1"/>
        <v>1</v>
      </c>
      <c r="W14" s="2">
        <f t="shared" si="1"/>
        <v>4</v>
      </c>
      <c r="Y14" s="3">
        <f t="shared" si="6"/>
        <v>2840</v>
      </c>
      <c r="Z14" s="3">
        <f t="shared" si="2"/>
        <v>-37780</v>
      </c>
      <c r="AA14" s="3">
        <f t="shared" si="2"/>
        <v>-661</v>
      </c>
      <c r="AB14" s="3">
        <f t="shared" si="2"/>
        <v>-5604</v>
      </c>
      <c r="AC14" s="3">
        <f t="shared" si="7"/>
        <v>6015</v>
      </c>
      <c r="AD14" s="3">
        <f t="shared" si="3"/>
        <v>17261</v>
      </c>
      <c r="AE14" s="3">
        <f t="shared" si="3"/>
        <v>37444</v>
      </c>
      <c r="AF14" s="3">
        <f t="shared" si="3"/>
        <v>18146</v>
      </c>
    </row>
    <row r="15" spans="1:32" ht="61.5" customHeight="1" thickBot="1">
      <c r="A15" s="224" t="s">
        <v>13</v>
      </c>
      <c r="B15" s="225"/>
      <c r="C15" s="93"/>
      <c r="D15" s="94">
        <v>6015</v>
      </c>
      <c r="E15" s="94">
        <v>17261</v>
      </c>
      <c r="F15" s="94">
        <v>37444</v>
      </c>
      <c r="G15" s="94">
        <v>18146</v>
      </c>
      <c r="H15" s="224" t="s">
        <v>13</v>
      </c>
      <c r="I15" s="225"/>
      <c r="J15" s="93"/>
      <c r="K15" s="94">
        <v>2840</v>
      </c>
      <c r="L15" s="94">
        <v>-37780</v>
      </c>
      <c r="M15" s="98">
        <v>-661</v>
      </c>
      <c r="N15" s="94">
        <v>-5604</v>
      </c>
      <c r="P15" s="2">
        <f t="shared" si="4"/>
        <v>5</v>
      </c>
      <c r="Q15" s="2">
        <f t="shared" si="0"/>
        <v>61</v>
      </c>
      <c r="R15" s="2">
        <f t="shared" si="0"/>
        <v>44</v>
      </c>
      <c r="S15" s="2">
        <f t="shared" si="0"/>
        <v>46</v>
      </c>
      <c r="T15" s="2">
        <f t="shared" si="5"/>
        <v>0</v>
      </c>
      <c r="U15" s="2">
        <f t="shared" si="1"/>
        <v>780</v>
      </c>
      <c r="V15" s="2">
        <f t="shared" si="1"/>
        <v>1</v>
      </c>
      <c r="W15" s="2">
        <f t="shared" si="1"/>
        <v>4</v>
      </c>
      <c r="Y15" s="3">
        <f t="shared" si="6"/>
        <v>2840</v>
      </c>
      <c r="Z15" s="3">
        <f t="shared" si="2"/>
        <v>-37780</v>
      </c>
      <c r="AA15" s="3">
        <f t="shared" si="2"/>
        <v>-661</v>
      </c>
      <c r="AB15" s="3">
        <f t="shared" si="2"/>
        <v>-5604</v>
      </c>
      <c r="AC15" s="3">
        <f t="shared" si="7"/>
        <v>6015</v>
      </c>
      <c r="AD15" s="3">
        <f t="shared" si="3"/>
        <v>17261</v>
      </c>
      <c r="AE15" s="3">
        <f t="shared" si="3"/>
        <v>37444</v>
      </c>
      <c r="AF15" s="3">
        <f t="shared" si="3"/>
        <v>18146</v>
      </c>
    </row>
    <row r="16" spans="1:32" ht="30" customHeight="1" thickBot="1">
      <c r="A16" s="214" t="s">
        <v>14</v>
      </c>
      <c r="B16" s="215"/>
      <c r="C16" s="93"/>
      <c r="D16" s="96">
        <v>278</v>
      </c>
      <c r="E16" s="96">
        <v>799</v>
      </c>
      <c r="F16" s="95">
        <v>1733</v>
      </c>
      <c r="G16" s="96">
        <v>840</v>
      </c>
      <c r="H16" s="214" t="s">
        <v>14</v>
      </c>
      <c r="I16" s="215"/>
      <c r="J16" s="93"/>
      <c r="K16" s="96">
        <v>131</v>
      </c>
      <c r="L16" s="95">
        <v>-2084</v>
      </c>
      <c r="M16" s="96">
        <v>-26</v>
      </c>
      <c r="N16" s="96">
        <v>-259</v>
      </c>
      <c r="P16" s="2" t="e">
        <f t="shared" si="4"/>
        <v>#VALUE!</v>
      </c>
      <c r="Q16" s="2" t="e">
        <f t="shared" si="0"/>
        <v>#VALUE!</v>
      </c>
      <c r="R16" s="2">
        <f t="shared" si="0"/>
        <v>3</v>
      </c>
      <c r="S16" s="2" t="e">
        <f t="shared" si="0"/>
        <v>#VALUE!</v>
      </c>
      <c r="T16" s="2" t="e">
        <f t="shared" si="5"/>
        <v>#VALUE!</v>
      </c>
      <c r="U16" s="2">
        <f t="shared" si="1"/>
        <v>84</v>
      </c>
      <c r="V16" s="2" t="e">
        <f t="shared" si="1"/>
        <v>#VALUE!</v>
      </c>
      <c r="W16" s="2">
        <f t="shared" si="1"/>
        <v>9</v>
      </c>
      <c r="Y16" s="3">
        <f t="shared" si="6"/>
        <v>131</v>
      </c>
      <c r="Z16" s="3">
        <f t="shared" si="2"/>
        <v>-2084</v>
      </c>
      <c r="AA16" s="3">
        <f t="shared" si="2"/>
        <v>-26</v>
      </c>
      <c r="AB16" s="3">
        <f t="shared" si="2"/>
        <v>-259</v>
      </c>
      <c r="AC16" s="3">
        <f t="shared" si="7"/>
        <v>278</v>
      </c>
      <c r="AD16" s="3">
        <f t="shared" si="3"/>
        <v>799</v>
      </c>
      <c r="AE16" s="3">
        <f t="shared" si="3"/>
        <v>1733</v>
      </c>
      <c r="AF16" s="3">
        <f t="shared" si="3"/>
        <v>840</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1754</v>
      </c>
      <c r="E18" s="97" t="s">
        <v>1755</v>
      </c>
      <c r="F18" s="97" t="s">
        <v>1756</v>
      </c>
      <c r="G18" s="97" t="s">
        <v>1757</v>
      </c>
      <c r="H18" s="233" t="s">
        <v>15</v>
      </c>
      <c r="I18" s="228"/>
      <c r="J18" s="229"/>
      <c r="K18" s="97" t="s">
        <v>1758</v>
      </c>
      <c r="L18" s="97" t="s">
        <v>1759</v>
      </c>
      <c r="M18" s="97" t="s">
        <v>1760</v>
      </c>
      <c r="N18" s="97" t="s">
        <v>1761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332589</v>
      </c>
      <c r="E19" s="94">
        <v>323737</v>
      </c>
      <c r="F19" s="94">
        <v>351493</v>
      </c>
      <c r="G19" s="94">
        <v>387859</v>
      </c>
      <c r="H19" s="222" t="s">
        <v>16</v>
      </c>
      <c r="I19" s="223"/>
      <c r="J19" s="93"/>
      <c r="K19" s="94">
        <v>475343</v>
      </c>
      <c r="L19" s="94">
        <v>389181</v>
      </c>
      <c r="M19" s="94">
        <v>343350</v>
      </c>
      <c r="N19" s="94">
        <v>374370</v>
      </c>
      <c r="P19" s="2">
        <f t="shared" ref="P19:S38" si="9">REPLACE(D19,1,3,"")/1</f>
        <v>589</v>
      </c>
      <c r="Q19" s="2">
        <f t="shared" si="9"/>
        <v>737</v>
      </c>
      <c r="R19" s="2">
        <f t="shared" si="9"/>
        <v>493</v>
      </c>
      <c r="S19" s="2">
        <f t="shared" si="9"/>
        <v>859</v>
      </c>
      <c r="T19" s="2">
        <f t="shared" ref="T19:W38" si="10">REPLACE(K19,1,3,"")/1</f>
        <v>343</v>
      </c>
      <c r="U19" s="2">
        <f t="shared" si="10"/>
        <v>181</v>
      </c>
      <c r="V19" s="2">
        <f t="shared" si="10"/>
        <v>350</v>
      </c>
      <c r="W19" s="2">
        <f t="shared" si="10"/>
        <v>370</v>
      </c>
      <c r="Y19" s="3">
        <f t="shared" si="6"/>
        <v>475343</v>
      </c>
      <c r="Z19" s="3">
        <f t="shared" si="6"/>
        <v>389181</v>
      </c>
      <c r="AA19" s="3">
        <f t="shared" si="6"/>
        <v>343350</v>
      </c>
      <c r="AB19" s="3">
        <f t="shared" si="6"/>
        <v>374370</v>
      </c>
      <c r="AC19" s="3">
        <f t="shared" si="7"/>
        <v>332589</v>
      </c>
      <c r="AD19" s="3">
        <f t="shared" si="7"/>
        <v>323737</v>
      </c>
      <c r="AE19" s="3">
        <f t="shared" si="7"/>
        <v>351493</v>
      </c>
      <c r="AF19" s="3">
        <f t="shared" si="7"/>
        <v>387859</v>
      </c>
    </row>
    <row r="20" spans="1:32" ht="61.5" customHeight="1" thickBot="1">
      <c r="A20" s="214" t="s">
        <v>17</v>
      </c>
      <c r="B20" s="215"/>
      <c r="C20" s="93"/>
      <c r="D20" s="95">
        <v>40276</v>
      </c>
      <c r="E20" s="95">
        <v>54407</v>
      </c>
      <c r="F20" s="95">
        <v>50770</v>
      </c>
      <c r="G20" s="95">
        <v>37311</v>
      </c>
      <c r="H20" s="214" t="s">
        <v>17</v>
      </c>
      <c r="I20" s="215"/>
      <c r="J20" s="93"/>
      <c r="K20" s="95">
        <v>51458</v>
      </c>
      <c r="L20" s="95">
        <v>199793</v>
      </c>
      <c r="M20" s="95">
        <v>172155</v>
      </c>
      <c r="N20" s="95">
        <v>74291</v>
      </c>
      <c r="P20" s="2">
        <f t="shared" si="9"/>
        <v>76</v>
      </c>
      <c r="Q20" s="2">
        <f t="shared" si="9"/>
        <v>7</v>
      </c>
      <c r="R20" s="2">
        <f t="shared" si="9"/>
        <v>70</v>
      </c>
      <c r="S20" s="2">
        <f t="shared" si="9"/>
        <v>11</v>
      </c>
      <c r="T20" s="2">
        <f t="shared" si="10"/>
        <v>58</v>
      </c>
      <c r="U20" s="2">
        <f t="shared" si="10"/>
        <v>793</v>
      </c>
      <c r="V20" s="2">
        <f t="shared" si="10"/>
        <v>155</v>
      </c>
      <c r="W20" s="2">
        <f t="shared" si="10"/>
        <v>91</v>
      </c>
      <c r="Y20" s="3">
        <f t="shared" si="6"/>
        <v>51458</v>
      </c>
      <c r="Z20" s="3">
        <f t="shared" si="6"/>
        <v>199793</v>
      </c>
      <c r="AA20" s="3">
        <f t="shared" si="6"/>
        <v>172155</v>
      </c>
      <c r="AB20" s="3">
        <f t="shared" si="6"/>
        <v>74291</v>
      </c>
      <c r="AC20" s="3">
        <f t="shared" si="7"/>
        <v>40276</v>
      </c>
      <c r="AD20" s="3">
        <f t="shared" si="7"/>
        <v>54407</v>
      </c>
      <c r="AE20" s="3">
        <f t="shared" si="7"/>
        <v>50770</v>
      </c>
      <c r="AF20" s="3">
        <f t="shared" si="7"/>
        <v>37311</v>
      </c>
    </row>
    <row r="21" spans="1:32" ht="30" customHeight="1" thickBot="1">
      <c r="A21" s="214" t="s">
        <v>18</v>
      </c>
      <c r="B21" s="215"/>
      <c r="C21" s="93"/>
      <c r="D21" s="95">
        <v>85000</v>
      </c>
      <c r="E21" s="95">
        <v>70000</v>
      </c>
      <c r="F21" s="95">
        <v>60000</v>
      </c>
      <c r="G21" s="95">
        <v>43000</v>
      </c>
      <c r="H21" s="214" t="s">
        <v>18</v>
      </c>
      <c r="I21" s="215"/>
      <c r="J21" s="93"/>
      <c r="K21" s="96"/>
      <c r="L21" s="96"/>
      <c r="M21" s="96"/>
      <c r="N21" s="95">
        <v>75000</v>
      </c>
      <c r="P21" s="2">
        <f t="shared" si="9"/>
        <v>0</v>
      </c>
      <c r="Q21" s="2">
        <f t="shared" si="9"/>
        <v>0</v>
      </c>
      <c r="R21" s="2">
        <f t="shared" si="9"/>
        <v>0</v>
      </c>
      <c r="S21" s="2">
        <f t="shared" si="9"/>
        <v>0</v>
      </c>
      <c r="T21" s="2" t="e">
        <f t="shared" si="10"/>
        <v>#VALUE!</v>
      </c>
      <c r="U21" s="2" t="e">
        <f t="shared" si="10"/>
        <v>#VALUE!</v>
      </c>
      <c r="V21" s="2" t="e">
        <f t="shared" si="10"/>
        <v>#VALUE!</v>
      </c>
      <c r="W21" s="2">
        <f t="shared" si="10"/>
        <v>0</v>
      </c>
      <c r="Y21" s="3">
        <f t="shared" si="6"/>
        <v>0</v>
      </c>
      <c r="Z21" s="3">
        <f t="shared" si="6"/>
        <v>0</v>
      </c>
      <c r="AA21" s="3">
        <f t="shared" si="6"/>
        <v>0</v>
      </c>
      <c r="AB21" s="3">
        <f t="shared" si="6"/>
        <v>75000</v>
      </c>
      <c r="AC21" s="3">
        <f t="shared" si="7"/>
        <v>85000</v>
      </c>
      <c r="AD21" s="3">
        <f t="shared" si="7"/>
        <v>70000</v>
      </c>
      <c r="AE21" s="3">
        <f t="shared" si="7"/>
        <v>60000</v>
      </c>
      <c r="AF21" s="3">
        <f t="shared" si="7"/>
        <v>43000</v>
      </c>
    </row>
    <row r="22" spans="1:32" ht="30" customHeight="1" thickBot="1">
      <c r="A22" s="214" t="s">
        <v>19</v>
      </c>
      <c r="B22" s="215"/>
      <c r="C22" s="93"/>
      <c r="D22" s="95">
        <v>84602</v>
      </c>
      <c r="E22" s="95">
        <v>77379</v>
      </c>
      <c r="F22" s="95">
        <v>70812</v>
      </c>
      <c r="G22" s="95">
        <v>134474</v>
      </c>
      <c r="H22" s="214" t="s">
        <v>19</v>
      </c>
      <c r="I22" s="215"/>
      <c r="J22" s="93"/>
      <c r="K22" s="95">
        <v>321777</v>
      </c>
      <c r="L22" s="95">
        <v>93051</v>
      </c>
      <c r="M22" s="95">
        <v>49129</v>
      </c>
      <c r="N22" s="95">
        <v>100215</v>
      </c>
      <c r="P22" s="2">
        <f t="shared" si="9"/>
        <v>2</v>
      </c>
      <c r="Q22" s="2">
        <f t="shared" si="9"/>
        <v>79</v>
      </c>
      <c r="R22" s="2">
        <f t="shared" si="9"/>
        <v>12</v>
      </c>
      <c r="S22" s="2">
        <f t="shared" si="9"/>
        <v>474</v>
      </c>
      <c r="T22" s="2">
        <f t="shared" si="10"/>
        <v>777</v>
      </c>
      <c r="U22" s="2">
        <f t="shared" si="10"/>
        <v>51</v>
      </c>
      <c r="V22" s="2">
        <f t="shared" si="10"/>
        <v>29</v>
      </c>
      <c r="W22" s="2">
        <f t="shared" si="10"/>
        <v>215</v>
      </c>
      <c r="Y22" s="3">
        <f t="shared" si="6"/>
        <v>321777</v>
      </c>
      <c r="Z22" s="3">
        <f t="shared" si="6"/>
        <v>93051</v>
      </c>
      <c r="AA22" s="3">
        <f t="shared" si="6"/>
        <v>49129</v>
      </c>
      <c r="AB22" s="3">
        <f t="shared" si="6"/>
        <v>100215</v>
      </c>
      <c r="AC22" s="3">
        <f t="shared" si="7"/>
        <v>84602</v>
      </c>
      <c r="AD22" s="3">
        <f t="shared" si="7"/>
        <v>77379</v>
      </c>
      <c r="AE22" s="3">
        <f t="shared" si="7"/>
        <v>70812</v>
      </c>
      <c r="AF22" s="3">
        <f t="shared" si="7"/>
        <v>134474</v>
      </c>
    </row>
    <row r="23" spans="1:32" ht="15" customHeight="1" thickBot="1">
      <c r="A23" s="214" t="s">
        <v>20</v>
      </c>
      <c r="B23" s="215"/>
      <c r="C23" s="93"/>
      <c r="D23" s="95">
        <v>101901</v>
      </c>
      <c r="E23" s="95">
        <v>101339</v>
      </c>
      <c r="F23" s="95">
        <v>151144</v>
      </c>
      <c r="G23" s="95">
        <v>154888</v>
      </c>
      <c r="H23" s="214" t="s">
        <v>20</v>
      </c>
      <c r="I23" s="215"/>
      <c r="J23" s="93"/>
      <c r="K23" s="95">
        <v>90126</v>
      </c>
      <c r="L23" s="95">
        <v>74772</v>
      </c>
      <c r="M23" s="95">
        <v>102721</v>
      </c>
      <c r="N23" s="95">
        <v>102749</v>
      </c>
      <c r="P23" s="2">
        <f t="shared" si="9"/>
        <v>901</v>
      </c>
      <c r="Q23" s="2">
        <f t="shared" si="9"/>
        <v>339</v>
      </c>
      <c r="R23" s="2">
        <f t="shared" si="9"/>
        <v>144</v>
      </c>
      <c r="S23" s="2">
        <f t="shared" si="9"/>
        <v>888</v>
      </c>
      <c r="T23" s="2">
        <f t="shared" si="10"/>
        <v>26</v>
      </c>
      <c r="U23" s="2">
        <f t="shared" si="10"/>
        <v>72</v>
      </c>
      <c r="V23" s="2">
        <f t="shared" si="10"/>
        <v>721</v>
      </c>
      <c r="W23" s="2">
        <f t="shared" si="10"/>
        <v>749</v>
      </c>
      <c r="Y23" s="3">
        <f t="shared" si="6"/>
        <v>90126</v>
      </c>
      <c r="Z23" s="3">
        <f t="shared" si="6"/>
        <v>74772</v>
      </c>
      <c r="AA23" s="3">
        <f t="shared" si="6"/>
        <v>102721</v>
      </c>
      <c r="AB23" s="3">
        <f t="shared" si="6"/>
        <v>102749</v>
      </c>
      <c r="AC23" s="3">
        <f t="shared" si="7"/>
        <v>101901</v>
      </c>
      <c r="AD23" s="3">
        <f t="shared" si="7"/>
        <v>101339</v>
      </c>
      <c r="AE23" s="3">
        <f t="shared" si="7"/>
        <v>151144</v>
      </c>
      <c r="AF23" s="3">
        <f t="shared" si="7"/>
        <v>154888</v>
      </c>
    </row>
    <row r="24" spans="1:32" ht="30" customHeight="1" thickBot="1">
      <c r="A24" s="214" t="s">
        <v>21</v>
      </c>
      <c r="B24" s="215"/>
      <c r="C24" s="93"/>
      <c r="D24" s="95">
        <v>20811</v>
      </c>
      <c r="E24" s="95">
        <v>20612</v>
      </c>
      <c r="F24" s="95">
        <v>18767</v>
      </c>
      <c r="G24" s="95">
        <v>18185</v>
      </c>
      <c r="H24" s="214" t="s">
        <v>21</v>
      </c>
      <c r="I24" s="215"/>
      <c r="J24" s="93"/>
      <c r="K24" s="95">
        <v>11982</v>
      </c>
      <c r="L24" s="95">
        <v>21565</v>
      </c>
      <c r="M24" s="95">
        <v>19345</v>
      </c>
      <c r="N24" s="95">
        <v>22115</v>
      </c>
      <c r="P24" s="2">
        <f t="shared" si="9"/>
        <v>11</v>
      </c>
      <c r="Q24" s="2">
        <f t="shared" si="9"/>
        <v>12</v>
      </c>
      <c r="R24" s="2">
        <f t="shared" si="9"/>
        <v>67</v>
      </c>
      <c r="S24" s="2">
        <f t="shared" si="9"/>
        <v>85</v>
      </c>
      <c r="T24" s="2">
        <f t="shared" si="10"/>
        <v>82</v>
      </c>
      <c r="U24" s="2">
        <f t="shared" si="10"/>
        <v>65</v>
      </c>
      <c r="V24" s="2">
        <f t="shared" si="10"/>
        <v>45</v>
      </c>
      <c r="W24" s="2">
        <f t="shared" si="10"/>
        <v>15</v>
      </c>
      <c r="Y24" s="3">
        <f t="shared" si="6"/>
        <v>11982</v>
      </c>
      <c r="Z24" s="3">
        <f t="shared" si="6"/>
        <v>21565</v>
      </c>
      <c r="AA24" s="3">
        <f t="shared" si="6"/>
        <v>19345</v>
      </c>
      <c r="AB24" s="3">
        <f t="shared" si="6"/>
        <v>22115</v>
      </c>
      <c r="AC24" s="3">
        <f t="shared" si="7"/>
        <v>20811</v>
      </c>
      <c r="AD24" s="3">
        <f t="shared" si="7"/>
        <v>20612</v>
      </c>
      <c r="AE24" s="3">
        <f t="shared" si="7"/>
        <v>18767</v>
      </c>
      <c r="AF24" s="3">
        <f t="shared" si="7"/>
        <v>18185</v>
      </c>
    </row>
    <row r="25" spans="1:32" ht="15" customHeight="1" thickBot="1">
      <c r="A25" s="224" t="s">
        <v>22</v>
      </c>
      <c r="B25" s="225"/>
      <c r="C25" s="93"/>
      <c r="D25" s="94">
        <v>92546</v>
      </c>
      <c r="E25" s="94">
        <v>89393</v>
      </c>
      <c r="F25" s="94">
        <v>86945</v>
      </c>
      <c r="G25" s="94">
        <v>85359</v>
      </c>
      <c r="H25" s="224" t="s">
        <v>22</v>
      </c>
      <c r="I25" s="225"/>
      <c r="J25" s="93"/>
      <c r="K25" s="94">
        <v>116147</v>
      </c>
      <c r="L25" s="94">
        <v>96447</v>
      </c>
      <c r="M25" s="94">
        <v>100513</v>
      </c>
      <c r="N25" s="94">
        <v>95901</v>
      </c>
      <c r="P25" s="2">
        <f t="shared" si="9"/>
        <v>46</v>
      </c>
      <c r="Q25" s="2">
        <f t="shared" si="9"/>
        <v>93</v>
      </c>
      <c r="R25" s="2">
        <f t="shared" si="9"/>
        <v>45</v>
      </c>
      <c r="S25" s="2">
        <f t="shared" si="9"/>
        <v>59</v>
      </c>
      <c r="T25" s="2">
        <f t="shared" si="10"/>
        <v>147</v>
      </c>
      <c r="U25" s="2">
        <f t="shared" si="10"/>
        <v>47</v>
      </c>
      <c r="V25" s="2">
        <f t="shared" si="10"/>
        <v>513</v>
      </c>
      <c r="W25" s="2">
        <f t="shared" si="10"/>
        <v>1</v>
      </c>
      <c r="Y25" s="3">
        <f t="shared" si="6"/>
        <v>116147</v>
      </c>
      <c r="Z25" s="3">
        <f t="shared" si="6"/>
        <v>96447</v>
      </c>
      <c r="AA25" s="3">
        <f t="shared" si="6"/>
        <v>100513</v>
      </c>
      <c r="AB25" s="3">
        <f t="shared" si="6"/>
        <v>95901</v>
      </c>
      <c r="AC25" s="3">
        <f t="shared" si="7"/>
        <v>92546</v>
      </c>
      <c r="AD25" s="3">
        <f t="shared" si="7"/>
        <v>89393</v>
      </c>
      <c r="AE25" s="3">
        <f t="shared" si="7"/>
        <v>86945</v>
      </c>
      <c r="AF25" s="3">
        <f t="shared" si="7"/>
        <v>85359</v>
      </c>
    </row>
    <row r="26" spans="1:32" ht="15" customHeight="1" thickBot="1">
      <c r="A26" s="214" t="s">
        <v>23</v>
      </c>
      <c r="B26" s="215"/>
      <c r="C26" s="93"/>
      <c r="D26" s="95">
        <v>91103</v>
      </c>
      <c r="E26" s="95">
        <v>86615</v>
      </c>
      <c r="F26" s="95">
        <v>86011</v>
      </c>
      <c r="G26" s="95">
        <v>82242</v>
      </c>
      <c r="H26" s="214" t="s">
        <v>23</v>
      </c>
      <c r="I26" s="215"/>
      <c r="J26" s="93"/>
      <c r="K26" s="95">
        <v>103174</v>
      </c>
      <c r="L26" s="95">
        <v>95721</v>
      </c>
      <c r="M26" s="95">
        <v>100024</v>
      </c>
      <c r="N26" s="95">
        <v>95498</v>
      </c>
      <c r="P26" s="2">
        <f t="shared" si="9"/>
        <v>3</v>
      </c>
      <c r="Q26" s="2">
        <f t="shared" si="9"/>
        <v>15</v>
      </c>
      <c r="R26" s="2">
        <f t="shared" si="9"/>
        <v>11</v>
      </c>
      <c r="S26" s="2">
        <f t="shared" si="9"/>
        <v>42</v>
      </c>
      <c r="T26" s="2">
        <f t="shared" si="10"/>
        <v>174</v>
      </c>
      <c r="U26" s="2">
        <f t="shared" si="10"/>
        <v>21</v>
      </c>
      <c r="V26" s="2">
        <f t="shared" si="10"/>
        <v>24</v>
      </c>
      <c r="W26" s="2">
        <f t="shared" si="10"/>
        <v>98</v>
      </c>
      <c r="Y26" s="3">
        <f t="shared" si="6"/>
        <v>103174</v>
      </c>
      <c r="Z26" s="3">
        <f t="shared" si="6"/>
        <v>95721</v>
      </c>
      <c r="AA26" s="3">
        <f t="shared" si="6"/>
        <v>100024</v>
      </c>
      <c r="AB26" s="3">
        <f t="shared" si="6"/>
        <v>95498</v>
      </c>
      <c r="AC26" s="3">
        <f t="shared" si="7"/>
        <v>91103</v>
      </c>
      <c r="AD26" s="3">
        <f t="shared" si="7"/>
        <v>86615</v>
      </c>
      <c r="AE26" s="3">
        <f t="shared" si="7"/>
        <v>86011</v>
      </c>
      <c r="AF26" s="3">
        <f t="shared" si="7"/>
        <v>82242</v>
      </c>
    </row>
    <row r="27" spans="1:32" ht="15.75" customHeight="1" thickBot="1">
      <c r="A27" s="214" t="s">
        <v>24</v>
      </c>
      <c r="B27" s="215"/>
      <c r="C27" s="93"/>
      <c r="D27" s="96"/>
      <c r="E27" s="96"/>
      <c r="F27" s="96"/>
      <c r="G27" s="96"/>
      <c r="H27" s="214" t="s">
        <v>24</v>
      </c>
      <c r="I27" s="215"/>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4" t="s">
        <v>25</v>
      </c>
      <c r="B28" s="215"/>
      <c r="C28" s="93"/>
      <c r="D28" s="96"/>
      <c r="E28" s="96"/>
      <c r="F28" s="96"/>
      <c r="G28" s="96"/>
      <c r="H28" s="214" t="s">
        <v>25</v>
      </c>
      <c r="I28" s="215"/>
      <c r="J28" s="93"/>
      <c r="K28" s="96"/>
      <c r="L28" s="96"/>
      <c r="M28" s="96"/>
      <c r="N28" s="96"/>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24" t="s">
        <v>26</v>
      </c>
      <c r="B29" s="225"/>
      <c r="C29" s="93"/>
      <c r="D29" s="94">
        <v>425135</v>
      </c>
      <c r="E29" s="94">
        <v>413130</v>
      </c>
      <c r="F29" s="94">
        <v>438438</v>
      </c>
      <c r="G29" s="94">
        <v>473218</v>
      </c>
      <c r="H29" s="224" t="s">
        <v>26</v>
      </c>
      <c r="I29" s="225"/>
      <c r="J29" s="93"/>
      <c r="K29" s="94">
        <v>591490</v>
      </c>
      <c r="L29" s="94">
        <v>485629</v>
      </c>
      <c r="M29" s="94">
        <v>443862</v>
      </c>
      <c r="N29" s="94">
        <v>470271</v>
      </c>
      <c r="P29" s="2">
        <f t="shared" si="9"/>
        <v>135</v>
      </c>
      <c r="Q29" s="2">
        <f t="shared" si="9"/>
        <v>130</v>
      </c>
      <c r="R29" s="2">
        <f t="shared" si="9"/>
        <v>438</v>
      </c>
      <c r="S29" s="2">
        <f t="shared" si="9"/>
        <v>218</v>
      </c>
      <c r="T29" s="2">
        <f t="shared" si="10"/>
        <v>490</v>
      </c>
      <c r="U29" s="2">
        <f t="shared" si="10"/>
        <v>629</v>
      </c>
      <c r="V29" s="2">
        <f t="shared" si="10"/>
        <v>862</v>
      </c>
      <c r="W29" s="2">
        <f t="shared" si="10"/>
        <v>271</v>
      </c>
      <c r="Y29" s="3">
        <f t="shared" si="6"/>
        <v>591490</v>
      </c>
      <c r="Z29" s="3">
        <f t="shared" si="6"/>
        <v>485629</v>
      </c>
      <c r="AA29" s="3">
        <f t="shared" si="6"/>
        <v>443862</v>
      </c>
      <c r="AB29" s="3">
        <f t="shared" si="6"/>
        <v>470271</v>
      </c>
      <c r="AC29" s="3">
        <f t="shared" si="7"/>
        <v>425135</v>
      </c>
      <c r="AD29" s="3">
        <f t="shared" si="7"/>
        <v>413130</v>
      </c>
      <c r="AE29" s="3">
        <f t="shared" si="7"/>
        <v>438438</v>
      </c>
      <c r="AF29" s="3">
        <f t="shared" si="7"/>
        <v>473218</v>
      </c>
    </row>
    <row r="30" spans="1:32" ht="15" customHeight="1" thickBot="1">
      <c r="A30" s="224" t="s">
        <v>27</v>
      </c>
      <c r="B30" s="225"/>
      <c r="C30" s="93"/>
      <c r="D30" s="94">
        <v>77004</v>
      </c>
      <c r="E30" s="94">
        <v>47739</v>
      </c>
      <c r="F30" s="94">
        <v>35603</v>
      </c>
      <c r="G30" s="94">
        <v>51076</v>
      </c>
      <c r="H30" s="224" t="s">
        <v>27</v>
      </c>
      <c r="I30" s="225"/>
      <c r="J30" s="93"/>
      <c r="K30" s="94">
        <v>154058</v>
      </c>
      <c r="L30" s="94">
        <v>137153</v>
      </c>
      <c r="M30" s="94">
        <v>96062</v>
      </c>
      <c r="N30" s="94">
        <v>128155</v>
      </c>
      <c r="P30" s="2">
        <f t="shared" si="9"/>
        <v>4</v>
      </c>
      <c r="Q30" s="2">
        <f t="shared" si="9"/>
        <v>39</v>
      </c>
      <c r="R30" s="2">
        <f t="shared" si="9"/>
        <v>3</v>
      </c>
      <c r="S30" s="2">
        <f t="shared" si="9"/>
        <v>76</v>
      </c>
      <c r="T30" s="2">
        <f t="shared" si="10"/>
        <v>58</v>
      </c>
      <c r="U30" s="2">
        <f t="shared" si="10"/>
        <v>153</v>
      </c>
      <c r="V30" s="2">
        <f t="shared" si="10"/>
        <v>62</v>
      </c>
      <c r="W30" s="2">
        <f t="shared" si="10"/>
        <v>155</v>
      </c>
      <c r="Y30" s="3">
        <f t="shared" si="6"/>
        <v>154058</v>
      </c>
      <c r="Z30" s="3">
        <f t="shared" si="6"/>
        <v>137153</v>
      </c>
      <c r="AA30" s="3">
        <f t="shared" si="6"/>
        <v>96062</v>
      </c>
      <c r="AB30" s="3">
        <f t="shared" si="6"/>
        <v>128155</v>
      </c>
      <c r="AC30" s="3">
        <f t="shared" si="7"/>
        <v>77004</v>
      </c>
      <c r="AD30" s="3">
        <f t="shared" si="7"/>
        <v>47739</v>
      </c>
      <c r="AE30" s="3">
        <f t="shared" si="7"/>
        <v>35603</v>
      </c>
      <c r="AF30" s="3">
        <f t="shared" si="7"/>
        <v>51076</v>
      </c>
    </row>
    <row r="31" spans="1:32" ht="15" customHeight="1" thickBot="1">
      <c r="A31" s="214" t="s">
        <v>28</v>
      </c>
      <c r="B31" s="215"/>
      <c r="C31" s="93"/>
      <c r="D31" s="95">
        <v>77004</v>
      </c>
      <c r="E31" s="95">
        <v>47739</v>
      </c>
      <c r="F31" s="95">
        <v>35603</v>
      </c>
      <c r="G31" s="95">
        <v>47706</v>
      </c>
      <c r="H31" s="214" t="s">
        <v>28</v>
      </c>
      <c r="I31" s="215"/>
      <c r="J31" s="93"/>
      <c r="K31" s="95">
        <v>100895</v>
      </c>
      <c r="L31" s="95">
        <v>86526</v>
      </c>
      <c r="M31" s="95">
        <v>96062</v>
      </c>
      <c r="N31" s="95">
        <v>128155</v>
      </c>
      <c r="P31" s="2">
        <f t="shared" si="9"/>
        <v>4</v>
      </c>
      <c r="Q31" s="2">
        <f t="shared" si="9"/>
        <v>39</v>
      </c>
      <c r="R31" s="2">
        <f t="shared" si="9"/>
        <v>3</v>
      </c>
      <c r="S31" s="2">
        <f t="shared" si="9"/>
        <v>6</v>
      </c>
      <c r="T31" s="2">
        <f t="shared" si="10"/>
        <v>895</v>
      </c>
      <c r="U31" s="2">
        <f t="shared" si="10"/>
        <v>26</v>
      </c>
      <c r="V31" s="2">
        <f t="shared" si="10"/>
        <v>62</v>
      </c>
      <c r="W31" s="2">
        <f t="shared" si="10"/>
        <v>155</v>
      </c>
      <c r="Y31" s="3">
        <f t="shared" si="6"/>
        <v>100895</v>
      </c>
      <c r="Z31" s="3">
        <f t="shared" si="6"/>
        <v>86526</v>
      </c>
      <c r="AA31" s="3">
        <f t="shared" si="6"/>
        <v>96062</v>
      </c>
      <c r="AB31" s="3">
        <f t="shared" si="6"/>
        <v>128155</v>
      </c>
      <c r="AC31" s="3">
        <f t="shared" si="7"/>
        <v>77004</v>
      </c>
      <c r="AD31" s="3">
        <f t="shared" si="7"/>
        <v>47739</v>
      </c>
      <c r="AE31" s="3">
        <f t="shared" si="7"/>
        <v>35603</v>
      </c>
      <c r="AF31" s="3">
        <f t="shared" si="7"/>
        <v>47706</v>
      </c>
    </row>
    <row r="32" spans="1:32" ht="15" customHeight="1" thickBot="1">
      <c r="A32" s="214" t="s">
        <v>29</v>
      </c>
      <c r="B32" s="215"/>
      <c r="C32" s="93"/>
      <c r="D32" s="96"/>
      <c r="E32" s="96"/>
      <c r="F32" s="96"/>
      <c r="G32" s="95">
        <v>3370</v>
      </c>
      <c r="H32" s="214" t="s">
        <v>29</v>
      </c>
      <c r="I32" s="215"/>
      <c r="J32" s="93"/>
      <c r="K32" s="95">
        <v>53163</v>
      </c>
      <c r="L32" s="95">
        <v>50628</v>
      </c>
      <c r="M32" s="96"/>
      <c r="N32" s="96"/>
      <c r="P32" s="2" t="e">
        <f t="shared" si="9"/>
        <v>#VALUE!</v>
      </c>
      <c r="Q32" s="2" t="e">
        <f t="shared" si="9"/>
        <v>#VALUE!</v>
      </c>
      <c r="R32" s="2" t="e">
        <f t="shared" si="9"/>
        <v>#VALUE!</v>
      </c>
      <c r="S32" s="2">
        <f t="shared" si="9"/>
        <v>0</v>
      </c>
      <c r="T32" s="2">
        <f t="shared" si="10"/>
        <v>63</v>
      </c>
      <c r="U32" s="2">
        <f t="shared" si="10"/>
        <v>28</v>
      </c>
      <c r="V32" s="2" t="e">
        <f t="shared" si="10"/>
        <v>#VALUE!</v>
      </c>
      <c r="W32" s="2" t="e">
        <f t="shared" si="10"/>
        <v>#VALUE!</v>
      </c>
      <c r="Y32" s="3">
        <f t="shared" si="6"/>
        <v>53163</v>
      </c>
      <c r="Z32" s="3">
        <f t="shared" si="6"/>
        <v>50628</v>
      </c>
      <c r="AA32" s="3">
        <f t="shared" si="6"/>
        <v>0</v>
      </c>
      <c r="AB32" s="3">
        <f t="shared" si="6"/>
        <v>0</v>
      </c>
      <c r="AC32" s="3">
        <f t="shared" si="7"/>
        <v>0</v>
      </c>
      <c r="AD32" s="3">
        <f t="shared" si="7"/>
        <v>0</v>
      </c>
      <c r="AE32" s="3">
        <f t="shared" si="7"/>
        <v>0</v>
      </c>
      <c r="AF32" s="3">
        <f t="shared" si="7"/>
        <v>3370</v>
      </c>
    </row>
    <row r="33" spans="1:32" ht="15" customHeight="1" thickBot="1">
      <c r="A33" s="224" t="s">
        <v>30</v>
      </c>
      <c r="B33" s="225"/>
      <c r="C33" s="93"/>
      <c r="D33" s="94">
        <v>348131</v>
      </c>
      <c r="E33" s="94">
        <v>365391</v>
      </c>
      <c r="F33" s="94">
        <v>402835</v>
      </c>
      <c r="G33" s="94">
        <v>422142</v>
      </c>
      <c r="H33" s="224" t="s">
        <v>30</v>
      </c>
      <c r="I33" s="225"/>
      <c r="J33" s="93"/>
      <c r="K33" s="94">
        <v>437432</v>
      </c>
      <c r="L33" s="94">
        <v>348475</v>
      </c>
      <c r="M33" s="94">
        <v>347801</v>
      </c>
      <c r="N33" s="94">
        <v>342116</v>
      </c>
      <c r="P33" s="2">
        <f t="shared" si="9"/>
        <v>131</v>
      </c>
      <c r="Q33" s="2">
        <f t="shared" si="9"/>
        <v>391</v>
      </c>
      <c r="R33" s="2">
        <f t="shared" si="9"/>
        <v>835</v>
      </c>
      <c r="S33" s="2">
        <f t="shared" si="9"/>
        <v>142</v>
      </c>
      <c r="T33" s="2">
        <f t="shared" si="10"/>
        <v>432</v>
      </c>
      <c r="U33" s="2">
        <f t="shared" si="10"/>
        <v>475</v>
      </c>
      <c r="V33" s="2">
        <f t="shared" si="10"/>
        <v>801</v>
      </c>
      <c r="W33" s="2">
        <f t="shared" si="10"/>
        <v>116</v>
      </c>
      <c r="Y33" s="3">
        <f t="shared" si="6"/>
        <v>437432</v>
      </c>
      <c r="Z33" s="3">
        <f t="shared" si="6"/>
        <v>348475</v>
      </c>
      <c r="AA33" s="3">
        <f t="shared" si="6"/>
        <v>347801</v>
      </c>
      <c r="AB33" s="3">
        <f t="shared" si="6"/>
        <v>342116</v>
      </c>
      <c r="AC33" s="3">
        <f t="shared" si="7"/>
        <v>348131</v>
      </c>
      <c r="AD33" s="3">
        <f t="shared" si="7"/>
        <v>365391</v>
      </c>
      <c r="AE33" s="3">
        <f t="shared" si="7"/>
        <v>402835</v>
      </c>
      <c r="AF33" s="3">
        <f t="shared" si="7"/>
        <v>422142</v>
      </c>
    </row>
    <row r="34" spans="1:32" ht="30" customHeight="1" thickBot="1">
      <c r="A34" s="214" t="s">
        <v>31</v>
      </c>
      <c r="B34" s="215"/>
      <c r="C34" s="93"/>
      <c r="D34" s="95">
        <v>216000</v>
      </c>
      <c r="E34" s="95">
        <v>216000</v>
      </c>
      <c r="F34" s="95">
        <v>216000</v>
      </c>
      <c r="G34" s="95">
        <v>216000</v>
      </c>
      <c r="H34" s="214" t="s">
        <v>31</v>
      </c>
      <c r="I34" s="215"/>
      <c r="J34" s="93"/>
      <c r="K34" s="95">
        <v>216000</v>
      </c>
      <c r="L34" s="95">
        <v>216000</v>
      </c>
      <c r="M34" s="95">
        <v>216000</v>
      </c>
      <c r="N34" s="95">
        <v>216000</v>
      </c>
      <c r="P34" s="2">
        <f t="shared" si="9"/>
        <v>0</v>
      </c>
      <c r="Q34" s="2">
        <f t="shared" si="9"/>
        <v>0</v>
      </c>
      <c r="R34" s="2">
        <f t="shared" si="9"/>
        <v>0</v>
      </c>
      <c r="S34" s="2">
        <f t="shared" si="9"/>
        <v>0</v>
      </c>
      <c r="T34" s="2">
        <f t="shared" si="10"/>
        <v>0</v>
      </c>
      <c r="U34" s="2">
        <f t="shared" si="10"/>
        <v>0</v>
      </c>
      <c r="V34" s="2">
        <f t="shared" si="10"/>
        <v>0</v>
      </c>
      <c r="W34" s="2">
        <f t="shared" si="10"/>
        <v>0</v>
      </c>
      <c r="Y34" s="3">
        <f t="shared" si="6"/>
        <v>216000</v>
      </c>
      <c r="Z34" s="3">
        <f t="shared" si="6"/>
        <v>216000</v>
      </c>
      <c r="AA34" s="3">
        <f t="shared" si="6"/>
        <v>216000</v>
      </c>
      <c r="AB34" s="3">
        <f t="shared" si="6"/>
        <v>216000</v>
      </c>
      <c r="AC34" s="3">
        <f t="shared" si="7"/>
        <v>216000</v>
      </c>
      <c r="AD34" s="3">
        <f t="shared" si="7"/>
        <v>216000</v>
      </c>
      <c r="AE34" s="3">
        <f t="shared" si="7"/>
        <v>216000</v>
      </c>
      <c r="AF34" s="3">
        <f t="shared" si="7"/>
        <v>216000</v>
      </c>
    </row>
    <row r="35" spans="1:32" ht="30" customHeight="1" thickBot="1">
      <c r="A35" s="214" t="s">
        <v>32</v>
      </c>
      <c r="B35" s="215"/>
      <c r="C35" s="93"/>
      <c r="D35" s="95">
        <v>9850</v>
      </c>
      <c r="E35" s="95">
        <v>9850</v>
      </c>
      <c r="F35" s="95">
        <v>9850</v>
      </c>
      <c r="G35" s="95">
        <v>9850</v>
      </c>
      <c r="H35" s="214" t="s">
        <v>32</v>
      </c>
      <c r="I35" s="215"/>
      <c r="J35" s="93"/>
      <c r="K35" s="95">
        <v>9850</v>
      </c>
      <c r="L35" s="95">
        <v>9850</v>
      </c>
      <c r="M35" s="95">
        <v>9850</v>
      </c>
      <c r="N35" s="95">
        <v>9850</v>
      </c>
      <c r="P35" s="2">
        <f t="shared" si="9"/>
        <v>0</v>
      </c>
      <c r="Q35" s="2">
        <f t="shared" si="9"/>
        <v>0</v>
      </c>
      <c r="R35" s="2">
        <f t="shared" si="9"/>
        <v>0</v>
      </c>
      <c r="S35" s="2">
        <f t="shared" si="9"/>
        <v>0</v>
      </c>
      <c r="T35" s="2">
        <f t="shared" si="10"/>
        <v>0</v>
      </c>
      <c r="U35" s="2">
        <f t="shared" si="10"/>
        <v>0</v>
      </c>
      <c r="V35" s="2">
        <f t="shared" si="10"/>
        <v>0</v>
      </c>
      <c r="W35" s="2">
        <f t="shared" si="10"/>
        <v>0</v>
      </c>
      <c r="Y35" s="3">
        <f t="shared" si="6"/>
        <v>9850</v>
      </c>
      <c r="Z35" s="3">
        <f t="shared" si="6"/>
        <v>9850</v>
      </c>
      <c r="AA35" s="3">
        <f t="shared" si="6"/>
        <v>9850</v>
      </c>
      <c r="AB35" s="3">
        <f t="shared" si="6"/>
        <v>9850</v>
      </c>
      <c r="AC35" s="3">
        <f t="shared" si="7"/>
        <v>9850</v>
      </c>
      <c r="AD35" s="3">
        <f t="shared" si="7"/>
        <v>9850</v>
      </c>
      <c r="AE35" s="3">
        <f t="shared" si="7"/>
        <v>9850</v>
      </c>
      <c r="AF35" s="3">
        <f t="shared" si="7"/>
        <v>9850</v>
      </c>
    </row>
    <row r="36" spans="1:32" ht="30" customHeight="1" thickBot="1">
      <c r="A36" s="214" t="s">
        <v>33</v>
      </c>
      <c r="B36" s="215"/>
      <c r="C36" s="93"/>
      <c r="D36" s="95">
        <v>105399</v>
      </c>
      <c r="E36" s="95">
        <v>122659</v>
      </c>
      <c r="F36" s="95">
        <v>160103</v>
      </c>
      <c r="G36" s="95">
        <v>179411</v>
      </c>
      <c r="H36" s="214" t="s">
        <v>33</v>
      </c>
      <c r="I36" s="215"/>
      <c r="J36" s="93"/>
      <c r="K36" s="95">
        <v>194700</v>
      </c>
      <c r="L36" s="95">
        <v>105743</v>
      </c>
      <c r="M36" s="95">
        <v>105069</v>
      </c>
      <c r="N36" s="95">
        <v>99384</v>
      </c>
      <c r="P36" s="2">
        <f t="shared" si="9"/>
        <v>399</v>
      </c>
      <c r="Q36" s="2">
        <f t="shared" si="9"/>
        <v>659</v>
      </c>
      <c r="R36" s="2">
        <f t="shared" si="9"/>
        <v>103</v>
      </c>
      <c r="S36" s="2">
        <f t="shared" si="9"/>
        <v>411</v>
      </c>
      <c r="T36" s="2">
        <f t="shared" si="10"/>
        <v>700</v>
      </c>
      <c r="U36" s="2">
        <f t="shared" si="10"/>
        <v>743</v>
      </c>
      <c r="V36" s="2">
        <f t="shared" si="10"/>
        <v>69</v>
      </c>
      <c r="W36" s="2">
        <f t="shared" si="10"/>
        <v>84</v>
      </c>
      <c r="Y36" s="3">
        <f t="shared" si="6"/>
        <v>194700</v>
      </c>
      <c r="Z36" s="3">
        <f t="shared" si="6"/>
        <v>105743</v>
      </c>
      <c r="AA36" s="3">
        <f t="shared" si="6"/>
        <v>105069</v>
      </c>
      <c r="AB36" s="3">
        <f t="shared" si="6"/>
        <v>99384</v>
      </c>
      <c r="AC36" s="3">
        <f t="shared" si="7"/>
        <v>105399</v>
      </c>
      <c r="AD36" s="3">
        <f t="shared" si="7"/>
        <v>122659</v>
      </c>
      <c r="AE36" s="3">
        <f t="shared" si="7"/>
        <v>160103</v>
      </c>
      <c r="AF36" s="3">
        <f t="shared" si="7"/>
        <v>179411</v>
      </c>
    </row>
    <row r="37" spans="1:32" ht="30" customHeight="1" thickBot="1">
      <c r="A37" s="224" t="s">
        <v>34</v>
      </c>
      <c r="B37" s="225"/>
      <c r="C37" s="93"/>
      <c r="D37" s="98"/>
      <c r="E37" s="98"/>
      <c r="F37" s="98"/>
      <c r="G37" s="98"/>
      <c r="H37" s="224" t="s">
        <v>34</v>
      </c>
      <c r="I37" s="225"/>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425135</v>
      </c>
      <c r="E38" s="94">
        <v>413130</v>
      </c>
      <c r="F38" s="94">
        <v>438438</v>
      </c>
      <c r="G38" s="94">
        <v>473218</v>
      </c>
      <c r="H38" s="224" t="s">
        <v>35</v>
      </c>
      <c r="I38" s="225"/>
      <c r="J38" s="93"/>
      <c r="K38" s="94">
        <v>591490</v>
      </c>
      <c r="L38" s="94">
        <v>485629</v>
      </c>
      <c r="M38" s="94">
        <v>443862</v>
      </c>
      <c r="N38" s="94">
        <v>470271</v>
      </c>
      <c r="P38" s="2">
        <f t="shared" si="9"/>
        <v>135</v>
      </c>
      <c r="Q38" s="2">
        <f t="shared" si="9"/>
        <v>130</v>
      </c>
      <c r="R38" s="2">
        <f t="shared" si="9"/>
        <v>438</v>
      </c>
      <c r="S38" s="2">
        <f t="shared" si="9"/>
        <v>218</v>
      </c>
      <c r="T38" s="2">
        <f t="shared" si="10"/>
        <v>490</v>
      </c>
      <c r="U38" s="2">
        <f t="shared" si="10"/>
        <v>629</v>
      </c>
      <c r="V38" s="2">
        <f t="shared" si="10"/>
        <v>862</v>
      </c>
      <c r="W38" s="2">
        <f t="shared" si="10"/>
        <v>271</v>
      </c>
      <c r="Y38" s="3">
        <f t="shared" si="6"/>
        <v>591490</v>
      </c>
      <c r="Z38" s="3">
        <f t="shared" si="6"/>
        <v>485629</v>
      </c>
      <c r="AA38" s="3">
        <f t="shared" si="6"/>
        <v>443862</v>
      </c>
      <c r="AB38" s="3">
        <f t="shared" si="6"/>
        <v>470271</v>
      </c>
      <c r="AC38" s="3">
        <f t="shared" si="7"/>
        <v>425135</v>
      </c>
      <c r="AD38" s="3">
        <f t="shared" si="7"/>
        <v>413130</v>
      </c>
      <c r="AE38" s="3">
        <f t="shared" si="7"/>
        <v>438438</v>
      </c>
      <c r="AF38" s="3">
        <f t="shared" si="7"/>
        <v>473218</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dimension ref="A1:L60"/>
  <sheetViews>
    <sheetView showGridLines="0" workbookViewId="0">
      <pane xSplit="2" ySplit="2" topLeftCell="C3" activePane="bottomRight" state="frozen"/>
      <selection activeCell="K58" sqref="K58"/>
      <selection pane="topRight" activeCell="K58" sqref="K58"/>
      <selection pane="bottomLeft" activeCell="K58" sqref="K58"/>
      <selection pane="bottomRight" activeCell="N21" sqref="N21"/>
    </sheetView>
  </sheetViews>
  <sheetFormatPr defaultColWidth="9.140625" defaultRowHeight="12.75"/>
  <cols>
    <col min="1" max="1" width="0.42578125" style="6" customWidth="1"/>
    <col min="2" max="2" width="28.7109375" style="7" bestFit="1" customWidth="1"/>
    <col min="3" max="3" width="7.28515625" style="5" bestFit="1" customWidth="1"/>
    <col min="4" max="5" width="12.5703125" style="9" bestFit="1" customWidth="1"/>
    <col min="6" max="8" width="12.5703125" style="5" bestFit="1" customWidth="1"/>
    <col min="9" max="9" width="18.140625" style="5" bestFit="1" customWidth="1"/>
    <col min="10" max="10" width="16.85546875" style="5" bestFit="1" customWidth="1"/>
    <col min="11" max="11" width="12.5703125" style="5" bestFit="1" customWidth="1"/>
    <col min="12" max="16384" width="9.140625" style="5"/>
  </cols>
  <sheetData>
    <row r="1" spans="1:11">
      <c r="C1" s="8" t="s">
        <v>155</v>
      </c>
      <c r="D1" s="155" t="s">
        <v>1901</v>
      </c>
    </row>
    <row r="2" spans="1:11">
      <c r="A2" s="7"/>
      <c r="B2" s="125" t="s">
        <v>540</v>
      </c>
      <c r="C2" s="126" t="s">
        <v>37</v>
      </c>
      <c r="D2" s="126" t="str">
        <f>'Input yearly NLG'!N18</f>
        <v>Năm 2014</v>
      </c>
      <c r="E2" s="126" t="str">
        <f>'Input yearly NLG'!O18</f>
        <v>Năm 2015</v>
      </c>
      <c r="F2" s="126" t="str">
        <f>'Input yearly NLG'!P18</f>
        <v>Năm 2016</v>
      </c>
      <c r="G2" s="126" t="str">
        <f>'Input yearly NLG'!Q18</f>
        <v>Năm 2017</v>
      </c>
      <c r="H2" s="196"/>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NLG'!N3</f>
        <v>866929</v>
      </c>
      <c r="E4" s="130">
        <f>'Input yearly NLG'!O3</f>
        <v>1258544</v>
      </c>
      <c r="F4" s="130">
        <f>'Input yearly NLG'!P3</f>
        <v>2533799</v>
      </c>
      <c r="G4" s="130">
        <f>'Input yearly NLG'!Q3</f>
        <v>3161312</v>
      </c>
      <c r="H4" s="129"/>
      <c r="I4" s="238"/>
      <c r="J4" s="239"/>
      <c r="K4" s="240"/>
    </row>
    <row r="5" spans="1:11">
      <c r="A5" s="7"/>
      <c r="B5" s="128" t="s">
        <v>542</v>
      </c>
      <c r="C5" s="128" t="s">
        <v>38</v>
      </c>
      <c r="D5" s="131">
        <f>'Input yearly NLG'!N5</f>
        <v>304173</v>
      </c>
      <c r="E5" s="131">
        <f>'Input yearly NLG'!O5</f>
        <v>417761</v>
      </c>
      <c r="F5" s="131">
        <f>'Input yearly NLG'!P5</f>
        <v>822880</v>
      </c>
      <c r="G5" s="131">
        <f>'Input yearly NLG'!Q5</f>
        <v>1294943</v>
      </c>
      <c r="H5" s="129"/>
      <c r="I5" s="238"/>
      <c r="J5" s="239"/>
      <c r="K5" s="240"/>
    </row>
    <row r="6" spans="1:11">
      <c r="A6" s="7"/>
      <c r="B6" s="128" t="s">
        <v>543</v>
      </c>
      <c r="C6" s="128" t="s">
        <v>38</v>
      </c>
      <c r="D6" s="131">
        <f>'Input yearly NLG'!N15</f>
        <v>95573</v>
      </c>
      <c r="E6" s="131">
        <f>'Input yearly NLG'!O15</f>
        <v>206244</v>
      </c>
      <c r="F6" s="131">
        <f>'Input yearly NLG'!P15</f>
        <v>345218</v>
      </c>
      <c r="G6" s="131">
        <f>'Input yearly NLG'!Q15</f>
        <v>535017</v>
      </c>
      <c r="H6" s="129"/>
      <c r="I6" s="238"/>
      <c r="J6" s="239"/>
      <c r="K6" s="240"/>
    </row>
    <row r="7" spans="1:11">
      <c r="A7" s="7"/>
      <c r="B7" s="128" t="s">
        <v>544</v>
      </c>
      <c r="C7" s="128" t="s">
        <v>38</v>
      </c>
      <c r="D7" s="131">
        <f>'Input yearly NLG'!N33</f>
        <v>1933691</v>
      </c>
      <c r="E7" s="131">
        <f>'Input yearly NLG'!O33</f>
        <v>2426495</v>
      </c>
      <c r="F7" s="131">
        <f>'Input yearly NLG'!P33</f>
        <v>3147274</v>
      </c>
      <c r="G7" s="131">
        <f>'Input yearly NLG'!Q33</f>
        <v>3722748</v>
      </c>
      <c r="H7" s="129"/>
      <c r="I7" s="238"/>
      <c r="J7" s="239"/>
      <c r="K7" s="240"/>
    </row>
    <row r="8" spans="1:11">
      <c r="A8" s="7"/>
      <c r="B8" s="128" t="s">
        <v>545</v>
      </c>
      <c r="C8" s="129" t="s">
        <v>38</v>
      </c>
      <c r="D8" s="130">
        <f>'Input yearly NLG'!N29</f>
        <v>3929421</v>
      </c>
      <c r="E8" s="130">
        <f>'Input yearly NLG'!O29</f>
        <v>5022018</v>
      </c>
      <c r="F8" s="130">
        <f>'Input yearly NLG'!P29</f>
        <v>6208809</v>
      </c>
      <c r="G8" s="130">
        <f>'Input yearly NLG'!Q29</f>
        <v>7905948</v>
      </c>
      <c r="H8" s="129"/>
      <c r="I8" s="238"/>
      <c r="J8" s="239"/>
      <c r="K8" s="240"/>
    </row>
    <row r="9" spans="1:11">
      <c r="A9" s="7"/>
      <c r="B9" s="128" t="s">
        <v>546</v>
      </c>
      <c r="C9" s="129" t="s">
        <v>39</v>
      </c>
      <c r="D9" s="130">
        <f>'Input yearly NLG'!N34*1000000/10000</f>
        <v>133969300</v>
      </c>
      <c r="E9" s="130">
        <f>'Input yearly NLG'!O34*1000000/10000</f>
        <v>141572200</v>
      </c>
      <c r="F9" s="130">
        <f>'Input yearly NLG'!P34*1000000/10000</f>
        <v>142114500</v>
      </c>
      <c r="G9" s="130">
        <f>'Input yearly NLG'!Q34*1000000/10000</f>
        <v>157226400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0.35086264273083495</v>
      </c>
      <c r="E11" s="132">
        <f>E5/E4</f>
        <v>0.33193992422990376</v>
      </c>
      <c r="F11" s="132">
        <f>F5/F4</f>
        <v>0.32476135636646791</v>
      </c>
      <c r="G11" s="132">
        <f>G5/G4</f>
        <v>0.40962201769391948</v>
      </c>
      <c r="H11" s="129"/>
      <c r="I11" s="238"/>
      <c r="J11" s="239"/>
      <c r="K11" s="240"/>
    </row>
    <row r="12" spans="1:11">
      <c r="A12" s="7"/>
      <c r="B12" s="128" t="s">
        <v>570</v>
      </c>
      <c r="C12" s="129" t="s">
        <v>36</v>
      </c>
      <c r="D12" s="133">
        <f>D6/D4</f>
        <v>0.11024316870239662</v>
      </c>
      <c r="E12" s="132">
        <f>E6/E4</f>
        <v>0.16387508104603415</v>
      </c>
      <c r="F12" s="132">
        <f>F6/F4</f>
        <v>0.13624521913537735</v>
      </c>
      <c r="G12" s="132">
        <f>G6/G4</f>
        <v>0.16923891093318216</v>
      </c>
      <c r="H12" s="129"/>
      <c r="I12" s="238"/>
      <c r="J12" s="239"/>
      <c r="K12" s="240"/>
    </row>
    <row r="13" spans="1:11">
      <c r="A13" s="7"/>
      <c r="B13" s="128" t="s">
        <v>41</v>
      </c>
      <c r="C13" s="129" t="s">
        <v>40</v>
      </c>
      <c r="D13" s="130">
        <f>D6*1000000/D9</f>
        <v>713.39478522318177</v>
      </c>
      <c r="E13" s="131">
        <f>E6*1000000/E9</f>
        <v>1456.8114361435366</v>
      </c>
      <c r="F13" s="131">
        <f>F6*1000000/F9</f>
        <v>2429.1539568446569</v>
      </c>
      <c r="G13" s="131">
        <f>G6*1000000/G9</f>
        <v>3402.8445604554959</v>
      </c>
      <c r="H13" s="129"/>
      <c r="I13" s="238"/>
      <c r="J13" s="239"/>
      <c r="K13" s="240"/>
    </row>
    <row r="14" spans="1:11">
      <c r="A14" s="7"/>
      <c r="B14" s="128" t="s">
        <v>548</v>
      </c>
      <c r="C14" s="129"/>
      <c r="D14" s="130">
        <f>D7*1000000/D9</f>
        <v>14433.836707365046</v>
      </c>
      <c r="E14" s="131">
        <f>E7*1000000/E9</f>
        <v>17139.62910797459</v>
      </c>
      <c r="F14" s="131">
        <f>F7*1000000/F9</f>
        <v>22146.044210830001</v>
      </c>
      <c r="G14" s="131">
        <f>G7*1000000/G9</f>
        <v>23677.626658118483</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0.45172672733291885</v>
      </c>
      <c r="F16" s="138">
        <f>(F4-E4)/ABS(E4)</f>
        <v>1.0132780419278149</v>
      </c>
      <c r="G16" s="138">
        <f>(G4-F4)/ABS(F4)</f>
        <v>0.24765697673730236</v>
      </c>
      <c r="H16" s="129"/>
      <c r="I16" s="238"/>
      <c r="J16" s="239"/>
      <c r="K16" s="240"/>
    </row>
    <row r="17" spans="1:12">
      <c r="A17" s="7"/>
      <c r="B17" s="128" t="s">
        <v>543</v>
      </c>
      <c r="C17" s="139" t="s">
        <v>36</v>
      </c>
      <c r="D17" s="128"/>
      <c r="E17" s="138">
        <f>(E6-D6)/ABS(D6)</f>
        <v>1.1579734862356523</v>
      </c>
      <c r="F17" s="138">
        <f>(F6-E6)/ABS(E6)</f>
        <v>0.67383293574600955</v>
      </c>
      <c r="G17" s="138">
        <f>(G6-F6)/ABS(F6)</f>
        <v>0.54979462252837341</v>
      </c>
      <c r="H17" s="129"/>
      <c r="I17" s="238"/>
      <c r="J17" s="239"/>
      <c r="K17" s="240"/>
    </row>
    <row r="18" spans="1:12">
      <c r="A18" s="7"/>
      <c r="B18" s="128" t="s">
        <v>41</v>
      </c>
      <c r="C18" s="136" t="s">
        <v>36</v>
      </c>
      <c r="D18" s="137"/>
      <c r="E18" s="138">
        <f>(E13-D13)/ABS(D13)</f>
        <v>1.0420831022584234</v>
      </c>
      <c r="F18" s="138">
        <f>(F13-E13)/ABS(E13)</f>
        <v>0.66744569446482394</v>
      </c>
      <c r="G18" s="138">
        <f>(G13-F13)/ABS(F13)</f>
        <v>0.40083527882918207</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9.4603303620533624E-2</v>
      </c>
      <c r="F20" s="133">
        <f>F6/AVERAGE(E7:F7)</f>
        <v>0.12387237433054725</v>
      </c>
      <c r="G20" s="133">
        <f>G6/AVERAGE(F7:G7)</f>
        <v>0.15575408637701596</v>
      </c>
      <c r="H20" s="129"/>
      <c r="I20" s="212" t="s">
        <v>1187</v>
      </c>
      <c r="J20" s="212"/>
      <c r="K20" s="212"/>
    </row>
    <row r="21" spans="1:12">
      <c r="A21" s="7"/>
      <c r="B21" s="128" t="s">
        <v>43</v>
      </c>
      <c r="C21" s="141" t="s">
        <v>36</v>
      </c>
      <c r="D21" s="129"/>
      <c r="E21" s="133">
        <f>E6/AVERAGE(D8:E8)</f>
        <v>4.6080635750296681E-2</v>
      </c>
      <c r="F21" s="133">
        <f>F6/AVERAGE(E8:F8)</f>
        <v>6.1476861855320183E-2</v>
      </c>
      <c r="G21" s="133">
        <f>G6/AVERAGE(F8:G8)</f>
        <v>7.580959417154684E-2</v>
      </c>
      <c r="H21" s="129"/>
      <c r="I21" s="142" t="s">
        <v>1188</v>
      </c>
      <c r="J21" s="142">
        <v>2018</v>
      </c>
      <c r="K21" s="142" t="s">
        <v>1190</v>
      </c>
    </row>
    <row r="22" spans="1:12">
      <c r="A22" s="7"/>
      <c r="B22" s="134" t="s">
        <v>551</v>
      </c>
      <c r="C22" s="141"/>
      <c r="D22" s="129"/>
      <c r="E22" s="133"/>
      <c r="F22" s="133"/>
      <c r="G22" s="133"/>
      <c r="H22" s="129"/>
      <c r="I22" s="129" t="s">
        <v>1189</v>
      </c>
      <c r="J22" s="130">
        <v>3855000</v>
      </c>
      <c r="K22" s="143">
        <f>SUM(I30:K30)/J22</f>
        <v>0.63266173800259407</v>
      </c>
    </row>
    <row r="23" spans="1:12">
      <c r="A23" s="7"/>
      <c r="B23" s="128" t="s">
        <v>552</v>
      </c>
      <c r="C23" s="141" t="s">
        <v>36</v>
      </c>
      <c r="D23" s="133">
        <f>1-D7/D8</f>
        <v>0.50789416557808398</v>
      </c>
      <c r="E23" s="133">
        <f>1-E7/E8</f>
        <v>0.51682869316677083</v>
      </c>
      <c r="F23" s="133">
        <f>1-F7/F8</f>
        <v>0.49309537465236897</v>
      </c>
      <c r="G23" s="133">
        <f>1-G7/G8</f>
        <v>0.5291206064092504</v>
      </c>
      <c r="H23" s="129"/>
      <c r="I23" s="129" t="s">
        <v>1191</v>
      </c>
      <c r="J23" s="130">
        <v>728000</v>
      </c>
      <c r="K23" s="143">
        <f>SUM(I32:K32)/J23</f>
        <v>0.35267307692307692</v>
      </c>
    </row>
    <row r="24" spans="1:12">
      <c r="A24" s="7"/>
      <c r="B24" s="128" t="s">
        <v>553</v>
      </c>
      <c r="C24" s="141" t="s">
        <v>36</v>
      </c>
      <c r="D24" s="133">
        <f>D8/D7-1</f>
        <v>1.0320832025385647</v>
      </c>
      <c r="E24" s="133">
        <f>E8/E7-1</f>
        <v>1.069659323427413</v>
      </c>
      <c r="F24" s="133">
        <f>F8/F7-1</f>
        <v>0.97275769443651861</v>
      </c>
      <c r="G24" s="133">
        <f>G8/G7-1</f>
        <v>1.1236860512718025</v>
      </c>
      <c r="H24" s="129"/>
      <c r="I24" s="129" t="s">
        <v>1376</v>
      </c>
      <c r="J24" s="130"/>
      <c r="K24" s="129"/>
    </row>
    <row r="25" spans="1:12">
      <c r="A25" s="7"/>
      <c r="B25" s="128" t="s">
        <v>554</v>
      </c>
      <c r="C25" s="141" t="s">
        <v>40</v>
      </c>
      <c r="D25" s="144">
        <f>'Input yearly NLG'!N19/'Input yearly NLG'!N31</f>
        <v>2.2978978034719684</v>
      </c>
      <c r="E25" s="144">
        <f>'Input yearly NLG'!O19/'Input yearly NLG'!O31</f>
        <v>2.2359087061631286</v>
      </c>
      <c r="F25" s="144">
        <f>'Input yearly NLG'!P19/'Input yearly NLG'!P31</f>
        <v>2.6742369667898509</v>
      </c>
      <c r="G25" s="144">
        <f>'Input yearly NLG'!Q19/'Input yearly NLG'!Q31</f>
        <v>2.2147145856932307</v>
      </c>
      <c r="H25" s="129"/>
      <c r="I25" s="129" t="s">
        <v>576</v>
      </c>
      <c r="J25" s="129" t="s">
        <v>1764</v>
      </c>
      <c r="K25" s="129"/>
    </row>
    <row r="26" spans="1:12">
      <c r="A26" s="7"/>
      <c r="B26" s="128" t="s">
        <v>555</v>
      </c>
      <c r="C26" s="141" t="s">
        <v>40</v>
      </c>
      <c r="D26" s="144">
        <f>('Input yearly NLG'!N19-'Input yearly NLG'!N23)/'Input yearly NLG'!N31</f>
        <v>0.52897881403885894</v>
      </c>
      <c r="E26" s="144">
        <f>('Input yearly NLG'!O19-'Input yearly NLG'!O23)/'Input yearly NLG'!O31</f>
        <v>0.48812484506892145</v>
      </c>
      <c r="F26" s="144">
        <f>('Input yearly NLG'!P19-'Input yearly NLG'!P23)/'Input yearly NLG'!P31</f>
        <v>0.97723633266862253</v>
      </c>
      <c r="G26" s="144">
        <f>('Input yearly NLG'!Q19-'Input yearly NLG'!Q23)/'Input yearly NLG'!Q31</f>
        <v>0.94571781339573313</v>
      </c>
      <c r="H26" s="129"/>
      <c r="I26" s="129"/>
      <c r="J26" s="129" t="s">
        <v>1765</v>
      </c>
      <c r="K26" s="129"/>
    </row>
    <row r="27" spans="1:12">
      <c r="A27" s="7"/>
      <c r="B27" s="128"/>
      <c r="C27" s="141"/>
      <c r="D27" s="129"/>
      <c r="E27" s="129"/>
      <c r="F27" s="129"/>
      <c r="G27" s="129"/>
      <c r="H27" s="129"/>
      <c r="I27" s="129"/>
      <c r="J27" s="129"/>
      <c r="K27" s="129"/>
    </row>
    <row r="28" spans="1:12">
      <c r="A28" s="7"/>
      <c r="B28" s="125" t="s">
        <v>568</v>
      </c>
      <c r="C28" s="126" t="s">
        <v>37</v>
      </c>
      <c r="D28" s="126" t="str">
        <f>'Input quaterly NLG'!Y1</f>
        <v>Quý 2/2016</v>
      </c>
      <c r="E28" s="126" t="str">
        <f>'Input quaterly NLG'!Z1</f>
        <v>Quý 3/2016</v>
      </c>
      <c r="F28" s="126" t="str">
        <f>'Input quaterly NLG'!AA1</f>
        <v>Quý 4/2016</v>
      </c>
      <c r="G28" s="126" t="str">
        <f>'Input quaterly NLG'!AB1</f>
        <v>Quý 1/2017</v>
      </c>
      <c r="H28" s="126" t="str">
        <f>'Input quaterly NLG'!AC1</f>
        <v>Quý 2/2017</v>
      </c>
      <c r="I28" s="126" t="str">
        <f>'Input quaterly NLG'!AD1</f>
        <v>Quý 3/2017</v>
      </c>
      <c r="J28" s="126" t="str">
        <f>'Input quaterly NLG'!AE1</f>
        <v>Quý 4/2017</v>
      </c>
      <c r="K28" s="126" t="str">
        <f>'Input quaterly NLG'!AF1</f>
        <v>Quý 1/2018</v>
      </c>
    </row>
    <row r="29" spans="1:12">
      <c r="A29" s="7"/>
      <c r="B29" s="128"/>
      <c r="C29" s="129"/>
      <c r="D29" s="129"/>
      <c r="E29" s="129"/>
      <c r="F29" s="129"/>
      <c r="G29" s="129"/>
      <c r="H29" s="129"/>
      <c r="I29" s="129"/>
      <c r="J29" s="129"/>
      <c r="K29" s="129"/>
    </row>
    <row r="30" spans="1:12">
      <c r="A30" s="7"/>
      <c r="B30" s="128" t="s">
        <v>541</v>
      </c>
      <c r="C30" s="129" t="s">
        <v>38</v>
      </c>
      <c r="D30" s="147">
        <f>'Input quaterly NLG'!Y3</f>
        <v>692985</v>
      </c>
      <c r="E30" s="147">
        <f>'Input quaterly NLG'!Z3</f>
        <v>603792</v>
      </c>
      <c r="F30" s="147">
        <f>'Input quaterly NLG'!AA3</f>
        <v>862273</v>
      </c>
      <c r="G30" s="147">
        <f>'Input quaterly NLG'!AB3</f>
        <v>255851</v>
      </c>
      <c r="H30" s="147">
        <f>'Input quaterly NLG'!AC3</f>
        <v>1005785</v>
      </c>
      <c r="I30" s="147">
        <f>'Input quaterly NLG'!AD3</f>
        <v>375031</v>
      </c>
      <c r="J30" s="147">
        <f>'Input quaterly NLG'!AE3</f>
        <v>1524645</v>
      </c>
      <c r="K30" s="147">
        <f>'Input quaterly NLG'!AF3</f>
        <v>539235</v>
      </c>
    </row>
    <row r="31" spans="1:12">
      <c r="A31" s="7"/>
      <c r="B31" s="128" t="s">
        <v>542</v>
      </c>
      <c r="C31" s="129" t="s">
        <v>38</v>
      </c>
      <c r="D31" s="147">
        <f>'Input quaterly NLG'!Y5</f>
        <v>207358</v>
      </c>
      <c r="E31" s="147">
        <f>'Input quaterly NLG'!Z5</f>
        <v>142999</v>
      </c>
      <c r="F31" s="147">
        <f>'Input quaterly NLG'!AA5</f>
        <v>370517</v>
      </c>
      <c r="G31" s="147">
        <f>'Input quaterly NLG'!AB5</f>
        <v>80809</v>
      </c>
      <c r="H31" s="147">
        <f>'Input quaterly NLG'!AC5</f>
        <v>534590</v>
      </c>
      <c r="I31" s="147">
        <f>'Input quaterly NLG'!AD5</f>
        <v>139569</v>
      </c>
      <c r="J31" s="147">
        <f>'Input quaterly NLG'!AE5</f>
        <v>539975</v>
      </c>
      <c r="K31" s="147">
        <f>'Input quaterly NLG'!AF5</f>
        <v>180956</v>
      </c>
    </row>
    <row r="32" spans="1:12">
      <c r="A32" s="7"/>
      <c r="B32" s="128" t="s">
        <v>543</v>
      </c>
      <c r="C32" s="128" t="s">
        <v>38</v>
      </c>
      <c r="D32" s="148">
        <f>'Input quaterly NLG'!Y15</f>
        <v>85813</v>
      </c>
      <c r="E32" s="148">
        <f>'Input quaterly NLG'!Z15</f>
        <v>35141</v>
      </c>
      <c r="F32" s="148">
        <f>'Input quaterly NLG'!AA15</f>
        <v>182692</v>
      </c>
      <c r="G32" s="148">
        <f>'Input quaterly NLG'!AB15</f>
        <v>21104</v>
      </c>
      <c r="H32" s="148">
        <f>'Input quaterly NLG'!AC15</f>
        <v>288882</v>
      </c>
      <c r="I32" s="148">
        <f>'Input quaterly NLG'!AD15</f>
        <v>41934</v>
      </c>
      <c r="J32" s="148">
        <f>'Input quaterly NLG'!AE15</f>
        <v>183097</v>
      </c>
      <c r="K32" s="148">
        <f>'Input quaterly NLG'!AF15</f>
        <v>31715</v>
      </c>
      <c r="L32" s="10"/>
    </row>
    <row r="33" spans="1:12">
      <c r="A33" s="7"/>
      <c r="B33" s="128" t="s">
        <v>544</v>
      </c>
      <c r="C33" s="129" t="s">
        <v>38</v>
      </c>
      <c r="D33" s="147">
        <f>'Input quaterly NLG'!Y33</f>
        <v>2744749</v>
      </c>
      <c r="E33" s="147">
        <f>'Input quaterly NLG'!Z33</f>
        <v>2827747</v>
      </c>
      <c r="F33" s="147">
        <f>'Input quaterly NLG'!AA33</f>
        <v>3147274</v>
      </c>
      <c r="G33" s="147">
        <f>'Input quaterly NLG'!AB33</f>
        <v>3257498</v>
      </c>
      <c r="H33" s="147">
        <f>'Input quaterly NLG'!AC33</f>
        <v>3588533</v>
      </c>
      <c r="I33" s="147">
        <f>'Input quaterly NLG'!AD33</f>
        <v>3606975</v>
      </c>
      <c r="J33" s="147">
        <f>'Input quaterly NLG'!AE33</f>
        <v>3722748</v>
      </c>
      <c r="K33" s="147">
        <f>'Input quaterly NLG'!AF33</f>
        <v>3650450</v>
      </c>
    </row>
    <row r="34" spans="1:12">
      <c r="A34" s="7"/>
      <c r="B34" s="128" t="s">
        <v>545</v>
      </c>
      <c r="C34" s="129" t="s">
        <v>38</v>
      </c>
      <c r="D34" s="147">
        <f>'Input quaterly NLG'!Y38</f>
        <v>5596461</v>
      </c>
      <c r="E34" s="147">
        <f>'Input quaterly NLG'!Z38</f>
        <v>5560348</v>
      </c>
      <c r="F34" s="147">
        <f>'Input quaterly NLG'!AA38</f>
        <v>6208809</v>
      </c>
      <c r="G34" s="147">
        <f>'Input quaterly NLG'!AB38</f>
        <v>6344828</v>
      </c>
      <c r="H34" s="147">
        <f>'Input quaterly NLG'!AC38</f>
        <v>7554498</v>
      </c>
      <c r="I34" s="147">
        <f>'Input quaterly NLG'!AD38</f>
        <v>7787116</v>
      </c>
      <c r="J34" s="147">
        <f>'Input quaterly NLG'!AE38</f>
        <v>7921244</v>
      </c>
      <c r="K34" s="147">
        <f>'Input quaterly NLG'!AF38</f>
        <v>7554341</v>
      </c>
    </row>
    <row r="35" spans="1:12">
      <c r="A35" s="7"/>
      <c r="B35" s="128" t="s">
        <v>546</v>
      </c>
      <c r="C35" s="129" t="s">
        <v>39</v>
      </c>
      <c r="D35" s="147">
        <f>'Input quaterly NLG'!Y34*1000000/10000</f>
        <v>141572200</v>
      </c>
      <c r="E35" s="147">
        <f>'Input quaterly NLG'!Z34*1000000/10000</f>
        <v>142114500</v>
      </c>
      <c r="F35" s="147">
        <f>'Input quaterly NLG'!AA34*1000000/10000</f>
        <v>142114500</v>
      </c>
      <c r="G35" s="147">
        <f>'Input quaterly NLG'!AB34*1000000/10000</f>
        <v>142114500</v>
      </c>
      <c r="H35" s="147">
        <f>'Input quaterly NLG'!AC34*1000000/10000</f>
        <v>142114500</v>
      </c>
      <c r="I35" s="147">
        <f>'Input quaterly NLG'!AD34*1000000/10000</f>
        <v>157226400</v>
      </c>
      <c r="J35" s="147">
        <f>'Input quaterly NLG'!AE34*1000000/10000</f>
        <v>157226400</v>
      </c>
      <c r="K35" s="147">
        <f>'Input quaterly NLG'!AF34*1000000/10000</f>
        <v>157226400</v>
      </c>
    </row>
    <row r="36" spans="1:12">
      <c r="A36" s="7"/>
      <c r="B36" s="128"/>
      <c r="C36" s="129"/>
      <c r="D36" s="147"/>
      <c r="E36" s="147"/>
      <c r="F36" s="147"/>
      <c r="G36" s="147"/>
      <c r="H36" s="147"/>
      <c r="I36" s="147"/>
      <c r="J36" s="147"/>
      <c r="K36" s="147"/>
    </row>
    <row r="37" spans="1:12">
      <c r="A37" s="7"/>
      <c r="B37" s="128" t="s">
        <v>547</v>
      </c>
      <c r="C37" s="129" t="s">
        <v>36</v>
      </c>
      <c r="D37" s="149">
        <f>D31/D30</f>
        <v>0.29922436993585722</v>
      </c>
      <c r="E37" s="149">
        <f t="shared" ref="E37:K37" si="0">E31/E30</f>
        <v>0.23683487028645625</v>
      </c>
      <c r="F37" s="149">
        <f t="shared" si="0"/>
        <v>0.42969801907284583</v>
      </c>
      <c r="G37" s="149">
        <f t="shared" si="0"/>
        <v>0.31584398732074526</v>
      </c>
      <c r="H37" s="149">
        <f t="shared" si="0"/>
        <v>0.53151518465676062</v>
      </c>
      <c r="I37" s="149">
        <f t="shared" si="0"/>
        <v>0.37215323533254585</v>
      </c>
      <c r="J37" s="149">
        <f t="shared" si="0"/>
        <v>0.35416441204345928</v>
      </c>
      <c r="K37" s="149">
        <f t="shared" si="0"/>
        <v>0.33557910743924263</v>
      </c>
      <c r="L37" s="11"/>
    </row>
    <row r="38" spans="1:12">
      <c r="A38" s="7"/>
      <c r="B38" s="128" t="s">
        <v>571</v>
      </c>
      <c r="C38" s="129" t="s">
        <v>36</v>
      </c>
      <c r="D38" s="149">
        <f>D32/D30</f>
        <v>0.12383096315216058</v>
      </c>
      <c r="E38" s="149">
        <f t="shared" ref="E38:K38" si="1">E32/E30</f>
        <v>5.8200506134562895E-2</v>
      </c>
      <c r="F38" s="149">
        <f t="shared" si="1"/>
        <v>0.21187257399918588</v>
      </c>
      <c r="G38" s="149">
        <f t="shared" si="1"/>
        <v>8.2485509143993968E-2</v>
      </c>
      <c r="H38" s="149">
        <f t="shared" si="1"/>
        <v>0.28722042981352874</v>
      </c>
      <c r="I38" s="149">
        <f t="shared" si="1"/>
        <v>0.11181475664678386</v>
      </c>
      <c r="J38" s="149">
        <f t="shared" si="1"/>
        <v>0.12009156229810874</v>
      </c>
      <c r="K38" s="149">
        <f t="shared" si="1"/>
        <v>5.8814802451621281E-2</v>
      </c>
      <c r="L38" s="11"/>
    </row>
    <row r="39" spans="1:12">
      <c r="A39" s="7"/>
      <c r="B39" s="128" t="s">
        <v>41</v>
      </c>
      <c r="C39" s="129" t="s">
        <v>40</v>
      </c>
      <c r="D39" s="130">
        <f>D32*1000000/D35</f>
        <v>606.14301395330438</v>
      </c>
      <c r="E39" s="130">
        <f t="shared" ref="E39:K39" si="2">E32*1000000/E35</f>
        <v>247.2724458095409</v>
      </c>
      <c r="F39" s="130">
        <f t="shared" si="2"/>
        <v>1285.5268111276471</v>
      </c>
      <c r="G39" s="130">
        <f t="shared" si="2"/>
        <v>148.49997713111611</v>
      </c>
      <c r="H39" s="130">
        <f t="shared" si="2"/>
        <v>2032.7412051549982</v>
      </c>
      <c r="I39" s="130">
        <f t="shared" si="2"/>
        <v>266.71093404161132</v>
      </c>
      <c r="J39" s="130">
        <f t="shared" si="2"/>
        <v>1164.5436135407285</v>
      </c>
      <c r="K39" s="130">
        <f t="shared" si="2"/>
        <v>201.71548798420622</v>
      </c>
    </row>
    <row r="40" spans="1:12">
      <c r="A40" s="7"/>
      <c r="B40" s="128" t="s">
        <v>548</v>
      </c>
      <c r="C40" s="129"/>
      <c r="D40" s="130">
        <f>D33*1000000/D35</f>
        <v>19387.626949358702</v>
      </c>
      <c r="E40" s="130">
        <f t="shared" ref="E40:K40" si="3">E33*1000000/E35</f>
        <v>19897.667022013939</v>
      </c>
      <c r="F40" s="130">
        <f t="shared" si="3"/>
        <v>22146.044210830001</v>
      </c>
      <c r="G40" s="130">
        <f t="shared" si="3"/>
        <v>22921.644167203205</v>
      </c>
      <c r="H40" s="130">
        <f t="shared" si="3"/>
        <v>25250.998314739172</v>
      </c>
      <c r="I40" s="130">
        <f t="shared" si="3"/>
        <v>22941.280853597105</v>
      </c>
      <c r="J40" s="130">
        <f t="shared" si="3"/>
        <v>23677.626658118483</v>
      </c>
      <c r="K40" s="130">
        <f t="shared" si="3"/>
        <v>23217.792940625746</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0.45138062151417419</v>
      </c>
      <c r="I42" s="138">
        <f>(I30-E30)/ABS(E30)</f>
        <v>-0.37887385059755679</v>
      </c>
      <c r="J42" s="138">
        <f>(J30-F30)/ABS(F30)</f>
        <v>0.76816970959313347</v>
      </c>
      <c r="K42" s="138">
        <f>(K30-G30)/ABS(G30)</f>
        <v>1.1076134156208106</v>
      </c>
      <c r="L42" s="12"/>
    </row>
    <row r="43" spans="1:12">
      <c r="A43" s="7"/>
      <c r="B43" s="128" t="s">
        <v>564</v>
      </c>
      <c r="C43" s="139" t="s">
        <v>36</v>
      </c>
      <c r="D43" s="128"/>
      <c r="E43" s="132">
        <f>E30/D30-1</f>
        <v>-0.12870841360202601</v>
      </c>
      <c r="F43" s="132">
        <f t="shared" ref="F43:K43" si="4">F30/E30-1</f>
        <v>0.42809609931897086</v>
      </c>
      <c r="G43" s="132">
        <f t="shared" si="4"/>
        <v>-0.70328306696371101</v>
      </c>
      <c r="H43" s="132">
        <f t="shared" si="4"/>
        <v>2.9311357000754343</v>
      </c>
      <c r="I43" s="132">
        <f>I30/H30-1</f>
        <v>-0.62712607565235112</v>
      </c>
      <c r="J43" s="132">
        <f t="shared" si="4"/>
        <v>3.0653839282619302</v>
      </c>
      <c r="K43" s="132">
        <f t="shared" si="4"/>
        <v>-0.6463209468433635</v>
      </c>
      <c r="L43" s="12"/>
    </row>
    <row r="44" spans="1:12" s="8" customFormat="1">
      <c r="A44" s="13"/>
      <c r="B44" s="128" t="s">
        <v>562</v>
      </c>
      <c r="C44" s="136" t="s">
        <v>36</v>
      </c>
      <c r="D44" s="137"/>
      <c r="E44" s="150"/>
      <c r="F44" s="150"/>
      <c r="G44" s="150"/>
      <c r="H44" s="138">
        <f>(H32-D32)/ABS(D32)</f>
        <v>2.3664130143451461</v>
      </c>
      <c r="I44" s="138">
        <f>(I32-E32)/ABS(E32)</f>
        <v>0.19330696337611336</v>
      </c>
      <c r="J44" s="138">
        <f>(J32-F32)/ABS(F32)</f>
        <v>2.216845838898255E-3</v>
      </c>
      <c r="K44" s="138">
        <f>(K32-G32)/ABS(G32)</f>
        <v>0.50279567854435181</v>
      </c>
      <c r="L44" s="14"/>
    </row>
    <row r="45" spans="1:12">
      <c r="A45" s="7"/>
      <c r="B45" s="128" t="s">
        <v>567</v>
      </c>
      <c r="C45" s="139" t="s">
        <v>36</v>
      </c>
      <c r="D45" s="128"/>
      <c r="E45" s="132">
        <f>E32/D32-1</f>
        <v>-0.59049328190367434</v>
      </c>
      <c r="F45" s="132">
        <f t="shared" ref="F45:K45" si="5">F32/E32-1</f>
        <v>4.1988275803192856</v>
      </c>
      <c r="G45" s="132">
        <f t="shared" si="5"/>
        <v>-0.88448317386639808</v>
      </c>
      <c r="H45" s="132">
        <f>(H32-G32)/ABS(G32)</f>
        <v>12.68849507202426</v>
      </c>
      <c r="I45" s="132">
        <f>I32/H32-1</f>
        <v>-0.85484038465532641</v>
      </c>
      <c r="J45" s="132">
        <f t="shared" si="5"/>
        <v>3.3663137311012541</v>
      </c>
      <c r="K45" s="132">
        <f t="shared" si="5"/>
        <v>-0.82678580206120256</v>
      </c>
      <c r="L45" s="12"/>
    </row>
    <row r="46" spans="1:12" s="8" customFormat="1">
      <c r="A46" s="13"/>
      <c r="B46" s="128" t="s">
        <v>565</v>
      </c>
      <c r="C46" s="136" t="s">
        <v>36</v>
      </c>
      <c r="D46" s="137"/>
      <c r="E46" s="150"/>
      <c r="F46" s="150"/>
      <c r="G46" s="150"/>
      <c r="H46" s="138">
        <f>(H39-D39)/ABS(D39)</f>
        <v>2.3535669938639185</v>
      </c>
      <c r="I46" s="138">
        <f t="shared" ref="I46:K46" si="6">(I39-E39)/ABS(E39)</f>
        <v>7.8611622772731926E-2</v>
      </c>
      <c r="J46" s="138">
        <f t="shared" si="6"/>
        <v>-9.4111765339840475E-2</v>
      </c>
      <c r="K46" s="138">
        <f t="shared" si="6"/>
        <v>0.35835366362450122</v>
      </c>
      <c r="L46" s="14"/>
    </row>
    <row r="47" spans="1:12">
      <c r="A47" s="7"/>
      <c r="B47" s="128" t="s">
        <v>566</v>
      </c>
      <c r="C47" s="139" t="s">
        <v>36</v>
      </c>
      <c r="D47" s="128"/>
      <c r="E47" s="132">
        <f>E39/D39-1</f>
        <v>-0.59205593380213384</v>
      </c>
      <c r="F47" s="132">
        <f t="shared" ref="F47:K47" si="7">F39/E39-1</f>
        <v>4.1988275803192856</v>
      </c>
      <c r="G47" s="132">
        <f t="shared" si="7"/>
        <v>-0.88448317386639808</v>
      </c>
      <c r="H47" s="132">
        <f t="shared" si="7"/>
        <v>12.68849507202426</v>
      </c>
      <c r="I47" s="132">
        <f>I39/H39-1</f>
        <v>-0.86879247915807634</v>
      </c>
      <c r="J47" s="132">
        <f t="shared" si="7"/>
        <v>3.3663137311012541</v>
      </c>
      <c r="K47" s="132">
        <f t="shared" si="7"/>
        <v>-0.82678580206120256</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1.2612301561095782E-2</v>
      </c>
      <c r="F49" s="132">
        <f t="shared" ref="F49:K49" si="8">F32/AVERAGE(E33:F33)</f>
        <v>6.1151918963966823E-2</v>
      </c>
      <c r="G49" s="132">
        <f t="shared" si="8"/>
        <v>6.5900862669272227E-3</v>
      </c>
      <c r="H49" s="132">
        <f t="shared" si="8"/>
        <v>8.4394008732943213E-2</v>
      </c>
      <c r="I49" s="132">
        <f>I32/AVERAGE(H33:I33)</f>
        <v>1.165560513587088E-2</v>
      </c>
      <c r="J49" s="132">
        <f t="shared" si="8"/>
        <v>4.9960141740690613E-2</v>
      </c>
      <c r="K49" s="132">
        <f t="shared" si="8"/>
        <v>8.6027799606086808E-3</v>
      </c>
      <c r="L49" s="12"/>
    </row>
    <row r="50" spans="1:12">
      <c r="A50" s="7"/>
      <c r="B50" s="128" t="s">
        <v>43</v>
      </c>
      <c r="C50" s="141" t="s">
        <v>36</v>
      </c>
      <c r="D50" s="129"/>
      <c r="E50" s="133">
        <f>E32/AVERAGE(D34:E34)</f>
        <v>6.2994714707404241E-3</v>
      </c>
      <c r="F50" s="133">
        <f t="shared" ref="F50:K50" si="9">F32/AVERAGE(E34:F34)</f>
        <v>3.1045893941256796E-2</v>
      </c>
      <c r="G50" s="133">
        <f t="shared" si="9"/>
        <v>3.3622128790246207E-3</v>
      </c>
      <c r="H50" s="133">
        <f t="shared" si="9"/>
        <v>4.1567770984003112E-2</v>
      </c>
      <c r="I50" s="132">
        <f>I32/AVERAGE(H34:I34)</f>
        <v>5.4666999182745703E-3</v>
      </c>
      <c r="J50" s="132">
        <f t="shared" si="9"/>
        <v>2.3312045305811682E-2</v>
      </c>
      <c r="K50" s="132">
        <f t="shared" si="9"/>
        <v>4.0987142004647965E-3</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10">1-D33/D34</f>
        <v>0.50955630710193467</v>
      </c>
      <c r="E52" s="133">
        <f t="shared" si="10"/>
        <v>0.4914442405403403</v>
      </c>
      <c r="F52" s="133">
        <f t="shared" si="10"/>
        <v>0.49309537465236897</v>
      </c>
      <c r="G52" s="133">
        <f t="shared" si="10"/>
        <v>0.48659002261369422</v>
      </c>
      <c r="H52" s="133">
        <f t="shared" si="10"/>
        <v>0.52498061419832265</v>
      </c>
      <c r="I52" s="133">
        <f t="shared" si="10"/>
        <v>0.53680219994154443</v>
      </c>
      <c r="J52" s="133">
        <f t="shared" si="10"/>
        <v>0.53002987914524535</v>
      </c>
      <c r="K52" s="133">
        <f t="shared" si="10"/>
        <v>0.51677452738763052</v>
      </c>
    </row>
    <row r="53" spans="1:12">
      <c r="A53" s="7"/>
      <c r="B53" s="128" t="s">
        <v>553</v>
      </c>
      <c r="C53" s="141" t="s">
        <v>36</v>
      </c>
      <c r="D53" s="133">
        <f t="shared" ref="D53:K53" si="11">D34/D33-1</f>
        <v>1.0389700478987334</v>
      </c>
      <c r="E53" s="133">
        <f t="shared" si="11"/>
        <v>0.96635271825944824</v>
      </c>
      <c r="F53" s="133">
        <f t="shared" si="11"/>
        <v>0.97275769443651861</v>
      </c>
      <c r="G53" s="133">
        <f t="shared" si="11"/>
        <v>0.94776113446577703</v>
      </c>
      <c r="H53" s="133">
        <f t="shared" si="11"/>
        <v>1.10517724095055</v>
      </c>
      <c r="I53" s="133">
        <f t="shared" si="11"/>
        <v>1.1589048995349289</v>
      </c>
      <c r="J53" s="133">
        <f t="shared" si="11"/>
        <v>1.1277948440238235</v>
      </c>
      <c r="K53" s="133">
        <f t="shared" si="11"/>
        <v>1.0694273308770152</v>
      </c>
    </row>
    <row r="54" spans="1:12">
      <c r="A54" s="7"/>
      <c r="B54" s="128" t="s">
        <v>554</v>
      </c>
      <c r="C54" s="141" t="s">
        <v>40</v>
      </c>
      <c r="D54" s="144">
        <f>'Input quaterly NLG'!Y19/'Input quaterly NLG'!Y31</f>
        <v>2.718905077408452</v>
      </c>
      <c r="E54" s="144">
        <f>'Input quaterly NLG'!Z19/'Input quaterly NLG'!Z31</f>
        <v>2.7470980978107113</v>
      </c>
      <c r="F54" s="144">
        <f>'Input quaterly NLG'!AA19/'Input quaterly NLG'!AA31</f>
        <v>2.6742369667898509</v>
      </c>
      <c r="G54" s="144">
        <f>'Input quaterly NLG'!AB19/'Input quaterly NLG'!AB31</f>
        <v>2.7934797821835393</v>
      </c>
      <c r="H54" s="144">
        <f>'Input quaterly NLG'!AD19/'Input quaterly NLG'!AC31</f>
        <v>2.3064817905502659</v>
      </c>
      <c r="I54" s="144">
        <f>'Input quaterly NLG'!AD19/'Input quaterly NLG'!AD31</f>
        <v>2.1381283110254383</v>
      </c>
      <c r="J54" s="144">
        <f>'Input quaterly NLG'!AE19/'Input quaterly NLG'!AE31</f>
        <v>2.1883932224570817</v>
      </c>
      <c r="K54" s="144">
        <f>'Input quaterly NLG'!AF19/'Input quaterly NLG'!AF31</f>
        <v>2.3125896890850477</v>
      </c>
    </row>
    <row r="55" spans="1:12">
      <c r="A55" s="7"/>
      <c r="B55" s="128" t="s">
        <v>555</v>
      </c>
      <c r="C55" s="141" t="s">
        <v>40</v>
      </c>
      <c r="D55" s="151">
        <f>('Input quaterly NLG'!Y19-'Input quaterly NLG'!Y23)/'Input quaterly NLG'!Y31</f>
        <v>0.86912472634157112</v>
      </c>
      <c r="E55" s="151">
        <f>('Input quaterly NLG'!Z19-'Input quaterly NLG'!Z23)/'Input quaterly NLG'!Z31</f>
        <v>0.95164055181721208</v>
      </c>
      <c r="F55" s="151">
        <f>('Input quaterly NLG'!AA19-'Input quaterly NLG'!AA23)/'Input quaterly NLG'!AA31</f>
        <v>0.97723633266862253</v>
      </c>
      <c r="G55" s="151">
        <f>('Input quaterly NLG'!AB19-'Input quaterly NLG'!AB23)/'Input quaterly NLG'!AB31</f>
        <v>1.0103785662033651</v>
      </c>
      <c r="H55" s="151">
        <f>('Input quaterly NLG'!AD19-'Input quaterly NLG'!AC23)/'Input quaterly NLG'!AC31</f>
        <v>1.0725170738427141</v>
      </c>
      <c r="I55" s="151">
        <f>('Input quaterly NLG'!AD19-'Input quaterly NLG'!AD23)/'Input quaterly NLG'!AD31</f>
        <v>0.91550395694042008</v>
      </c>
      <c r="J55" s="151">
        <f>('Input quaterly NLG'!AE19-'Input quaterly NLG'!AE23)/'Input quaterly NLG'!AE31</f>
        <v>0.91910491152252882</v>
      </c>
      <c r="K55" s="151">
        <f>('Input quaterly NLG'!AF19-'Input quaterly NLG'!AF23)/'Input quaterly NLG'!AF31</f>
        <v>0.95810381999353322</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hợp'!D19</f>
        <v>29950</v>
      </c>
    </row>
    <row r="58" spans="1:12">
      <c r="A58" s="7"/>
      <c r="B58" s="128" t="s">
        <v>558</v>
      </c>
      <c r="C58" s="129" t="s">
        <v>38</v>
      </c>
      <c r="D58" s="130"/>
      <c r="E58" s="130"/>
      <c r="F58" s="130"/>
      <c r="G58" s="130"/>
      <c r="H58" s="130"/>
      <c r="I58" s="130"/>
      <c r="J58" s="130"/>
      <c r="K58" s="130">
        <f>K57*K35/1000000</f>
        <v>4708930.68</v>
      </c>
    </row>
    <row r="59" spans="1:12">
      <c r="A59" s="7"/>
      <c r="B59" s="128" t="s">
        <v>559</v>
      </c>
      <c r="C59" s="129" t="s">
        <v>40</v>
      </c>
      <c r="D59" s="130"/>
      <c r="E59" s="130"/>
      <c r="F59" s="130"/>
      <c r="G59" s="130"/>
      <c r="H59" s="130"/>
      <c r="I59" s="130"/>
      <c r="J59" s="130"/>
      <c r="K59" s="153">
        <f>K57/(SUM(H32:K32)*1000000/K35)</f>
        <v>8.6302951461435278</v>
      </c>
    </row>
    <row r="60" spans="1:12">
      <c r="A60" s="7"/>
      <c r="B60" s="128" t="s">
        <v>560</v>
      </c>
      <c r="C60" s="129" t="s">
        <v>40</v>
      </c>
      <c r="D60" s="130"/>
      <c r="E60" s="130"/>
      <c r="F60" s="130"/>
      <c r="G60" s="130"/>
      <c r="H60" s="130"/>
      <c r="I60" s="130"/>
      <c r="J60" s="130"/>
      <c r="K60" s="154">
        <f>K57/K40</f>
        <v>1.2899589584845705</v>
      </c>
    </row>
  </sheetData>
  <mergeCells count="3">
    <mergeCell ref="I2:K2"/>
    <mergeCell ref="I20:K20"/>
    <mergeCell ref="I3:K19"/>
  </mergeCells>
  <conditionalFormatting sqref="E16:G18">
    <cfRule type="cellIs" dxfId="97" priority="3" operator="lessThan">
      <formula>0</formula>
    </cfRule>
    <cfRule type="cellIs" dxfId="96" priority="4" operator="greaterThan">
      <formula>0</formula>
    </cfRule>
  </conditionalFormatting>
  <conditionalFormatting sqref="H42:K42 H44:K44 H46:K46">
    <cfRule type="cellIs" dxfId="95" priority="1" operator="lessThan">
      <formula>0</formula>
    </cfRule>
    <cfRule type="cellIs" dxfId="94" priority="2" operator="greater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866929</v>
      </c>
      <c r="E3" s="16">
        <v>1258544</v>
      </c>
      <c r="F3" s="16">
        <v>2533799</v>
      </c>
      <c r="G3" s="16">
        <v>3161312</v>
      </c>
      <c r="I3" s="22">
        <f>REPLACE(D3,1,3,"")/1</f>
        <v>929</v>
      </c>
      <c r="J3" s="22">
        <f t="shared" ref="J3:L16" si="0">REPLACE(E3,1,3,"")/1</f>
        <v>8544</v>
      </c>
      <c r="K3" s="22">
        <f t="shared" si="0"/>
        <v>3799</v>
      </c>
      <c r="L3" s="22">
        <f t="shared" si="0"/>
        <v>1312</v>
      </c>
      <c r="N3" s="2">
        <f>D3</f>
        <v>866929</v>
      </c>
      <c r="O3" s="2">
        <f t="shared" ref="O3:Q17" si="1">E3</f>
        <v>1258544</v>
      </c>
      <c r="P3" s="2">
        <f t="shared" si="1"/>
        <v>2533799</v>
      </c>
      <c r="Q3" s="2">
        <f t="shared" si="1"/>
        <v>3161312</v>
      </c>
    </row>
    <row r="4" spans="1:17" ht="61.5" customHeight="1" thickBot="1">
      <c r="A4" s="244" t="s">
        <v>2</v>
      </c>
      <c r="B4" s="245"/>
      <c r="C4" s="15"/>
      <c r="D4" s="17">
        <v>562756</v>
      </c>
      <c r="E4" s="17">
        <v>840782</v>
      </c>
      <c r="F4" s="17">
        <v>1710919</v>
      </c>
      <c r="G4" s="17">
        <v>1866368</v>
      </c>
      <c r="I4" s="22">
        <f t="shared" ref="I4:I16" si="2">REPLACE(D4,1,3,"")/1</f>
        <v>756</v>
      </c>
      <c r="J4" s="22">
        <f t="shared" si="0"/>
        <v>782</v>
      </c>
      <c r="K4" s="22">
        <f t="shared" si="0"/>
        <v>919</v>
      </c>
      <c r="L4" s="22">
        <f t="shared" si="0"/>
        <v>6368</v>
      </c>
      <c r="N4" s="2">
        <f t="shared" ref="N4:Q38" si="3">D4</f>
        <v>562756</v>
      </c>
      <c r="O4" s="2">
        <f t="shared" si="1"/>
        <v>840782</v>
      </c>
      <c r="P4" s="2">
        <f t="shared" si="1"/>
        <v>1710919</v>
      </c>
      <c r="Q4" s="2">
        <f t="shared" si="1"/>
        <v>1866368</v>
      </c>
    </row>
    <row r="5" spans="1:17" ht="61.5" customHeight="1" thickBot="1">
      <c r="A5" s="254" t="s">
        <v>3</v>
      </c>
      <c r="B5" s="255"/>
      <c r="C5" s="15"/>
      <c r="D5" s="16">
        <v>304173</v>
      </c>
      <c r="E5" s="16">
        <v>417761</v>
      </c>
      <c r="F5" s="16">
        <v>822880</v>
      </c>
      <c r="G5" s="16">
        <v>1294943</v>
      </c>
      <c r="I5" s="22">
        <f t="shared" si="2"/>
        <v>173</v>
      </c>
      <c r="J5" s="22">
        <f t="shared" si="0"/>
        <v>761</v>
      </c>
      <c r="K5" s="22">
        <f t="shared" si="0"/>
        <v>880</v>
      </c>
      <c r="L5" s="22">
        <f t="shared" si="0"/>
        <v>4943</v>
      </c>
      <c r="N5" s="2">
        <f t="shared" si="3"/>
        <v>304173</v>
      </c>
      <c r="O5" s="2">
        <f t="shared" si="1"/>
        <v>417761</v>
      </c>
      <c r="P5" s="2">
        <f t="shared" si="1"/>
        <v>822880</v>
      </c>
      <c r="Q5" s="2">
        <f t="shared" si="1"/>
        <v>1294943</v>
      </c>
    </row>
    <row r="6" spans="1:17" ht="30" customHeight="1" thickBot="1">
      <c r="A6" s="244" t="s">
        <v>4</v>
      </c>
      <c r="B6" s="245"/>
      <c r="C6" s="15"/>
      <c r="D6" s="17">
        <v>27529</v>
      </c>
      <c r="E6" s="17">
        <v>16565</v>
      </c>
      <c r="F6" s="17">
        <v>25689</v>
      </c>
      <c r="G6" s="17">
        <v>94751</v>
      </c>
      <c r="I6" s="22">
        <f t="shared" si="2"/>
        <v>29</v>
      </c>
      <c r="J6" s="22">
        <f t="shared" si="0"/>
        <v>65</v>
      </c>
      <c r="K6" s="22">
        <f t="shared" si="0"/>
        <v>89</v>
      </c>
      <c r="L6" s="22">
        <f t="shared" si="0"/>
        <v>51</v>
      </c>
      <c r="N6" s="2">
        <f t="shared" si="3"/>
        <v>27529</v>
      </c>
      <c r="O6" s="2">
        <f t="shared" si="1"/>
        <v>16565</v>
      </c>
      <c r="P6" s="2">
        <f t="shared" si="1"/>
        <v>25689</v>
      </c>
      <c r="Q6" s="2">
        <f t="shared" si="1"/>
        <v>94751</v>
      </c>
    </row>
    <row r="7" spans="1:17" ht="15" customHeight="1" thickBot="1">
      <c r="A7" s="244" t="s">
        <v>5</v>
      </c>
      <c r="B7" s="245"/>
      <c r="C7" s="15"/>
      <c r="D7" s="17">
        <v>18155</v>
      </c>
      <c r="E7" s="17">
        <v>16551</v>
      </c>
      <c r="F7" s="17">
        <v>28610</v>
      </c>
      <c r="G7" s="17">
        <v>29337</v>
      </c>
      <c r="I7" s="22">
        <f t="shared" si="2"/>
        <v>55</v>
      </c>
      <c r="J7" s="22">
        <f t="shared" si="0"/>
        <v>51</v>
      </c>
      <c r="K7" s="22">
        <f t="shared" si="0"/>
        <v>10</v>
      </c>
      <c r="L7" s="22">
        <f t="shared" si="0"/>
        <v>37</v>
      </c>
      <c r="N7" s="2">
        <f t="shared" si="3"/>
        <v>18155</v>
      </c>
      <c r="O7" s="2">
        <f t="shared" si="1"/>
        <v>16551</v>
      </c>
      <c r="P7" s="2">
        <f t="shared" si="1"/>
        <v>28610</v>
      </c>
      <c r="Q7" s="2">
        <f t="shared" si="1"/>
        <v>29337</v>
      </c>
    </row>
    <row r="8" spans="1:17" ht="15.75" customHeight="1" thickBot="1">
      <c r="A8" s="244" t="s">
        <v>6</v>
      </c>
      <c r="B8" s="245"/>
      <c r="C8" s="15"/>
      <c r="D8" s="17">
        <v>70841</v>
      </c>
      <c r="E8" s="17">
        <v>118736</v>
      </c>
      <c r="F8" s="17">
        <v>188620</v>
      </c>
      <c r="G8" s="17">
        <v>218511</v>
      </c>
      <c r="I8" s="22">
        <f t="shared" si="2"/>
        <v>41</v>
      </c>
      <c r="J8" s="22">
        <f t="shared" si="0"/>
        <v>736</v>
      </c>
      <c r="K8" s="22">
        <f t="shared" si="0"/>
        <v>620</v>
      </c>
      <c r="L8" s="22">
        <f t="shared" si="0"/>
        <v>511</v>
      </c>
      <c r="N8" s="2">
        <f t="shared" si="3"/>
        <v>70841</v>
      </c>
      <c r="O8" s="2">
        <f t="shared" si="1"/>
        <v>118736</v>
      </c>
      <c r="P8" s="2">
        <f t="shared" si="1"/>
        <v>188620</v>
      </c>
      <c r="Q8" s="2">
        <f t="shared" si="1"/>
        <v>218511</v>
      </c>
    </row>
    <row r="9" spans="1:17" ht="37.5" customHeight="1" thickBot="1">
      <c r="A9" s="244" t="s">
        <v>7</v>
      </c>
      <c r="B9" s="245"/>
      <c r="C9" s="15"/>
      <c r="D9" s="17">
        <v>127402</v>
      </c>
      <c r="E9" s="17">
        <v>154375</v>
      </c>
      <c r="F9" s="17">
        <v>154387</v>
      </c>
      <c r="G9" s="17">
        <v>195173</v>
      </c>
      <c r="I9" s="22">
        <f t="shared" si="2"/>
        <v>402</v>
      </c>
      <c r="J9" s="22">
        <f t="shared" si="0"/>
        <v>375</v>
      </c>
      <c r="K9" s="22">
        <f t="shared" si="0"/>
        <v>387</v>
      </c>
      <c r="L9" s="22">
        <f t="shared" si="0"/>
        <v>173</v>
      </c>
      <c r="N9" s="2">
        <f t="shared" si="3"/>
        <v>127402</v>
      </c>
      <c r="O9" s="2">
        <f t="shared" si="1"/>
        <v>154375</v>
      </c>
      <c r="P9" s="2">
        <f t="shared" si="1"/>
        <v>154387</v>
      </c>
      <c r="Q9" s="2">
        <f t="shared" si="1"/>
        <v>195173</v>
      </c>
    </row>
    <row r="10" spans="1:17" ht="61.5" customHeight="1" thickBot="1">
      <c r="A10" s="254" t="s">
        <v>8</v>
      </c>
      <c r="B10" s="255"/>
      <c r="C10" s="15"/>
      <c r="D10" s="16">
        <v>115305</v>
      </c>
      <c r="E10" s="16">
        <v>144862</v>
      </c>
      <c r="F10" s="16">
        <v>477551</v>
      </c>
      <c r="G10" s="16">
        <v>943805</v>
      </c>
      <c r="I10" s="22">
        <f t="shared" si="2"/>
        <v>305</v>
      </c>
      <c r="J10" s="22">
        <f t="shared" si="0"/>
        <v>862</v>
      </c>
      <c r="K10" s="22">
        <f t="shared" si="0"/>
        <v>551</v>
      </c>
      <c r="L10" s="22">
        <f t="shared" si="0"/>
        <v>805</v>
      </c>
      <c r="N10" s="2">
        <f t="shared" si="3"/>
        <v>115305</v>
      </c>
      <c r="O10" s="2">
        <f t="shared" si="1"/>
        <v>144862</v>
      </c>
      <c r="P10" s="2">
        <f t="shared" si="1"/>
        <v>477551</v>
      </c>
      <c r="Q10" s="2">
        <f t="shared" si="1"/>
        <v>943805</v>
      </c>
    </row>
    <row r="11" spans="1:17" ht="15" customHeight="1" thickBot="1">
      <c r="A11" s="244" t="s">
        <v>9</v>
      </c>
      <c r="B11" s="245"/>
      <c r="C11" s="15"/>
      <c r="D11" s="17">
        <v>23832</v>
      </c>
      <c r="E11" s="17">
        <v>131166</v>
      </c>
      <c r="F11" s="17">
        <v>6790</v>
      </c>
      <c r="G11" s="17">
        <v>6437</v>
      </c>
      <c r="I11" s="22">
        <f t="shared" si="2"/>
        <v>32</v>
      </c>
      <c r="J11" s="22">
        <f t="shared" si="0"/>
        <v>166</v>
      </c>
      <c r="K11" s="22">
        <f t="shared" si="0"/>
        <v>0</v>
      </c>
      <c r="L11" s="22">
        <f t="shared" si="0"/>
        <v>7</v>
      </c>
      <c r="N11" s="2">
        <f t="shared" si="3"/>
        <v>23832</v>
      </c>
      <c r="O11" s="2">
        <f t="shared" si="1"/>
        <v>131166</v>
      </c>
      <c r="P11" s="2">
        <f t="shared" si="1"/>
        <v>6790</v>
      </c>
      <c r="Q11" s="2">
        <f t="shared" si="1"/>
        <v>6437</v>
      </c>
    </row>
    <row r="12" spans="1:17" ht="45" customHeight="1" thickBot="1">
      <c r="A12" s="244" t="s">
        <v>10</v>
      </c>
      <c r="B12" s="245"/>
      <c r="C12" s="15"/>
      <c r="D12" s="18">
        <v>156</v>
      </c>
      <c r="E12" s="18"/>
      <c r="F12" s="18"/>
      <c r="G12" s="18"/>
      <c r="I12" s="22" t="e">
        <f t="shared" si="2"/>
        <v>#VALUE!</v>
      </c>
      <c r="J12" s="22" t="e">
        <f t="shared" si="0"/>
        <v>#VALUE!</v>
      </c>
      <c r="K12" s="22" t="e">
        <f t="shared" si="0"/>
        <v>#VALUE!</v>
      </c>
      <c r="L12" s="22" t="e">
        <f t="shared" si="0"/>
        <v>#VALUE!</v>
      </c>
      <c r="N12" s="2">
        <f t="shared" si="3"/>
        <v>156</v>
      </c>
      <c r="O12" s="2">
        <f t="shared" si="1"/>
        <v>0</v>
      </c>
      <c r="P12" s="2">
        <f t="shared" si="1"/>
        <v>0</v>
      </c>
      <c r="Q12" s="2">
        <f t="shared" si="1"/>
        <v>0</v>
      </c>
    </row>
    <row r="13" spans="1:17" ht="37.5" customHeight="1" thickBot="1">
      <c r="A13" s="254" t="s">
        <v>11</v>
      </c>
      <c r="B13" s="255"/>
      <c r="C13" s="15"/>
      <c r="D13" s="16">
        <v>139294</v>
      </c>
      <c r="E13" s="16">
        <v>276028</v>
      </c>
      <c r="F13" s="16">
        <v>484341</v>
      </c>
      <c r="G13" s="16">
        <v>950242</v>
      </c>
      <c r="I13" s="22">
        <f t="shared" si="2"/>
        <v>294</v>
      </c>
      <c r="J13" s="22">
        <f t="shared" si="0"/>
        <v>28</v>
      </c>
      <c r="K13" s="22">
        <f t="shared" si="0"/>
        <v>341</v>
      </c>
      <c r="L13" s="22">
        <f t="shared" si="0"/>
        <v>242</v>
      </c>
      <c r="N13" s="2">
        <f t="shared" si="3"/>
        <v>139294</v>
      </c>
      <c r="O13" s="2">
        <f t="shared" si="1"/>
        <v>276028</v>
      </c>
      <c r="P13" s="2">
        <f t="shared" si="1"/>
        <v>484341</v>
      </c>
      <c r="Q13" s="2">
        <f t="shared" si="1"/>
        <v>950242</v>
      </c>
    </row>
    <row r="14" spans="1:17" ht="61.5" customHeight="1" thickBot="1">
      <c r="A14" s="254" t="s">
        <v>12</v>
      </c>
      <c r="B14" s="255"/>
      <c r="C14" s="15"/>
      <c r="D14" s="16">
        <v>103554</v>
      </c>
      <c r="E14" s="16">
        <v>208589</v>
      </c>
      <c r="F14" s="16">
        <v>387570</v>
      </c>
      <c r="G14" s="16">
        <v>756165</v>
      </c>
      <c r="I14" s="22">
        <f t="shared" si="2"/>
        <v>554</v>
      </c>
      <c r="J14" s="22">
        <f t="shared" si="0"/>
        <v>589</v>
      </c>
      <c r="K14" s="22">
        <f t="shared" si="0"/>
        <v>570</v>
      </c>
      <c r="L14" s="22">
        <f t="shared" si="0"/>
        <v>165</v>
      </c>
      <c r="N14" s="2">
        <f t="shared" si="3"/>
        <v>103554</v>
      </c>
      <c r="O14" s="2">
        <f t="shared" si="1"/>
        <v>208589</v>
      </c>
      <c r="P14" s="2">
        <f t="shared" si="1"/>
        <v>387570</v>
      </c>
      <c r="Q14" s="2">
        <f t="shared" si="1"/>
        <v>756165</v>
      </c>
    </row>
    <row r="15" spans="1:17" ht="61.5" customHeight="1" thickBot="1">
      <c r="A15" s="254" t="s">
        <v>13</v>
      </c>
      <c r="B15" s="255"/>
      <c r="C15" s="15"/>
      <c r="D15" s="16">
        <v>95573</v>
      </c>
      <c r="E15" s="16">
        <v>206244</v>
      </c>
      <c r="F15" s="16">
        <v>345218</v>
      </c>
      <c r="G15" s="16">
        <v>535017</v>
      </c>
      <c r="I15" s="22">
        <f t="shared" si="2"/>
        <v>73</v>
      </c>
      <c r="J15" s="22">
        <f t="shared" si="0"/>
        <v>244</v>
      </c>
      <c r="K15" s="22">
        <f t="shared" si="0"/>
        <v>218</v>
      </c>
      <c r="L15" s="22">
        <f t="shared" si="0"/>
        <v>17</v>
      </c>
      <c r="N15" s="2">
        <f t="shared" si="3"/>
        <v>95573</v>
      </c>
      <c r="O15" s="2">
        <f t="shared" si="1"/>
        <v>206244</v>
      </c>
      <c r="P15" s="2">
        <f t="shared" si="1"/>
        <v>345218</v>
      </c>
      <c r="Q15" s="2">
        <f t="shared" si="1"/>
        <v>535017</v>
      </c>
    </row>
    <row r="16" spans="1:17" ht="37.5" customHeight="1" thickBot="1">
      <c r="A16" s="244" t="s">
        <v>14</v>
      </c>
      <c r="B16" s="245"/>
      <c r="C16" s="15"/>
      <c r="D16" s="18">
        <v>841</v>
      </c>
      <c r="E16" s="17">
        <v>1462</v>
      </c>
      <c r="F16" s="17">
        <v>2367</v>
      </c>
      <c r="G16" s="17">
        <v>3314</v>
      </c>
      <c r="I16" s="22" t="e">
        <f t="shared" si="2"/>
        <v>#VALUE!</v>
      </c>
      <c r="J16" s="22">
        <f t="shared" si="0"/>
        <v>2</v>
      </c>
      <c r="K16" s="22">
        <f t="shared" si="0"/>
        <v>7</v>
      </c>
      <c r="L16" s="22">
        <f t="shared" si="0"/>
        <v>4</v>
      </c>
      <c r="N16" s="2">
        <f t="shared" si="3"/>
        <v>841</v>
      </c>
      <c r="O16" s="2">
        <f t="shared" si="1"/>
        <v>1462</v>
      </c>
      <c r="P16" s="2">
        <f t="shared" si="1"/>
        <v>2367</v>
      </c>
      <c r="Q16" s="2">
        <f t="shared" si="1"/>
        <v>3314</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3390886</v>
      </c>
      <c r="E19" s="16">
        <v>4699301</v>
      </c>
      <c r="F19" s="16">
        <v>5828216</v>
      </c>
      <c r="G19" s="16">
        <v>6778557</v>
      </c>
      <c r="I19" s="22">
        <f t="shared" ref="I19:L38" si="4">REPLACE(D19,1,3,"")/1</f>
        <v>886</v>
      </c>
      <c r="J19" s="22">
        <f t="shared" si="4"/>
        <v>9301</v>
      </c>
      <c r="K19" s="22">
        <f t="shared" si="4"/>
        <v>8216</v>
      </c>
      <c r="L19" s="22">
        <f t="shared" si="4"/>
        <v>8557</v>
      </c>
      <c r="N19" s="2">
        <f t="shared" si="3"/>
        <v>3390886</v>
      </c>
      <c r="O19" s="2">
        <f t="shared" si="3"/>
        <v>4699301</v>
      </c>
      <c r="P19" s="2">
        <f t="shared" si="3"/>
        <v>5828216</v>
      </c>
      <c r="Q19" s="2">
        <f t="shared" si="3"/>
        <v>6778557</v>
      </c>
    </row>
    <row r="20" spans="1:17" ht="61.5" customHeight="1" thickBot="1">
      <c r="A20" s="244" t="s">
        <v>17</v>
      </c>
      <c r="B20" s="245"/>
      <c r="C20" s="15"/>
      <c r="D20" s="17">
        <v>373997</v>
      </c>
      <c r="E20" s="17">
        <v>423196</v>
      </c>
      <c r="F20" s="17">
        <v>931563</v>
      </c>
      <c r="G20" s="17">
        <v>2082081</v>
      </c>
      <c r="I20" s="22">
        <f t="shared" si="4"/>
        <v>997</v>
      </c>
      <c r="J20" s="22">
        <f t="shared" si="4"/>
        <v>196</v>
      </c>
      <c r="K20" s="22">
        <f t="shared" si="4"/>
        <v>563</v>
      </c>
      <c r="L20" s="22">
        <f t="shared" si="4"/>
        <v>2081</v>
      </c>
      <c r="N20" s="2">
        <f t="shared" si="3"/>
        <v>373997</v>
      </c>
      <c r="O20" s="2">
        <f t="shared" si="3"/>
        <v>423196</v>
      </c>
      <c r="P20" s="2">
        <f t="shared" si="3"/>
        <v>931563</v>
      </c>
      <c r="Q20" s="2">
        <f t="shared" si="3"/>
        <v>2082081</v>
      </c>
    </row>
    <row r="21" spans="1:17" ht="30" customHeight="1" thickBot="1">
      <c r="A21" s="244" t="s">
        <v>18</v>
      </c>
      <c r="B21" s="245"/>
      <c r="C21" s="15"/>
      <c r="D21" s="17">
        <v>16000</v>
      </c>
      <c r="E21" s="17">
        <v>16636</v>
      </c>
      <c r="F21" s="17">
        <v>38869</v>
      </c>
      <c r="G21" s="17">
        <v>60498</v>
      </c>
      <c r="I21" s="22">
        <f t="shared" si="4"/>
        <v>0</v>
      </c>
      <c r="J21" s="22">
        <f t="shared" si="4"/>
        <v>36</v>
      </c>
      <c r="K21" s="22">
        <f t="shared" si="4"/>
        <v>69</v>
      </c>
      <c r="L21" s="22">
        <f t="shared" si="4"/>
        <v>98</v>
      </c>
      <c r="N21" s="2">
        <f t="shared" si="3"/>
        <v>16000</v>
      </c>
      <c r="O21" s="2">
        <f t="shared" si="3"/>
        <v>16636</v>
      </c>
      <c r="P21" s="2">
        <f t="shared" si="3"/>
        <v>38869</v>
      </c>
      <c r="Q21" s="2">
        <f t="shared" si="3"/>
        <v>60498</v>
      </c>
    </row>
    <row r="22" spans="1:17" ht="30" customHeight="1" thickBot="1">
      <c r="A22" s="244" t="s">
        <v>19</v>
      </c>
      <c r="B22" s="245"/>
      <c r="C22" s="15"/>
      <c r="D22" s="17">
        <v>319821</v>
      </c>
      <c r="E22" s="17">
        <v>516419</v>
      </c>
      <c r="F22" s="17">
        <v>1094934</v>
      </c>
      <c r="G22" s="17">
        <v>578555</v>
      </c>
      <c r="I22" s="22">
        <f t="shared" si="4"/>
        <v>821</v>
      </c>
      <c r="J22" s="22">
        <f t="shared" si="4"/>
        <v>419</v>
      </c>
      <c r="K22" s="22">
        <f t="shared" si="4"/>
        <v>4934</v>
      </c>
      <c r="L22" s="22">
        <f t="shared" si="4"/>
        <v>555</v>
      </c>
      <c r="N22" s="2">
        <f t="shared" si="3"/>
        <v>319821</v>
      </c>
      <c r="O22" s="2">
        <f t="shared" si="3"/>
        <v>516419</v>
      </c>
      <c r="P22" s="2">
        <f t="shared" si="3"/>
        <v>1094934</v>
      </c>
      <c r="Q22" s="2">
        <f t="shared" si="3"/>
        <v>578555</v>
      </c>
    </row>
    <row r="23" spans="1:17" ht="15" customHeight="1" thickBot="1">
      <c r="A23" s="244" t="s">
        <v>20</v>
      </c>
      <c r="B23" s="245"/>
      <c r="C23" s="15"/>
      <c r="D23" s="17">
        <v>2610300</v>
      </c>
      <c r="E23" s="17">
        <v>3673389</v>
      </c>
      <c r="F23" s="17">
        <v>3698433</v>
      </c>
      <c r="G23" s="17">
        <v>3884007</v>
      </c>
      <c r="I23" s="22">
        <f t="shared" si="4"/>
        <v>300</v>
      </c>
      <c r="J23" s="22">
        <f t="shared" si="4"/>
        <v>3389</v>
      </c>
      <c r="K23" s="22">
        <f t="shared" si="4"/>
        <v>8433</v>
      </c>
      <c r="L23" s="22">
        <f t="shared" si="4"/>
        <v>4007</v>
      </c>
      <c r="N23" s="2">
        <f t="shared" si="3"/>
        <v>2610300</v>
      </c>
      <c r="O23" s="2">
        <f t="shared" si="3"/>
        <v>3673389</v>
      </c>
      <c r="P23" s="2">
        <f t="shared" si="3"/>
        <v>3698433</v>
      </c>
      <c r="Q23" s="2">
        <f t="shared" si="3"/>
        <v>3884007</v>
      </c>
    </row>
    <row r="24" spans="1:17" ht="30" customHeight="1" thickBot="1">
      <c r="A24" s="244" t="s">
        <v>21</v>
      </c>
      <c r="B24" s="245"/>
      <c r="C24" s="15"/>
      <c r="D24" s="17">
        <v>70769</v>
      </c>
      <c r="E24" s="17">
        <v>69661</v>
      </c>
      <c r="F24" s="17">
        <v>64418</v>
      </c>
      <c r="G24" s="17">
        <v>173417</v>
      </c>
      <c r="I24" s="22">
        <f t="shared" si="4"/>
        <v>69</v>
      </c>
      <c r="J24" s="22">
        <f t="shared" si="4"/>
        <v>61</v>
      </c>
      <c r="K24" s="22">
        <f t="shared" si="4"/>
        <v>18</v>
      </c>
      <c r="L24" s="22">
        <f t="shared" si="4"/>
        <v>417</v>
      </c>
      <c r="N24" s="2">
        <f t="shared" si="3"/>
        <v>70769</v>
      </c>
      <c r="O24" s="2">
        <f t="shared" si="3"/>
        <v>69661</v>
      </c>
      <c r="P24" s="2">
        <f t="shared" si="3"/>
        <v>64418</v>
      </c>
      <c r="Q24" s="2">
        <f t="shared" si="3"/>
        <v>173417</v>
      </c>
    </row>
    <row r="25" spans="1:17" ht="15" customHeight="1" thickBot="1">
      <c r="A25" s="254" t="s">
        <v>22</v>
      </c>
      <c r="B25" s="255"/>
      <c r="C25" s="15"/>
      <c r="D25" s="16">
        <v>538535</v>
      </c>
      <c r="E25" s="16">
        <v>322717</v>
      </c>
      <c r="F25" s="16">
        <v>380593</v>
      </c>
      <c r="G25" s="16">
        <v>1127390</v>
      </c>
      <c r="I25" s="22">
        <f t="shared" si="4"/>
        <v>535</v>
      </c>
      <c r="J25" s="22">
        <f t="shared" si="4"/>
        <v>717</v>
      </c>
      <c r="K25" s="22">
        <f t="shared" si="4"/>
        <v>593</v>
      </c>
      <c r="L25" s="22">
        <f t="shared" si="4"/>
        <v>7390</v>
      </c>
      <c r="N25" s="2">
        <f t="shared" si="3"/>
        <v>538535</v>
      </c>
      <c r="O25" s="2">
        <f t="shared" si="3"/>
        <v>322717</v>
      </c>
      <c r="P25" s="2">
        <f t="shared" si="3"/>
        <v>380593</v>
      </c>
      <c r="Q25" s="2">
        <f t="shared" si="3"/>
        <v>1127390</v>
      </c>
    </row>
    <row r="26" spans="1:17" ht="25.5" customHeight="1" thickBot="1">
      <c r="A26" s="244" t="s">
        <v>23</v>
      </c>
      <c r="B26" s="245"/>
      <c r="C26" s="15"/>
      <c r="D26" s="17">
        <v>54543</v>
      </c>
      <c r="E26" s="17">
        <v>50178</v>
      </c>
      <c r="F26" s="17">
        <v>55173</v>
      </c>
      <c r="G26" s="17">
        <v>56458</v>
      </c>
      <c r="I26" s="22">
        <f t="shared" si="4"/>
        <v>43</v>
      </c>
      <c r="J26" s="22">
        <f t="shared" si="4"/>
        <v>78</v>
      </c>
      <c r="K26" s="22">
        <f t="shared" si="4"/>
        <v>73</v>
      </c>
      <c r="L26" s="22">
        <f t="shared" si="4"/>
        <v>58</v>
      </c>
      <c r="N26" s="2">
        <f t="shared" si="3"/>
        <v>54543</v>
      </c>
      <c r="O26" s="2">
        <f t="shared" si="3"/>
        <v>50178</v>
      </c>
      <c r="P26" s="2">
        <f t="shared" si="3"/>
        <v>55173</v>
      </c>
      <c r="Q26" s="2">
        <f t="shared" si="3"/>
        <v>56458</v>
      </c>
    </row>
    <row r="27" spans="1:17" ht="15.75" customHeight="1" thickBot="1">
      <c r="A27" s="244" t="s">
        <v>24</v>
      </c>
      <c r="B27" s="245"/>
      <c r="C27" s="15"/>
      <c r="D27" s="17">
        <v>60382</v>
      </c>
      <c r="E27" s="17">
        <v>56823</v>
      </c>
      <c r="F27" s="17">
        <v>39336</v>
      </c>
      <c r="G27" s="17">
        <v>32840</v>
      </c>
      <c r="I27" s="22">
        <f t="shared" si="4"/>
        <v>82</v>
      </c>
      <c r="J27" s="22">
        <f t="shared" si="4"/>
        <v>23</v>
      </c>
      <c r="K27" s="22">
        <f t="shared" si="4"/>
        <v>36</v>
      </c>
      <c r="L27" s="22">
        <f t="shared" si="4"/>
        <v>40</v>
      </c>
      <c r="N27" s="2">
        <f t="shared" si="3"/>
        <v>60382</v>
      </c>
      <c r="O27" s="2">
        <f t="shared" si="3"/>
        <v>56823</v>
      </c>
      <c r="P27" s="2">
        <f t="shared" si="3"/>
        <v>39336</v>
      </c>
      <c r="Q27" s="2">
        <f t="shared" si="3"/>
        <v>32840</v>
      </c>
    </row>
    <row r="28" spans="1:17" ht="30" customHeight="1" thickBot="1">
      <c r="A28" s="244" t="s">
        <v>25</v>
      </c>
      <c r="B28" s="245"/>
      <c r="C28" s="15"/>
      <c r="D28" s="17">
        <v>289982</v>
      </c>
      <c r="E28" s="17">
        <v>29681</v>
      </c>
      <c r="F28" s="17">
        <v>30520</v>
      </c>
      <c r="G28" s="17">
        <v>755472</v>
      </c>
      <c r="I28" s="22">
        <f t="shared" si="4"/>
        <v>982</v>
      </c>
      <c r="J28" s="22">
        <f t="shared" si="4"/>
        <v>81</v>
      </c>
      <c r="K28" s="22">
        <f t="shared" si="4"/>
        <v>20</v>
      </c>
      <c r="L28" s="22">
        <f t="shared" si="4"/>
        <v>472</v>
      </c>
      <c r="N28" s="2">
        <f t="shared" si="3"/>
        <v>289982</v>
      </c>
      <c r="O28" s="2">
        <f t="shared" si="3"/>
        <v>29681</v>
      </c>
      <c r="P28" s="2">
        <f t="shared" si="3"/>
        <v>30520</v>
      </c>
      <c r="Q28" s="2">
        <f t="shared" si="3"/>
        <v>755472</v>
      </c>
    </row>
    <row r="29" spans="1:17" ht="15" customHeight="1" thickBot="1">
      <c r="A29" s="254" t="s">
        <v>26</v>
      </c>
      <c r="B29" s="255"/>
      <c r="C29" s="15"/>
      <c r="D29" s="16">
        <v>3929421</v>
      </c>
      <c r="E29" s="16">
        <v>5022018</v>
      </c>
      <c r="F29" s="16">
        <v>6208809</v>
      </c>
      <c r="G29" s="16">
        <v>7905948</v>
      </c>
      <c r="I29" s="22">
        <f t="shared" si="4"/>
        <v>9421</v>
      </c>
      <c r="J29" s="22">
        <f t="shared" si="4"/>
        <v>2018</v>
      </c>
      <c r="K29" s="22">
        <f t="shared" si="4"/>
        <v>8809</v>
      </c>
      <c r="L29" s="22">
        <f t="shared" si="4"/>
        <v>5948</v>
      </c>
      <c r="N29" s="2">
        <f t="shared" si="3"/>
        <v>3929421</v>
      </c>
      <c r="O29" s="2">
        <f t="shared" si="3"/>
        <v>5022018</v>
      </c>
      <c r="P29" s="2">
        <f t="shared" si="3"/>
        <v>6208809</v>
      </c>
      <c r="Q29" s="2">
        <f t="shared" si="3"/>
        <v>7905948</v>
      </c>
    </row>
    <row r="30" spans="1:17" ht="15" customHeight="1" thickBot="1">
      <c r="A30" s="254" t="s">
        <v>27</v>
      </c>
      <c r="B30" s="255"/>
      <c r="C30" s="15"/>
      <c r="D30" s="16">
        <v>1938208</v>
      </c>
      <c r="E30" s="16">
        <v>2595523</v>
      </c>
      <c r="F30" s="16">
        <v>3061536</v>
      </c>
      <c r="G30" s="16">
        <v>4183199</v>
      </c>
      <c r="I30" s="22">
        <f t="shared" si="4"/>
        <v>8208</v>
      </c>
      <c r="J30" s="22">
        <f t="shared" si="4"/>
        <v>5523</v>
      </c>
      <c r="K30" s="22">
        <f t="shared" si="4"/>
        <v>1536</v>
      </c>
      <c r="L30" s="22">
        <f t="shared" si="4"/>
        <v>3199</v>
      </c>
      <c r="N30" s="2">
        <f t="shared" si="3"/>
        <v>1938208</v>
      </c>
      <c r="O30" s="2">
        <f t="shared" si="3"/>
        <v>2595523</v>
      </c>
      <c r="P30" s="2">
        <f t="shared" si="3"/>
        <v>3061536</v>
      </c>
      <c r="Q30" s="2">
        <f t="shared" si="3"/>
        <v>4183199</v>
      </c>
    </row>
    <row r="31" spans="1:17" ht="15" customHeight="1" thickBot="1">
      <c r="A31" s="244" t="s">
        <v>28</v>
      </c>
      <c r="B31" s="245"/>
      <c r="C31" s="15"/>
      <c r="D31" s="17">
        <v>1475647</v>
      </c>
      <c r="E31" s="17">
        <v>2101741</v>
      </c>
      <c r="F31" s="17">
        <v>2179394</v>
      </c>
      <c r="G31" s="17">
        <v>3060691</v>
      </c>
      <c r="I31" s="22">
        <f t="shared" si="4"/>
        <v>5647</v>
      </c>
      <c r="J31" s="22">
        <f t="shared" si="4"/>
        <v>1741</v>
      </c>
      <c r="K31" s="22">
        <f t="shared" si="4"/>
        <v>9394</v>
      </c>
      <c r="L31" s="22">
        <f t="shared" si="4"/>
        <v>691</v>
      </c>
      <c r="N31" s="2">
        <f t="shared" si="3"/>
        <v>1475647</v>
      </c>
      <c r="O31" s="2">
        <f t="shared" si="3"/>
        <v>2101741</v>
      </c>
      <c r="P31" s="2">
        <f t="shared" si="3"/>
        <v>2179394</v>
      </c>
      <c r="Q31" s="2">
        <f t="shared" si="3"/>
        <v>3060691</v>
      </c>
    </row>
    <row r="32" spans="1:17" ht="15.75" customHeight="1" thickBot="1">
      <c r="A32" s="244" t="s">
        <v>29</v>
      </c>
      <c r="B32" s="245"/>
      <c r="C32" s="15"/>
      <c r="D32" s="17">
        <v>462561</v>
      </c>
      <c r="E32" s="17">
        <v>493783</v>
      </c>
      <c r="F32" s="17">
        <v>882142</v>
      </c>
      <c r="G32" s="17">
        <v>1122509</v>
      </c>
      <c r="I32" s="22">
        <f t="shared" si="4"/>
        <v>561</v>
      </c>
      <c r="J32" s="22">
        <f t="shared" si="4"/>
        <v>783</v>
      </c>
      <c r="K32" s="22">
        <f t="shared" si="4"/>
        <v>142</v>
      </c>
      <c r="L32" s="22">
        <f t="shared" si="4"/>
        <v>2509</v>
      </c>
      <c r="N32" s="2">
        <f t="shared" si="3"/>
        <v>462561</v>
      </c>
      <c r="O32" s="2">
        <f t="shared" si="3"/>
        <v>493783</v>
      </c>
      <c r="P32" s="2">
        <f t="shared" si="3"/>
        <v>882142</v>
      </c>
      <c r="Q32" s="2">
        <f t="shared" si="3"/>
        <v>1122509</v>
      </c>
    </row>
    <row r="33" spans="1:18" ht="15" customHeight="1" thickBot="1">
      <c r="A33" s="254" t="s">
        <v>30</v>
      </c>
      <c r="B33" s="255"/>
      <c r="C33" s="15"/>
      <c r="D33" s="16">
        <v>1933691</v>
      </c>
      <c r="E33" s="16">
        <v>2426495</v>
      </c>
      <c r="F33" s="16">
        <v>3147274</v>
      </c>
      <c r="G33" s="16">
        <v>3722748</v>
      </c>
      <c r="I33" s="22">
        <f t="shared" si="4"/>
        <v>3691</v>
      </c>
      <c r="J33" s="22">
        <f t="shared" si="4"/>
        <v>6495</v>
      </c>
      <c r="K33" s="22">
        <f t="shared" si="4"/>
        <v>7274</v>
      </c>
      <c r="L33" s="22">
        <f t="shared" si="4"/>
        <v>2748</v>
      </c>
      <c r="N33" s="2">
        <f t="shared" si="3"/>
        <v>1933691</v>
      </c>
      <c r="O33" s="2">
        <f t="shared" si="3"/>
        <v>2426495</v>
      </c>
      <c r="P33" s="2">
        <f t="shared" si="3"/>
        <v>3147274</v>
      </c>
      <c r="Q33" s="2">
        <f t="shared" si="3"/>
        <v>3722748</v>
      </c>
      <c r="R33" s="22"/>
    </row>
    <row r="34" spans="1:18" ht="30" customHeight="1" thickBot="1">
      <c r="A34" s="244" t="s">
        <v>31</v>
      </c>
      <c r="B34" s="245"/>
      <c r="C34" s="15"/>
      <c r="D34" s="17">
        <v>1339693</v>
      </c>
      <c r="E34" s="17">
        <v>1415722</v>
      </c>
      <c r="F34" s="17">
        <v>1421145</v>
      </c>
      <c r="G34" s="17">
        <v>1572264</v>
      </c>
      <c r="I34" s="22">
        <f t="shared" si="4"/>
        <v>9693</v>
      </c>
      <c r="J34" s="22">
        <f t="shared" si="4"/>
        <v>5722</v>
      </c>
      <c r="K34" s="22">
        <f t="shared" si="4"/>
        <v>1145</v>
      </c>
      <c r="L34" s="22">
        <f t="shared" si="4"/>
        <v>2264</v>
      </c>
      <c r="N34" s="2">
        <f t="shared" si="3"/>
        <v>1339693</v>
      </c>
      <c r="O34" s="2">
        <f t="shared" si="3"/>
        <v>1415722</v>
      </c>
      <c r="P34" s="2">
        <f t="shared" si="3"/>
        <v>1421145</v>
      </c>
      <c r="Q34" s="2">
        <f t="shared" si="3"/>
        <v>1572264</v>
      </c>
    </row>
    <row r="35" spans="1:18" ht="30" customHeight="1" thickBot="1">
      <c r="A35" s="244" t="s">
        <v>32</v>
      </c>
      <c r="B35" s="245"/>
      <c r="C35" s="15"/>
      <c r="D35" s="17">
        <v>422792</v>
      </c>
      <c r="E35" s="17">
        <v>492337</v>
      </c>
      <c r="F35" s="17">
        <v>492161</v>
      </c>
      <c r="G35" s="17">
        <v>492051</v>
      </c>
      <c r="I35" s="22">
        <f t="shared" si="4"/>
        <v>792</v>
      </c>
      <c r="J35" s="22">
        <f t="shared" si="4"/>
        <v>337</v>
      </c>
      <c r="K35" s="22">
        <f t="shared" si="4"/>
        <v>161</v>
      </c>
      <c r="L35" s="22">
        <f t="shared" si="4"/>
        <v>51</v>
      </c>
      <c r="N35" s="2">
        <f t="shared" si="3"/>
        <v>422792</v>
      </c>
      <c r="O35" s="2">
        <f t="shared" si="3"/>
        <v>492337</v>
      </c>
      <c r="P35" s="2">
        <f t="shared" si="3"/>
        <v>492161</v>
      </c>
      <c r="Q35" s="2">
        <f t="shared" si="3"/>
        <v>492051</v>
      </c>
    </row>
    <row r="36" spans="1:18" ht="37.5" customHeight="1" thickBot="1">
      <c r="A36" s="244" t="s">
        <v>33</v>
      </c>
      <c r="B36" s="245"/>
      <c r="C36" s="15"/>
      <c r="D36" s="17">
        <v>218912</v>
      </c>
      <c r="E36" s="17">
        <v>358307</v>
      </c>
      <c r="F36" s="17">
        <v>578403</v>
      </c>
      <c r="G36" s="17">
        <v>863748</v>
      </c>
      <c r="I36" s="22">
        <f t="shared" si="4"/>
        <v>912</v>
      </c>
      <c r="J36" s="22">
        <f t="shared" si="4"/>
        <v>307</v>
      </c>
      <c r="K36" s="22">
        <f t="shared" si="4"/>
        <v>403</v>
      </c>
      <c r="L36" s="22">
        <f t="shared" si="4"/>
        <v>748</v>
      </c>
      <c r="N36" s="2">
        <f t="shared" si="3"/>
        <v>218912</v>
      </c>
      <c r="O36" s="2">
        <f t="shared" si="3"/>
        <v>358307</v>
      </c>
      <c r="P36" s="2">
        <f t="shared" si="3"/>
        <v>578403</v>
      </c>
      <c r="Q36" s="2">
        <f t="shared" si="3"/>
        <v>863748</v>
      </c>
    </row>
    <row r="37" spans="1:18" ht="30" customHeight="1" thickBot="1">
      <c r="A37" s="254" t="s">
        <v>34</v>
      </c>
      <c r="B37" s="255"/>
      <c r="C37" s="15"/>
      <c r="D37" s="16">
        <v>57522</v>
      </c>
      <c r="E37" s="19"/>
      <c r="F37" s="19"/>
      <c r="G37" s="19"/>
      <c r="I37" s="22">
        <f t="shared" si="4"/>
        <v>22</v>
      </c>
      <c r="J37" s="22" t="e">
        <f t="shared" si="4"/>
        <v>#VALUE!</v>
      </c>
      <c r="K37" s="22" t="e">
        <f t="shared" si="4"/>
        <v>#VALUE!</v>
      </c>
      <c r="L37" s="22" t="e">
        <f t="shared" si="4"/>
        <v>#VALUE!</v>
      </c>
      <c r="N37" s="2">
        <f t="shared" si="3"/>
        <v>57522</v>
      </c>
      <c r="O37" s="2">
        <f t="shared" si="3"/>
        <v>0</v>
      </c>
      <c r="P37" s="2">
        <f t="shared" si="3"/>
        <v>0</v>
      </c>
      <c r="Q37" s="2">
        <f t="shared" si="3"/>
        <v>0</v>
      </c>
    </row>
    <row r="38" spans="1:18" ht="30" customHeight="1" thickBot="1">
      <c r="A38" s="254" t="s">
        <v>35</v>
      </c>
      <c r="B38" s="255"/>
      <c r="C38" s="15"/>
      <c r="D38" s="16">
        <v>3929421</v>
      </c>
      <c r="E38" s="16">
        <v>5022018</v>
      </c>
      <c r="F38" s="16">
        <v>6208809</v>
      </c>
      <c r="G38" s="16">
        <v>7905948</v>
      </c>
      <c r="I38" s="22">
        <f t="shared" si="4"/>
        <v>9421</v>
      </c>
      <c r="J38" s="22">
        <f t="shared" si="4"/>
        <v>2018</v>
      </c>
      <c r="K38" s="22">
        <f t="shared" si="4"/>
        <v>8809</v>
      </c>
      <c r="L38" s="22">
        <f t="shared" si="4"/>
        <v>5948</v>
      </c>
      <c r="N38" s="2">
        <f t="shared" si="3"/>
        <v>3929421</v>
      </c>
      <c r="O38" s="2">
        <f t="shared" si="3"/>
        <v>5022018</v>
      </c>
      <c r="P38" s="2">
        <f t="shared" si="3"/>
        <v>6208809</v>
      </c>
      <c r="Q38" s="2">
        <f t="shared" si="3"/>
        <v>7905948</v>
      </c>
    </row>
    <row r="39" spans="1:18">
      <c r="A39" s="21" t="s">
        <v>1766</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1767</v>
      </c>
      <c r="E2" s="92" t="s">
        <v>1768</v>
      </c>
      <c r="F2" s="92" t="s">
        <v>1769</v>
      </c>
      <c r="G2" s="92" t="s">
        <v>1770</v>
      </c>
      <c r="H2" s="232"/>
      <c r="I2" s="220"/>
      <c r="J2" s="221"/>
      <c r="K2" s="92" t="s">
        <v>1767</v>
      </c>
      <c r="L2" s="92" t="s">
        <v>1768</v>
      </c>
      <c r="M2" s="92" t="s">
        <v>1769</v>
      </c>
      <c r="N2" s="92" t="s">
        <v>1770</v>
      </c>
      <c r="Y2" s="3"/>
      <c r="Z2" s="3"/>
      <c r="AA2" s="3"/>
      <c r="AB2" s="3"/>
      <c r="AC2" s="3"/>
      <c r="AD2" s="3"/>
      <c r="AE2" s="3"/>
      <c r="AF2" s="3"/>
    </row>
    <row r="3" spans="1:32" ht="61.5" customHeight="1" thickBot="1">
      <c r="A3" s="222" t="s">
        <v>1</v>
      </c>
      <c r="B3" s="223"/>
      <c r="C3" s="93"/>
      <c r="D3" s="99">
        <v>1005785</v>
      </c>
      <c r="E3" s="99">
        <v>375031</v>
      </c>
      <c r="F3" s="99">
        <v>1524645</v>
      </c>
      <c r="G3" s="99">
        <v>539235</v>
      </c>
      <c r="H3" s="222" t="s">
        <v>1</v>
      </c>
      <c r="I3" s="223"/>
      <c r="J3" s="93"/>
      <c r="K3" s="99">
        <v>692985</v>
      </c>
      <c r="L3" s="99">
        <v>603792</v>
      </c>
      <c r="M3" s="99">
        <v>862273</v>
      </c>
      <c r="N3" s="99">
        <v>255851</v>
      </c>
      <c r="P3" s="2">
        <f>REPLACE(D3,1,3,"")/1</f>
        <v>5785</v>
      </c>
      <c r="Q3" s="2">
        <f t="shared" ref="Q3:S16" si="0">REPLACE(E3,1,3,"")/1</f>
        <v>31</v>
      </c>
      <c r="R3" s="2">
        <f t="shared" si="0"/>
        <v>4645</v>
      </c>
      <c r="S3" s="2">
        <f t="shared" si="0"/>
        <v>235</v>
      </c>
      <c r="T3" s="2">
        <f>REPLACE(K3,1,3,"")/1</f>
        <v>985</v>
      </c>
      <c r="U3" s="2">
        <f t="shared" ref="U3:W16" si="1">REPLACE(L3,1,3,"")/1</f>
        <v>792</v>
      </c>
      <c r="V3" s="2">
        <f t="shared" si="1"/>
        <v>273</v>
      </c>
      <c r="W3" s="2">
        <f t="shared" si="1"/>
        <v>851</v>
      </c>
      <c r="Y3" s="3">
        <f>K3</f>
        <v>692985</v>
      </c>
      <c r="Z3" s="3">
        <f t="shared" ref="Z3:AB17" si="2">L3</f>
        <v>603792</v>
      </c>
      <c r="AA3" s="3">
        <f t="shared" si="2"/>
        <v>862273</v>
      </c>
      <c r="AB3" s="3">
        <f t="shared" si="2"/>
        <v>255851</v>
      </c>
      <c r="AC3" s="3">
        <f>D3</f>
        <v>1005785</v>
      </c>
      <c r="AD3" s="3">
        <f t="shared" ref="AD3:AF17" si="3">E3</f>
        <v>375031</v>
      </c>
      <c r="AE3" s="3">
        <f t="shared" si="3"/>
        <v>1524645</v>
      </c>
      <c r="AF3" s="3">
        <f t="shared" si="3"/>
        <v>539235</v>
      </c>
    </row>
    <row r="4" spans="1:32" ht="15" customHeight="1" thickBot="1">
      <c r="A4" s="214" t="s">
        <v>2</v>
      </c>
      <c r="B4" s="215"/>
      <c r="C4" s="93"/>
      <c r="D4" s="100">
        <v>471195</v>
      </c>
      <c r="E4" s="100">
        <v>235462</v>
      </c>
      <c r="F4" s="100">
        <v>984670</v>
      </c>
      <c r="G4" s="100">
        <v>358279</v>
      </c>
      <c r="H4" s="214" t="s">
        <v>2</v>
      </c>
      <c r="I4" s="215"/>
      <c r="J4" s="93"/>
      <c r="K4" s="100">
        <v>485627</v>
      </c>
      <c r="L4" s="100">
        <v>460793</v>
      </c>
      <c r="M4" s="100">
        <v>491756</v>
      </c>
      <c r="N4" s="100">
        <v>175042</v>
      </c>
      <c r="P4" s="2">
        <f t="shared" ref="P4:P16" si="4">REPLACE(D4,1,3,"")/1</f>
        <v>195</v>
      </c>
      <c r="Q4" s="2">
        <f t="shared" si="0"/>
        <v>462</v>
      </c>
      <c r="R4" s="2">
        <f t="shared" si="0"/>
        <v>670</v>
      </c>
      <c r="S4" s="2">
        <f t="shared" si="0"/>
        <v>279</v>
      </c>
      <c r="T4" s="2">
        <f t="shared" ref="T4:U16" si="5">REPLACE(K4,1,3,"")/1</f>
        <v>627</v>
      </c>
      <c r="U4" s="2">
        <f t="shared" si="5"/>
        <v>793</v>
      </c>
      <c r="V4" s="2">
        <f t="shared" si="1"/>
        <v>756</v>
      </c>
      <c r="W4" s="2">
        <f t="shared" si="1"/>
        <v>42</v>
      </c>
      <c r="Y4" s="3">
        <f t="shared" ref="Y4:AB38" si="6">K4</f>
        <v>485627</v>
      </c>
      <c r="Z4" s="3">
        <f t="shared" si="2"/>
        <v>460793</v>
      </c>
      <c r="AA4" s="3">
        <f t="shared" si="2"/>
        <v>491756</v>
      </c>
      <c r="AB4" s="3">
        <f t="shared" si="2"/>
        <v>175042</v>
      </c>
      <c r="AC4" s="3">
        <f t="shared" ref="AC4:AF38" si="7">D4</f>
        <v>471195</v>
      </c>
      <c r="AD4" s="3">
        <f t="shared" si="3"/>
        <v>235462</v>
      </c>
      <c r="AE4" s="3">
        <f t="shared" si="3"/>
        <v>984670</v>
      </c>
      <c r="AF4" s="3">
        <f t="shared" si="3"/>
        <v>358279</v>
      </c>
    </row>
    <row r="5" spans="1:32" ht="61.5" customHeight="1" thickBot="1">
      <c r="A5" s="224" t="s">
        <v>3</v>
      </c>
      <c r="B5" s="225"/>
      <c r="C5" s="93"/>
      <c r="D5" s="99">
        <v>534590</v>
      </c>
      <c r="E5" s="99">
        <v>139569</v>
      </c>
      <c r="F5" s="99">
        <v>539975</v>
      </c>
      <c r="G5" s="99">
        <v>180956</v>
      </c>
      <c r="H5" s="224" t="s">
        <v>3</v>
      </c>
      <c r="I5" s="225"/>
      <c r="J5" s="93"/>
      <c r="K5" s="99">
        <v>207358</v>
      </c>
      <c r="L5" s="99">
        <v>142999</v>
      </c>
      <c r="M5" s="99">
        <v>370517</v>
      </c>
      <c r="N5" s="99">
        <v>80809</v>
      </c>
      <c r="P5" s="2">
        <f t="shared" si="4"/>
        <v>590</v>
      </c>
      <c r="Q5" s="2">
        <f t="shared" si="0"/>
        <v>569</v>
      </c>
      <c r="R5" s="2">
        <f t="shared" si="0"/>
        <v>975</v>
      </c>
      <c r="S5" s="2">
        <f t="shared" si="0"/>
        <v>956</v>
      </c>
      <c r="T5" s="2">
        <f t="shared" si="5"/>
        <v>358</v>
      </c>
      <c r="U5" s="2">
        <f t="shared" si="1"/>
        <v>999</v>
      </c>
      <c r="V5" s="2">
        <f t="shared" si="1"/>
        <v>517</v>
      </c>
      <c r="W5" s="2">
        <f t="shared" si="1"/>
        <v>9</v>
      </c>
      <c r="Y5" s="3">
        <f t="shared" si="6"/>
        <v>207358</v>
      </c>
      <c r="Z5" s="3">
        <f t="shared" si="2"/>
        <v>142999</v>
      </c>
      <c r="AA5" s="3">
        <f t="shared" si="2"/>
        <v>370517</v>
      </c>
      <c r="AB5" s="3">
        <f t="shared" si="2"/>
        <v>80809</v>
      </c>
      <c r="AC5" s="3">
        <f t="shared" si="7"/>
        <v>534590</v>
      </c>
      <c r="AD5" s="3">
        <f t="shared" si="3"/>
        <v>139569</v>
      </c>
      <c r="AE5" s="3">
        <f t="shared" si="3"/>
        <v>539975</v>
      </c>
      <c r="AF5" s="3">
        <f t="shared" si="3"/>
        <v>180956</v>
      </c>
    </row>
    <row r="6" spans="1:32" ht="37.5" customHeight="1" thickBot="1">
      <c r="A6" s="214" t="s">
        <v>4</v>
      </c>
      <c r="B6" s="215"/>
      <c r="C6" s="93"/>
      <c r="D6" s="100">
        <v>19593</v>
      </c>
      <c r="E6" s="100">
        <v>30010</v>
      </c>
      <c r="F6" s="100">
        <v>29770</v>
      </c>
      <c r="G6" s="100">
        <v>18282</v>
      </c>
      <c r="H6" s="214" t="s">
        <v>4</v>
      </c>
      <c r="I6" s="215"/>
      <c r="J6" s="93"/>
      <c r="K6" s="100">
        <v>3877</v>
      </c>
      <c r="L6" s="100">
        <v>6604</v>
      </c>
      <c r="M6" s="100">
        <v>12222</v>
      </c>
      <c r="N6" s="100">
        <v>15378</v>
      </c>
      <c r="P6" s="2">
        <f t="shared" si="4"/>
        <v>93</v>
      </c>
      <c r="Q6" s="2">
        <f t="shared" si="0"/>
        <v>10</v>
      </c>
      <c r="R6" s="2">
        <f t="shared" si="0"/>
        <v>70</v>
      </c>
      <c r="S6" s="2">
        <f t="shared" si="0"/>
        <v>82</v>
      </c>
      <c r="T6" s="2">
        <f t="shared" si="5"/>
        <v>7</v>
      </c>
      <c r="U6" s="2">
        <f t="shared" si="1"/>
        <v>4</v>
      </c>
      <c r="V6" s="2">
        <f t="shared" si="1"/>
        <v>22</v>
      </c>
      <c r="W6" s="2">
        <f t="shared" si="1"/>
        <v>78</v>
      </c>
      <c r="Y6" s="3">
        <f t="shared" si="6"/>
        <v>3877</v>
      </c>
      <c r="Z6" s="3">
        <f t="shared" si="2"/>
        <v>6604</v>
      </c>
      <c r="AA6" s="3">
        <f t="shared" si="2"/>
        <v>12222</v>
      </c>
      <c r="AB6" s="3">
        <f t="shared" si="2"/>
        <v>15378</v>
      </c>
      <c r="AC6" s="3">
        <f t="shared" si="7"/>
        <v>19593</v>
      </c>
      <c r="AD6" s="3">
        <f t="shared" si="3"/>
        <v>30010</v>
      </c>
      <c r="AE6" s="3">
        <f t="shared" si="3"/>
        <v>29770</v>
      </c>
      <c r="AF6" s="3">
        <f t="shared" si="3"/>
        <v>18282</v>
      </c>
    </row>
    <row r="7" spans="1:32" ht="15" customHeight="1" thickBot="1">
      <c r="A7" s="214" t="s">
        <v>5</v>
      </c>
      <c r="B7" s="215"/>
      <c r="C7" s="93"/>
      <c r="D7" s="100">
        <v>12520</v>
      </c>
      <c r="E7" s="100">
        <v>4641</v>
      </c>
      <c r="F7" s="100">
        <v>7067</v>
      </c>
      <c r="G7" s="100">
        <v>3912</v>
      </c>
      <c r="H7" s="214" t="s">
        <v>5</v>
      </c>
      <c r="I7" s="215"/>
      <c r="J7" s="93"/>
      <c r="K7" s="100">
        <v>3321</v>
      </c>
      <c r="L7" s="100">
        <v>9666</v>
      </c>
      <c r="M7" s="100">
        <v>10865</v>
      </c>
      <c r="N7" s="100">
        <v>5108</v>
      </c>
      <c r="P7" s="2">
        <f t="shared" si="4"/>
        <v>20</v>
      </c>
      <c r="Q7" s="2">
        <f t="shared" si="0"/>
        <v>1</v>
      </c>
      <c r="R7" s="2">
        <f t="shared" si="0"/>
        <v>7</v>
      </c>
      <c r="S7" s="2">
        <f t="shared" si="0"/>
        <v>2</v>
      </c>
      <c r="T7" s="2">
        <f t="shared" si="5"/>
        <v>1</v>
      </c>
      <c r="U7" s="2">
        <f t="shared" si="1"/>
        <v>6</v>
      </c>
      <c r="V7" s="2">
        <f t="shared" si="1"/>
        <v>65</v>
      </c>
      <c r="W7" s="2">
        <f t="shared" si="1"/>
        <v>8</v>
      </c>
      <c r="Y7" s="3">
        <f t="shared" si="6"/>
        <v>3321</v>
      </c>
      <c r="Z7" s="3">
        <f t="shared" si="2"/>
        <v>9666</v>
      </c>
      <c r="AA7" s="3">
        <f t="shared" si="2"/>
        <v>10865</v>
      </c>
      <c r="AB7" s="3">
        <f t="shared" si="2"/>
        <v>5108</v>
      </c>
      <c r="AC7" s="3">
        <f t="shared" si="7"/>
        <v>12520</v>
      </c>
      <c r="AD7" s="3">
        <f t="shared" si="3"/>
        <v>4641</v>
      </c>
      <c r="AE7" s="3">
        <f t="shared" si="3"/>
        <v>7067</v>
      </c>
      <c r="AF7" s="3">
        <f t="shared" si="3"/>
        <v>3912</v>
      </c>
    </row>
    <row r="8" spans="1:32" ht="15.75" customHeight="1" thickBot="1">
      <c r="A8" s="214" t="s">
        <v>6</v>
      </c>
      <c r="B8" s="215"/>
      <c r="C8" s="93"/>
      <c r="D8" s="100">
        <v>31115</v>
      </c>
      <c r="E8" s="100">
        <v>30016</v>
      </c>
      <c r="F8" s="100">
        <v>134292</v>
      </c>
      <c r="G8" s="100">
        <v>58654</v>
      </c>
      <c r="H8" s="214" t="s">
        <v>6</v>
      </c>
      <c r="I8" s="215"/>
      <c r="J8" s="93"/>
      <c r="K8" s="100">
        <v>51497</v>
      </c>
      <c r="L8" s="100">
        <v>40457</v>
      </c>
      <c r="M8" s="100">
        <v>72992</v>
      </c>
      <c r="N8" s="100">
        <v>23088</v>
      </c>
      <c r="P8" s="2">
        <f t="shared" si="4"/>
        <v>15</v>
      </c>
      <c r="Q8" s="2">
        <f t="shared" si="0"/>
        <v>16</v>
      </c>
      <c r="R8" s="2">
        <f t="shared" si="0"/>
        <v>292</v>
      </c>
      <c r="S8" s="2">
        <f t="shared" si="0"/>
        <v>54</v>
      </c>
      <c r="T8" s="2">
        <f t="shared" si="5"/>
        <v>97</v>
      </c>
      <c r="U8" s="2">
        <f t="shared" si="1"/>
        <v>57</v>
      </c>
      <c r="V8" s="2">
        <f t="shared" si="1"/>
        <v>92</v>
      </c>
      <c r="W8" s="2">
        <f t="shared" si="1"/>
        <v>88</v>
      </c>
      <c r="Y8" s="3">
        <f t="shared" si="6"/>
        <v>51497</v>
      </c>
      <c r="Z8" s="3">
        <f t="shared" si="2"/>
        <v>40457</v>
      </c>
      <c r="AA8" s="3">
        <f t="shared" si="2"/>
        <v>72992</v>
      </c>
      <c r="AB8" s="3">
        <f t="shared" si="2"/>
        <v>23088</v>
      </c>
      <c r="AC8" s="3">
        <f t="shared" si="7"/>
        <v>31115</v>
      </c>
      <c r="AD8" s="3">
        <f t="shared" si="3"/>
        <v>30016</v>
      </c>
      <c r="AE8" s="3">
        <f t="shared" si="3"/>
        <v>134292</v>
      </c>
      <c r="AF8" s="3">
        <f t="shared" si="3"/>
        <v>58654</v>
      </c>
    </row>
    <row r="9" spans="1:32" ht="37.5" customHeight="1" thickBot="1">
      <c r="A9" s="214" t="s">
        <v>7</v>
      </c>
      <c r="B9" s="215"/>
      <c r="C9" s="93"/>
      <c r="D9" s="100">
        <v>40684</v>
      </c>
      <c r="E9" s="100">
        <v>42156</v>
      </c>
      <c r="F9" s="100">
        <v>72653</v>
      </c>
      <c r="G9" s="100">
        <v>46568</v>
      </c>
      <c r="H9" s="214" t="s">
        <v>7</v>
      </c>
      <c r="I9" s="215"/>
      <c r="J9" s="93"/>
      <c r="K9" s="100">
        <v>39111</v>
      </c>
      <c r="L9" s="100">
        <v>38581</v>
      </c>
      <c r="M9" s="100">
        <v>55220</v>
      </c>
      <c r="N9" s="100">
        <v>39679</v>
      </c>
      <c r="P9" s="2">
        <f t="shared" si="4"/>
        <v>84</v>
      </c>
      <c r="Q9" s="2">
        <f t="shared" si="0"/>
        <v>56</v>
      </c>
      <c r="R9" s="2">
        <f t="shared" si="0"/>
        <v>53</v>
      </c>
      <c r="S9" s="2">
        <f t="shared" si="0"/>
        <v>68</v>
      </c>
      <c r="T9" s="2">
        <f t="shared" si="5"/>
        <v>11</v>
      </c>
      <c r="U9" s="2">
        <f t="shared" si="1"/>
        <v>81</v>
      </c>
      <c r="V9" s="2">
        <f t="shared" si="1"/>
        <v>20</v>
      </c>
      <c r="W9" s="2">
        <f t="shared" si="1"/>
        <v>79</v>
      </c>
      <c r="Y9" s="3">
        <f t="shared" si="6"/>
        <v>39111</v>
      </c>
      <c r="Z9" s="3">
        <f t="shared" si="2"/>
        <v>38581</v>
      </c>
      <c r="AA9" s="3">
        <f t="shared" si="2"/>
        <v>55220</v>
      </c>
      <c r="AB9" s="3">
        <f t="shared" si="2"/>
        <v>39679</v>
      </c>
      <c r="AC9" s="3">
        <f t="shared" si="7"/>
        <v>40684</v>
      </c>
      <c r="AD9" s="3">
        <f t="shared" si="3"/>
        <v>42156</v>
      </c>
      <c r="AE9" s="3">
        <f t="shared" si="3"/>
        <v>72653</v>
      </c>
      <c r="AF9" s="3">
        <f t="shared" si="3"/>
        <v>46568</v>
      </c>
    </row>
    <row r="10" spans="1:32" ht="61.5" customHeight="1" thickBot="1">
      <c r="A10" s="224" t="s">
        <v>8</v>
      </c>
      <c r="B10" s="225"/>
      <c r="C10" s="93"/>
      <c r="D10" s="99">
        <v>467954</v>
      </c>
      <c r="E10" s="99">
        <v>92768</v>
      </c>
      <c r="F10" s="99">
        <v>354772</v>
      </c>
      <c r="G10" s="99">
        <v>90795</v>
      </c>
      <c r="H10" s="224" t="s">
        <v>8</v>
      </c>
      <c r="I10" s="225"/>
      <c r="J10" s="93"/>
      <c r="K10" s="99">
        <v>117470</v>
      </c>
      <c r="L10" s="99">
        <v>60900</v>
      </c>
      <c r="M10" s="99">
        <v>243935</v>
      </c>
      <c r="N10" s="99">
        <v>28312</v>
      </c>
      <c r="P10" s="2">
        <f t="shared" si="4"/>
        <v>954</v>
      </c>
      <c r="Q10" s="2">
        <f t="shared" si="0"/>
        <v>68</v>
      </c>
      <c r="R10" s="2">
        <f t="shared" si="0"/>
        <v>772</v>
      </c>
      <c r="S10" s="2">
        <f t="shared" si="0"/>
        <v>95</v>
      </c>
      <c r="T10" s="2">
        <f t="shared" si="5"/>
        <v>470</v>
      </c>
      <c r="U10" s="2">
        <f t="shared" si="1"/>
        <v>0</v>
      </c>
      <c r="V10" s="2">
        <f t="shared" si="1"/>
        <v>935</v>
      </c>
      <c r="W10" s="2">
        <f t="shared" si="1"/>
        <v>12</v>
      </c>
      <c r="Y10" s="3">
        <f t="shared" si="6"/>
        <v>117470</v>
      </c>
      <c r="Z10" s="3">
        <f t="shared" si="2"/>
        <v>60900</v>
      </c>
      <c r="AA10" s="3">
        <f t="shared" si="2"/>
        <v>243935</v>
      </c>
      <c r="AB10" s="3">
        <f t="shared" si="2"/>
        <v>28312</v>
      </c>
      <c r="AC10" s="3">
        <f t="shared" si="7"/>
        <v>467954</v>
      </c>
      <c r="AD10" s="3">
        <f t="shared" si="3"/>
        <v>92768</v>
      </c>
      <c r="AE10" s="3">
        <f t="shared" si="3"/>
        <v>354772</v>
      </c>
      <c r="AF10" s="3">
        <f t="shared" si="3"/>
        <v>90795</v>
      </c>
    </row>
    <row r="11" spans="1:32" ht="15" customHeight="1" thickBot="1">
      <c r="A11" s="214" t="s">
        <v>9</v>
      </c>
      <c r="B11" s="215"/>
      <c r="C11" s="93"/>
      <c r="D11" s="101">
        <v>897</v>
      </c>
      <c r="E11" s="101">
        <v>620</v>
      </c>
      <c r="F11" s="100">
        <v>3499</v>
      </c>
      <c r="G11" s="100">
        <v>1808</v>
      </c>
      <c r="H11" s="214" t="s">
        <v>9</v>
      </c>
      <c r="I11" s="215"/>
      <c r="J11" s="93"/>
      <c r="K11" s="100">
        <v>2355</v>
      </c>
      <c r="L11" s="101">
        <v>395</v>
      </c>
      <c r="M11" s="100">
        <v>2940</v>
      </c>
      <c r="N11" s="100">
        <v>1420</v>
      </c>
      <c r="P11" s="2" t="e">
        <f t="shared" si="4"/>
        <v>#VALUE!</v>
      </c>
      <c r="Q11" s="2" t="e">
        <f t="shared" si="0"/>
        <v>#VALUE!</v>
      </c>
      <c r="R11" s="2">
        <f t="shared" si="0"/>
        <v>9</v>
      </c>
      <c r="S11" s="2">
        <f t="shared" si="0"/>
        <v>8</v>
      </c>
      <c r="T11" s="2">
        <f t="shared" si="5"/>
        <v>5</v>
      </c>
      <c r="U11" s="2" t="e">
        <f t="shared" si="1"/>
        <v>#VALUE!</v>
      </c>
      <c r="V11" s="2">
        <f t="shared" si="1"/>
        <v>0</v>
      </c>
      <c r="W11" s="2">
        <f t="shared" si="1"/>
        <v>0</v>
      </c>
      <c r="Y11" s="3">
        <f t="shared" si="6"/>
        <v>2355</v>
      </c>
      <c r="Z11" s="3">
        <f t="shared" si="2"/>
        <v>395</v>
      </c>
      <c r="AA11" s="3">
        <f t="shared" si="2"/>
        <v>2940</v>
      </c>
      <c r="AB11" s="3">
        <f t="shared" si="2"/>
        <v>1420</v>
      </c>
      <c r="AC11" s="3">
        <f t="shared" si="7"/>
        <v>897</v>
      </c>
      <c r="AD11" s="3">
        <f t="shared" si="3"/>
        <v>620</v>
      </c>
      <c r="AE11" s="3">
        <f t="shared" si="3"/>
        <v>3499</v>
      </c>
      <c r="AF11" s="3">
        <f t="shared" si="3"/>
        <v>1808</v>
      </c>
    </row>
    <row r="12" spans="1:32" ht="45" customHeight="1" thickBot="1">
      <c r="A12" s="214" t="s">
        <v>10</v>
      </c>
      <c r="B12" s="215"/>
      <c r="C12" s="93"/>
      <c r="D12" s="101"/>
      <c r="E12" s="101"/>
      <c r="F12" s="101"/>
      <c r="G12" s="101"/>
      <c r="H12" s="214" t="s">
        <v>10</v>
      </c>
      <c r="I12" s="215"/>
      <c r="J12" s="93"/>
      <c r="K12" s="101"/>
      <c r="L12" s="101"/>
      <c r="M12" s="101"/>
      <c r="N12" s="101"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24" t="s">
        <v>11</v>
      </c>
      <c r="B13" s="225"/>
      <c r="C13" s="93"/>
      <c r="D13" s="99">
        <v>468851</v>
      </c>
      <c r="E13" s="99">
        <v>93388</v>
      </c>
      <c r="F13" s="99">
        <v>358271</v>
      </c>
      <c r="G13" s="99">
        <v>92604</v>
      </c>
      <c r="H13" s="224" t="s">
        <v>11</v>
      </c>
      <c r="I13" s="225"/>
      <c r="J13" s="93"/>
      <c r="K13" s="99">
        <v>119826</v>
      </c>
      <c r="L13" s="99">
        <v>61294</v>
      </c>
      <c r="M13" s="99">
        <v>246876</v>
      </c>
      <c r="N13" s="99">
        <v>29732</v>
      </c>
      <c r="P13" s="2">
        <f t="shared" si="4"/>
        <v>851</v>
      </c>
      <c r="Q13" s="2">
        <f t="shared" si="0"/>
        <v>88</v>
      </c>
      <c r="R13" s="2">
        <f t="shared" si="0"/>
        <v>271</v>
      </c>
      <c r="S13" s="2">
        <f t="shared" si="0"/>
        <v>4</v>
      </c>
      <c r="T13" s="2">
        <f t="shared" si="5"/>
        <v>826</v>
      </c>
      <c r="U13" s="2">
        <f t="shared" si="1"/>
        <v>94</v>
      </c>
      <c r="V13" s="2">
        <f t="shared" si="1"/>
        <v>876</v>
      </c>
      <c r="W13" s="2">
        <f t="shared" si="1"/>
        <v>32</v>
      </c>
      <c r="Y13" s="3">
        <f t="shared" si="6"/>
        <v>119826</v>
      </c>
      <c r="Z13" s="3">
        <f t="shared" si="2"/>
        <v>61294</v>
      </c>
      <c r="AA13" s="3">
        <f t="shared" si="2"/>
        <v>246876</v>
      </c>
      <c r="AB13" s="3">
        <f t="shared" si="2"/>
        <v>29732</v>
      </c>
      <c r="AC13" s="3">
        <f t="shared" si="7"/>
        <v>468851</v>
      </c>
      <c r="AD13" s="3">
        <f t="shared" si="3"/>
        <v>93388</v>
      </c>
      <c r="AE13" s="3">
        <f t="shared" si="3"/>
        <v>358271</v>
      </c>
      <c r="AF13" s="3">
        <f t="shared" si="3"/>
        <v>92604</v>
      </c>
    </row>
    <row r="14" spans="1:32" ht="49.5" customHeight="1" thickBot="1">
      <c r="A14" s="224" t="s">
        <v>12</v>
      </c>
      <c r="B14" s="225"/>
      <c r="C14" s="93"/>
      <c r="D14" s="99">
        <v>369824</v>
      </c>
      <c r="E14" s="99">
        <v>71500</v>
      </c>
      <c r="F14" s="99">
        <v>291415</v>
      </c>
      <c r="G14" s="99">
        <v>62852</v>
      </c>
      <c r="H14" s="224" t="s">
        <v>12</v>
      </c>
      <c r="I14" s="225"/>
      <c r="J14" s="93"/>
      <c r="K14" s="99">
        <v>94897</v>
      </c>
      <c r="L14" s="99">
        <v>51328</v>
      </c>
      <c r="M14" s="99">
        <v>199198</v>
      </c>
      <c r="N14" s="99">
        <v>23425</v>
      </c>
      <c r="P14" s="2">
        <f t="shared" si="4"/>
        <v>824</v>
      </c>
      <c r="Q14" s="2">
        <f t="shared" si="0"/>
        <v>0</v>
      </c>
      <c r="R14" s="2">
        <f t="shared" si="0"/>
        <v>415</v>
      </c>
      <c r="S14" s="2">
        <f t="shared" si="0"/>
        <v>52</v>
      </c>
      <c r="T14" s="2">
        <f t="shared" si="5"/>
        <v>97</v>
      </c>
      <c r="U14" s="2">
        <f t="shared" si="1"/>
        <v>28</v>
      </c>
      <c r="V14" s="2">
        <f t="shared" si="1"/>
        <v>198</v>
      </c>
      <c r="W14" s="2">
        <f t="shared" si="1"/>
        <v>25</v>
      </c>
      <c r="Y14" s="3">
        <f t="shared" si="6"/>
        <v>94897</v>
      </c>
      <c r="Z14" s="3">
        <f t="shared" si="2"/>
        <v>51328</v>
      </c>
      <c r="AA14" s="3">
        <f t="shared" si="2"/>
        <v>199198</v>
      </c>
      <c r="AB14" s="3">
        <f t="shared" si="2"/>
        <v>23425</v>
      </c>
      <c r="AC14" s="3">
        <f t="shared" si="7"/>
        <v>369824</v>
      </c>
      <c r="AD14" s="3">
        <f t="shared" si="3"/>
        <v>71500</v>
      </c>
      <c r="AE14" s="3">
        <f t="shared" si="3"/>
        <v>291415</v>
      </c>
      <c r="AF14" s="3">
        <f t="shared" si="3"/>
        <v>62852</v>
      </c>
    </row>
    <row r="15" spans="1:32" ht="61.5" customHeight="1" thickBot="1">
      <c r="A15" s="224" t="s">
        <v>13</v>
      </c>
      <c r="B15" s="225"/>
      <c r="C15" s="93"/>
      <c r="D15" s="99">
        <v>288882</v>
      </c>
      <c r="E15" s="99">
        <v>41934</v>
      </c>
      <c r="F15" s="99">
        <v>183097</v>
      </c>
      <c r="G15" s="99">
        <v>31715</v>
      </c>
      <c r="H15" s="224" t="s">
        <v>13</v>
      </c>
      <c r="I15" s="225"/>
      <c r="J15" s="93"/>
      <c r="K15" s="99">
        <v>85813</v>
      </c>
      <c r="L15" s="99">
        <v>35141</v>
      </c>
      <c r="M15" s="99">
        <v>182692</v>
      </c>
      <c r="N15" s="99">
        <v>21104</v>
      </c>
      <c r="P15" s="2">
        <f t="shared" si="4"/>
        <v>882</v>
      </c>
      <c r="Q15" s="2">
        <f t="shared" si="0"/>
        <v>34</v>
      </c>
      <c r="R15" s="2">
        <f t="shared" si="0"/>
        <v>97</v>
      </c>
      <c r="S15" s="2">
        <f t="shared" si="0"/>
        <v>15</v>
      </c>
      <c r="T15" s="2">
        <f t="shared" si="5"/>
        <v>13</v>
      </c>
      <c r="U15" s="2">
        <f t="shared" si="1"/>
        <v>41</v>
      </c>
      <c r="V15" s="2">
        <f t="shared" si="1"/>
        <v>692</v>
      </c>
      <c r="W15" s="2">
        <f t="shared" si="1"/>
        <v>4</v>
      </c>
      <c r="Y15" s="3">
        <f t="shared" si="6"/>
        <v>85813</v>
      </c>
      <c r="Z15" s="3">
        <f t="shared" si="2"/>
        <v>35141</v>
      </c>
      <c r="AA15" s="3">
        <f t="shared" si="2"/>
        <v>182692</v>
      </c>
      <c r="AB15" s="3">
        <f t="shared" si="2"/>
        <v>21104</v>
      </c>
      <c r="AC15" s="3">
        <f t="shared" si="7"/>
        <v>288882</v>
      </c>
      <c r="AD15" s="3">
        <f t="shared" si="3"/>
        <v>41934</v>
      </c>
      <c r="AE15" s="3">
        <f t="shared" si="3"/>
        <v>183097</v>
      </c>
      <c r="AF15" s="3">
        <f t="shared" si="3"/>
        <v>31715</v>
      </c>
    </row>
    <row r="16" spans="1:32" ht="30" customHeight="1" thickBot="1">
      <c r="A16" s="214" t="s">
        <v>14</v>
      </c>
      <c r="B16" s="215"/>
      <c r="C16" s="93"/>
      <c r="D16" s="100">
        <v>1783</v>
      </c>
      <c r="E16" s="101">
        <v>260</v>
      </c>
      <c r="F16" s="100">
        <v>1134</v>
      </c>
      <c r="G16" s="101">
        <v>199</v>
      </c>
      <c r="H16" s="214" t="s">
        <v>14</v>
      </c>
      <c r="I16" s="215"/>
      <c r="J16" s="93"/>
      <c r="K16" s="101">
        <v>566</v>
      </c>
      <c r="L16" s="101">
        <v>242</v>
      </c>
      <c r="M16" s="100">
        <v>1256</v>
      </c>
      <c r="N16" s="101">
        <v>145</v>
      </c>
      <c r="P16" s="2">
        <f t="shared" si="4"/>
        <v>3</v>
      </c>
      <c r="Q16" s="2" t="e">
        <f t="shared" si="0"/>
        <v>#VALUE!</v>
      </c>
      <c r="R16" s="2">
        <f t="shared" si="0"/>
        <v>4</v>
      </c>
      <c r="S16" s="2" t="e">
        <f t="shared" si="0"/>
        <v>#VALUE!</v>
      </c>
      <c r="T16" s="2" t="e">
        <f t="shared" si="5"/>
        <v>#VALUE!</v>
      </c>
      <c r="U16" s="2" t="e">
        <f t="shared" si="1"/>
        <v>#VALUE!</v>
      </c>
      <c r="V16" s="2">
        <f t="shared" si="1"/>
        <v>6</v>
      </c>
      <c r="W16" s="2" t="e">
        <f t="shared" si="1"/>
        <v>#VALUE!</v>
      </c>
      <c r="Y16" s="3">
        <f t="shared" si="6"/>
        <v>566</v>
      </c>
      <c r="Z16" s="3">
        <f t="shared" si="2"/>
        <v>242</v>
      </c>
      <c r="AA16" s="3">
        <f t="shared" si="2"/>
        <v>1256</v>
      </c>
      <c r="AB16" s="3">
        <f t="shared" si="2"/>
        <v>145</v>
      </c>
      <c r="AC16" s="3">
        <f t="shared" si="7"/>
        <v>1783</v>
      </c>
      <c r="AD16" s="3">
        <f t="shared" si="3"/>
        <v>260</v>
      </c>
      <c r="AE16" s="3">
        <f t="shared" si="3"/>
        <v>1134</v>
      </c>
      <c r="AF16" s="3">
        <f t="shared" si="3"/>
        <v>199</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1771</v>
      </c>
      <c r="E18" s="97" t="s">
        <v>1772</v>
      </c>
      <c r="F18" s="97" t="s">
        <v>1773</v>
      </c>
      <c r="G18" s="97" t="s">
        <v>1774</v>
      </c>
      <c r="H18" s="233" t="s">
        <v>15</v>
      </c>
      <c r="I18" s="228"/>
      <c r="J18" s="229"/>
      <c r="K18" s="97" t="s">
        <v>1775</v>
      </c>
      <c r="L18" s="97" t="s">
        <v>1776</v>
      </c>
      <c r="M18" s="97" t="s">
        <v>1777</v>
      </c>
      <c r="N18" s="97" t="s">
        <v>1778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9">
        <v>6471140</v>
      </c>
      <c r="E19" s="99">
        <v>6529846</v>
      </c>
      <c r="F19" s="99">
        <v>6696457</v>
      </c>
      <c r="G19" s="99">
        <v>6415510</v>
      </c>
      <c r="H19" s="222" t="s">
        <v>16</v>
      </c>
      <c r="I19" s="223"/>
      <c r="J19" s="93"/>
      <c r="K19" s="99">
        <v>5270728</v>
      </c>
      <c r="L19" s="99">
        <v>5243518</v>
      </c>
      <c r="M19" s="99">
        <v>5828216</v>
      </c>
      <c r="N19" s="99">
        <v>5987701</v>
      </c>
      <c r="P19" s="2">
        <f t="shared" ref="P19:S38" si="9">REPLACE(D19,1,3,"")/1</f>
        <v>1140</v>
      </c>
      <c r="Q19" s="2">
        <f t="shared" si="9"/>
        <v>9846</v>
      </c>
      <c r="R19" s="2">
        <f t="shared" si="9"/>
        <v>6457</v>
      </c>
      <c r="S19" s="2">
        <f t="shared" si="9"/>
        <v>5510</v>
      </c>
      <c r="T19" s="2">
        <f t="shared" ref="T19:W38" si="10">REPLACE(K19,1,3,"")/1</f>
        <v>728</v>
      </c>
      <c r="U19" s="2">
        <f t="shared" si="10"/>
        <v>3518</v>
      </c>
      <c r="V19" s="2">
        <f t="shared" si="10"/>
        <v>8216</v>
      </c>
      <c r="W19" s="2">
        <f t="shared" si="10"/>
        <v>7701</v>
      </c>
      <c r="Y19" s="3">
        <f t="shared" si="6"/>
        <v>5270728</v>
      </c>
      <c r="Z19" s="3">
        <f t="shared" si="6"/>
        <v>5243518</v>
      </c>
      <c r="AA19" s="3">
        <f t="shared" si="6"/>
        <v>5828216</v>
      </c>
      <c r="AB19" s="3">
        <f t="shared" si="6"/>
        <v>5987701</v>
      </c>
      <c r="AC19" s="3">
        <f t="shared" si="7"/>
        <v>6471140</v>
      </c>
      <c r="AD19" s="3">
        <f t="shared" si="7"/>
        <v>6529846</v>
      </c>
      <c r="AE19" s="3">
        <f t="shared" si="7"/>
        <v>6696457</v>
      </c>
      <c r="AF19" s="3">
        <f t="shared" si="7"/>
        <v>6415510</v>
      </c>
    </row>
    <row r="20" spans="1:32" ht="61.5" customHeight="1" thickBot="1">
      <c r="A20" s="214" t="s">
        <v>17</v>
      </c>
      <c r="B20" s="215"/>
      <c r="C20" s="93"/>
      <c r="D20" s="100">
        <v>1167166</v>
      </c>
      <c r="E20" s="100">
        <v>1523985</v>
      </c>
      <c r="F20" s="100">
        <v>2082081</v>
      </c>
      <c r="G20" s="100">
        <v>1808782</v>
      </c>
      <c r="H20" s="214" t="s">
        <v>17</v>
      </c>
      <c r="I20" s="215"/>
      <c r="J20" s="93"/>
      <c r="K20" s="100">
        <v>848583</v>
      </c>
      <c r="L20" s="100">
        <v>701316</v>
      </c>
      <c r="M20" s="100">
        <v>931563</v>
      </c>
      <c r="N20" s="100">
        <v>960963</v>
      </c>
      <c r="P20" s="2">
        <f t="shared" si="9"/>
        <v>7166</v>
      </c>
      <c r="Q20" s="2">
        <f t="shared" si="9"/>
        <v>3985</v>
      </c>
      <c r="R20" s="2">
        <f t="shared" si="9"/>
        <v>2081</v>
      </c>
      <c r="S20" s="2">
        <f t="shared" si="9"/>
        <v>8782</v>
      </c>
      <c r="T20" s="2">
        <f t="shared" si="10"/>
        <v>583</v>
      </c>
      <c r="U20" s="2">
        <f t="shared" si="10"/>
        <v>316</v>
      </c>
      <c r="V20" s="2">
        <f t="shared" si="10"/>
        <v>563</v>
      </c>
      <c r="W20" s="2">
        <f t="shared" si="10"/>
        <v>963</v>
      </c>
      <c r="Y20" s="3">
        <f t="shared" si="6"/>
        <v>848583</v>
      </c>
      <c r="Z20" s="3">
        <f t="shared" si="6"/>
        <v>701316</v>
      </c>
      <c r="AA20" s="3">
        <f t="shared" si="6"/>
        <v>931563</v>
      </c>
      <c r="AB20" s="3">
        <f t="shared" si="6"/>
        <v>960963</v>
      </c>
      <c r="AC20" s="3">
        <f t="shared" si="7"/>
        <v>1167166</v>
      </c>
      <c r="AD20" s="3">
        <f t="shared" si="7"/>
        <v>1523985</v>
      </c>
      <c r="AE20" s="3">
        <f t="shared" si="7"/>
        <v>2082081</v>
      </c>
      <c r="AF20" s="3">
        <f t="shared" si="7"/>
        <v>1808782</v>
      </c>
    </row>
    <row r="21" spans="1:32" ht="30" customHeight="1" thickBot="1">
      <c r="A21" s="214" t="s">
        <v>18</v>
      </c>
      <c r="B21" s="215"/>
      <c r="C21" s="93"/>
      <c r="D21" s="100">
        <v>44616</v>
      </c>
      <c r="E21" s="100">
        <v>50740</v>
      </c>
      <c r="F21" s="100">
        <v>60498</v>
      </c>
      <c r="G21" s="100">
        <v>45858</v>
      </c>
      <c r="H21" s="214" t="s">
        <v>18</v>
      </c>
      <c r="I21" s="215"/>
      <c r="J21" s="93"/>
      <c r="K21" s="100">
        <v>48921</v>
      </c>
      <c r="L21" s="100">
        <v>169000</v>
      </c>
      <c r="M21" s="100">
        <v>38869</v>
      </c>
      <c r="N21" s="100">
        <v>9000</v>
      </c>
      <c r="P21" s="2">
        <f t="shared" si="9"/>
        <v>16</v>
      </c>
      <c r="Q21" s="2">
        <f t="shared" si="9"/>
        <v>40</v>
      </c>
      <c r="R21" s="2">
        <f t="shared" si="9"/>
        <v>98</v>
      </c>
      <c r="S21" s="2">
        <f t="shared" si="9"/>
        <v>58</v>
      </c>
      <c r="T21" s="2">
        <f t="shared" si="10"/>
        <v>21</v>
      </c>
      <c r="U21" s="2">
        <f t="shared" si="10"/>
        <v>0</v>
      </c>
      <c r="V21" s="2">
        <f t="shared" si="10"/>
        <v>69</v>
      </c>
      <c r="W21" s="2">
        <f t="shared" si="10"/>
        <v>0</v>
      </c>
      <c r="Y21" s="3">
        <f t="shared" si="6"/>
        <v>48921</v>
      </c>
      <c r="Z21" s="3">
        <f t="shared" si="6"/>
        <v>169000</v>
      </c>
      <c r="AA21" s="3">
        <f t="shared" si="6"/>
        <v>38869</v>
      </c>
      <c r="AB21" s="3">
        <f t="shared" si="6"/>
        <v>9000</v>
      </c>
      <c r="AC21" s="3">
        <f t="shared" si="7"/>
        <v>44616</v>
      </c>
      <c r="AD21" s="3">
        <f t="shared" si="7"/>
        <v>50740</v>
      </c>
      <c r="AE21" s="3">
        <f t="shared" si="7"/>
        <v>60498</v>
      </c>
      <c r="AF21" s="3">
        <f t="shared" si="7"/>
        <v>45858</v>
      </c>
    </row>
    <row r="22" spans="1:32" ht="30" customHeight="1" thickBot="1">
      <c r="A22" s="214" t="s">
        <v>19</v>
      </c>
      <c r="B22" s="215"/>
      <c r="C22" s="93"/>
      <c r="D22" s="100">
        <v>1687056</v>
      </c>
      <c r="E22" s="100">
        <v>1136168</v>
      </c>
      <c r="F22" s="100">
        <v>577853</v>
      </c>
      <c r="G22" s="100">
        <v>608437</v>
      </c>
      <c r="H22" s="214" t="s">
        <v>19</v>
      </c>
      <c r="I22" s="215"/>
      <c r="J22" s="93"/>
      <c r="K22" s="100">
        <v>727716</v>
      </c>
      <c r="L22" s="100">
        <v>871642</v>
      </c>
      <c r="M22" s="100">
        <v>1094934</v>
      </c>
      <c r="N22" s="100">
        <v>1120135</v>
      </c>
      <c r="P22" s="2">
        <f t="shared" si="9"/>
        <v>7056</v>
      </c>
      <c r="Q22" s="2">
        <f t="shared" si="9"/>
        <v>6168</v>
      </c>
      <c r="R22" s="2">
        <f t="shared" si="9"/>
        <v>853</v>
      </c>
      <c r="S22" s="2">
        <f t="shared" si="9"/>
        <v>437</v>
      </c>
      <c r="T22" s="2">
        <f t="shared" si="10"/>
        <v>716</v>
      </c>
      <c r="U22" s="2">
        <f t="shared" si="10"/>
        <v>642</v>
      </c>
      <c r="V22" s="2">
        <f t="shared" si="10"/>
        <v>4934</v>
      </c>
      <c r="W22" s="2">
        <f t="shared" si="10"/>
        <v>135</v>
      </c>
      <c r="Y22" s="3">
        <f t="shared" si="6"/>
        <v>727716</v>
      </c>
      <c r="Z22" s="3">
        <f t="shared" si="6"/>
        <v>871642</v>
      </c>
      <c r="AA22" s="3">
        <f t="shared" si="6"/>
        <v>1094934</v>
      </c>
      <c r="AB22" s="3">
        <f t="shared" si="6"/>
        <v>1120135</v>
      </c>
      <c r="AC22" s="3">
        <f t="shared" si="7"/>
        <v>1687056</v>
      </c>
      <c r="AD22" s="3">
        <f t="shared" si="7"/>
        <v>1136168</v>
      </c>
      <c r="AE22" s="3">
        <f t="shared" si="7"/>
        <v>577853</v>
      </c>
      <c r="AF22" s="3">
        <f t="shared" si="7"/>
        <v>608437</v>
      </c>
    </row>
    <row r="23" spans="1:32" ht="15" customHeight="1" thickBot="1">
      <c r="A23" s="214" t="s">
        <v>20</v>
      </c>
      <c r="B23" s="215"/>
      <c r="C23" s="93"/>
      <c r="D23" s="100">
        <v>3493459</v>
      </c>
      <c r="E23" s="100">
        <v>3733896</v>
      </c>
      <c r="F23" s="100">
        <v>3884007</v>
      </c>
      <c r="G23" s="100">
        <v>3757570</v>
      </c>
      <c r="H23" s="214" t="s">
        <v>20</v>
      </c>
      <c r="I23" s="215"/>
      <c r="J23" s="93"/>
      <c r="K23" s="100">
        <v>3585888</v>
      </c>
      <c r="L23" s="100">
        <v>3427076</v>
      </c>
      <c r="M23" s="100">
        <v>3698433</v>
      </c>
      <c r="N23" s="100">
        <v>3821999</v>
      </c>
      <c r="P23" s="2">
        <f t="shared" si="9"/>
        <v>3459</v>
      </c>
      <c r="Q23" s="2">
        <f t="shared" si="9"/>
        <v>3896</v>
      </c>
      <c r="R23" s="2">
        <f t="shared" si="9"/>
        <v>4007</v>
      </c>
      <c r="S23" s="2">
        <f t="shared" si="9"/>
        <v>7570</v>
      </c>
      <c r="T23" s="2">
        <f t="shared" si="10"/>
        <v>5888</v>
      </c>
      <c r="U23" s="2">
        <f t="shared" si="10"/>
        <v>7076</v>
      </c>
      <c r="V23" s="2">
        <f t="shared" si="10"/>
        <v>8433</v>
      </c>
      <c r="W23" s="2">
        <f t="shared" si="10"/>
        <v>1999</v>
      </c>
      <c r="Y23" s="3">
        <f t="shared" si="6"/>
        <v>3585888</v>
      </c>
      <c r="Z23" s="3">
        <f t="shared" si="6"/>
        <v>3427076</v>
      </c>
      <c r="AA23" s="3">
        <f t="shared" si="6"/>
        <v>3698433</v>
      </c>
      <c r="AB23" s="3">
        <f t="shared" si="6"/>
        <v>3821999</v>
      </c>
      <c r="AC23" s="3">
        <f t="shared" si="7"/>
        <v>3493459</v>
      </c>
      <c r="AD23" s="3">
        <f t="shared" si="7"/>
        <v>3733896</v>
      </c>
      <c r="AE23" s="3">
        <f t="shared" si="7"/>
        <v>3884007</v>
      </c>
      <c r="AF23" s="3">
        <f t="shared" si="7"/>
        <v>3757570</v>
      </c>
    </row>
    <row r="24" spans="1:32" ht="30" customHeight="1" thickBot="1">
      <c r="A24" s="214" t="s">
        <v>21</v>
      </c>
      <c r="B24" s="215"/>
      <c r="C24" s="93"/>
      <c r="D24" s="100">
        <v>78844</v>
      </c>
      <c r="E24" s="100">
        <v>85057</v>
      </c>
      <c r="F24" s="100">
        <v>92018</v>
      </c>
      <c r="G24" s="100">
        <v>194864</v>
      </c>
      <c r="H24" s="214" t="s">
        <v>21</v>
      </c>
      <c r="I24" s="215"/>
      <c r="J24" s="93"/>
      <c r="K24" s="100">
        <v>59620</v>
      </c>
      <c r="L24" s="100">
        <v>74484</v>
      </c>
      <c r="M24" s="100">
        <v>64418</v>
      </c>
      <c r="N24" s="100">
        <v>75604</v>
      </c>
      <c r="P24" s="2">
        <f t="shared" si="9"/>
        <v>44</v>
      </c>
      <c r="Q24" s="2">
        <f t="shared" si="9"/>
        <v>57</v>
      </c>
      <c r="R24" s="2">
        <f t="shared" si="9"/>
        <v>18</v>
      </c>
      <c r="S24" s="2">
        <f t="shared" si="9"/>
        <v>864</v>
      </c>
      <c r="T24" s="2">
        <f t="shared" si="10"/>
        <v>20</v>
      </c>
      <c r="U24" s="2">
        <f t="shared" si="10"/>
        <v>84</v>
      </c>
      <c r="V24" s="2">
        <f t="shared" si="10"/>
        <v>18</v>
      </c>
      <c r="W24" s="2">
        <f t="shared" si="10"/>
        <v>4</v>
      </c>
      <c r="Y24" s="3">
        <f t="shared" si="6"/>
        <v>59620</v>
      </c>
      <c r="Z24" s="3">
        <f t="shared" si="6"/>
        <v>74484</v>
      </c>
      <c r="AA24" s="3">
        <f t="shared" si="6"/>
        <v>64418</v>
      </c>
      <c r="AB24" s="3">
        <f t="shared" si="6"/>
        <v>75604</v>
      </c>
      <c r="AC24" s="3">
        <f t="shared" si="7"/>
        <v>78844</v>
      </c>
      <c r="AD24" s="3">
        <f t="shared" si="7"/>
        <v>85057</v>
      </c>
      <c r="AE24" s="3">
        <f t="shared" si="7"/>
        <v>92018</v>
      </c>
      <c r="AF24" s="3">
        <f t="shared" si="7"/>
        <v>194864</v>
      </c>
    </row>
    <row r="25" spans="1:32" ht="15" customHeight="1" thickBot="1">
      <c r="A25" s="224" t="s">
        <v>22</v>
      </c>
      <c r="B25" s="225"/>
      <c r="C25" s="93"/>
      <c r="D25" s="99">
        <v>1083357</v>
      </c>
      <c r="E25" s="99">
        <v>1257269</v>
      </c>
      <c r="F25" s="99">
        <v>1224787</v>
      </c>
      <c r="G25" s="99">
        <v>1138831</v>
      </c>
      <c r="H25" s="224" t="s">
        <v>22</v>
      </c>
      <c r="I25" s="225"/>
      <c r="J25" s="93"/>
      <c r="K25" s="99">
        <v>325733</v>
      </c>
      <c r="L25" s="99">
        <v>316830</v>
      </c>
      <c r="M25" s="99">
        <v>380593</v>
      </c>
      <c r="N25" s="99">
        <v>357126</v>
      </c>
      <c r="P25" s="2">
        <f t="shared" si="9"/>
        <v>3357</v>
      </c>
      <c r="Q25" s="2">
        <f t="shared" si="9"/>
        <v>7269</v>
      </c>
      <c r="R25" s="2">
        <f t="shared" si="9"/>
        <v>4787</v>
      </c>
      <c r="S25" s="2">
        <f t="shared" si="9"/>
        <v>8831</v>
      </c>
      <c r="T25" s="2">
        <f t="shared" si="10"/>
        <v>733</v>
      </c>
      <c r="U25" s="2">
        <f t="shared" si="10"/>
        <v>830</v>
      </c>
      <c r="V25" s="2">
        <f t="shared" si="10"/>
        <v>593</v>
      </c>
      <c r="W25" s="2">
        <f t="shared" si="10"/>
        <v>126</v>
      </c>
      <c r="Y25" s="3">
        <f t="shared" si="6"/>
        <v>325733</v>
      </c>
      <c r="Z25" s="3">
        <f t="shared" si="6"/>
        <v>316830</v>
      </c>
      <c r="AA25" s="3">
        <f t="shared" si="6"/>
        <v>380593</v>
      </c>
      <c r="AB25" s="3">
        <f t="shared" si="6"/>
        <v>357126</v>
      </c>
      <c r="AC25" s="3">
        <f t="shared" si="7"/>
        <v>1083357</v>
      </c>
      <c r="AD25" s="3">
        <f t="shared" si="7"/>
        <v>1257269</v>
      </c>
      <c r="AE25" s="3">
        <f t="shared" si="7"/>
        <v>1224787</v>
      </c>
      <c r="AF25" s="3">
        <f t="shared" si="7"/>
        <v>1138831</v>
      </c>
    </row>
    <row r="26" spans="1:32" ht="15" customHeight="1" thickBot="1">
      <c r="A26" s="214" t="s">
        <v>23</v>
      </c>
      <c r="B26" s="215"/>
      <c r="C26" s="93"/>
      <c r="D26" s="100">
        <v>55491</v>
      </c>
      <c r="E26" s="100">
        <v>56752</v>
      </c>
      <c r="F26" s="100">
        <v>56458</v>
      </c>
      <c r="G26" s="100">
        <v>55860</v>
      </c>
      <c r="H26" s="214" t="s">
        <v>23</v>
      </c>
      <c r="I26" s="215"/>
      <c r="J26" s="93"/>
      <c r="K26" s="100">
        <v>56621</v>
      </c>
      <c r="L26" s="100">
        <v>55828</v>
      </c>
      <c r="M26" s="100">
        <v>55173</v>
      </c>
      <c r="N26" s="100">
        <v>55285</v>
      </c>
      <c r="P26" s="2">
        <f t="shared" si="9"/>
        <v>91</v>
      </c>
      <c r="Q26" s="2">
        <f t="shared" si="9"/>
        <v>52</v>
      </c>
      <c r="R26" s="2">
        <f t="shared" si="9"/>
        <v>58</v>
      </c>
      <c r="S26" s="2">
        <f t="shared" si="9"/>
        <v>60</v>
      </c>
      <c r="T26" s="2">
        <f t="shared" si="10"/>
        <v>21</v>
      </c>
      <c r="U26" s="2">
        <f t="shared" si="10"/>
        <v>28</v>
      </c>
      <c r="V26" s="2">
        <f t="shared" si="10"/>
        <v>73</v>
      </c>
      <c r="W26" s="2">
        <f t="shared" si="10"/>
        <v>85</v>
      </c>
      <c r="Y26" s="3">
        <f t="shared" si="6"/>
        <v>56621</v>
      </c>
      <c r="Z26" s="3">
        <f t="shared" si="6"/>
        <v>55828</v>
      </c>
      <c r="AA26" s="3">
        <f t="shared" si="6"/>
        <v>55173</v>
      </c>
      <c r="AB26" s="3">
        <f t="shared" si="6"/>
        <v>55285</v>
      </c>
      <c r="AC26" s="3">
        <f t="shared" si="7"/>
        <v>55491</v>
      </c>
      <c r="AD26" s="3">
        <f t="shared" si="7"/>
        <v>56752</v>
      </c>
      <c r="AE26" s="3">
        <f t="shared" si="7"/>
        <v>56458</v>
      </c>
      <c r="AF26" s="3">
        <f t="shared" si="7"/>
        <v>55860</v>
      </c>
    </row>
    <row r="27" spans="1:32" ht="15.75" customHeight="1" thickBot="1">
      <c r="A27" s="214" t="s">
        <v>24</v>
      </c>
      <c r="B27" s="215"/>
      <c r="C27" s="93"/>
      <c r="D27" s="100">
        <v>36608</v>
      </c>
      <c r="E27" s="100">
        <v>33332</v>
      </c>
      <c r="F27" s="100">
        <v>32840</v>
      </c>
      <c r="G27" s="100">
        <v>32310</v>
      </c>
      <c r="H27" s="214" t="s">
        <v>24</v>
      </c>
      <c r="I27" s="215"/>
      <c r="J27" s="93"/>
      <c r="K27" s="100">
        <v>50722</v>
      </c>
      <c r="L27" s="100">
        <v>32741</v>
      </c>
      <c r="M27" s="100">
        <v>39336</v>
      </c>
      <c r="N27" s="100">
        <v>37165</v>
      </c>
      <c r="P27" s="2">
        <f t="shared" si="9"/>
        <v>8</v>
      </c>
      <c r="Q27" s="2">
        <f t="shared" si="9"/>
        <v>32</v>
      </c>
      <c r="R27" s="2">
        <f t="shared" si="9"/>
        <v>40</v>
      </c>
      <c r="S27" s="2">
        <f t="shared" si="9"/>
        <v>10</v>
      </c>
      <c r="T27" s="2">
        <f t="shared" si="10"/>
        <v>22</v>
      </c>
      <c r="U27" s="2">
        <f t="shared" si="10"/>
        <v>41</v>
      </c>
      <c r="V27" s="2">
        <f t="shared" si="10"/>
        <v>36</v>
      </c>
      <c r="W27" s="2">
        <f t="shared" si="10"/>
        <v>65</v>
      </c>
      <c r="Y27" s="3">
        <f t="shared" si="6"/>
        <v>50722</v>
      </c>
      <c r="Z27" s="3">
        <f t="shared" si="6"/>
        <v>32741</v>
      </c>
      <c r="AA27" s="3">
        <f t="shared" si="6"/>
        <v>39336</v>
      </c>
      <c r="AB27" s="3">
        <f t="shared" si="6"/>
        <v>37165</v>
      </c>
      <c r="AC27" s="3">
        <f t="shared" si="7"/>
        <v>36608</v>
      </c>
      <c r="AD27" s="3">
        <f t="shared" si="7"/>
        <v>33332</v>
      </c>
      <c r="AE27" s="3">
        <f t="shared" si="7"/>
        <v>32840</v>
      </c>
      <c r="AF27" s="3">
        <f t="shared" si="7"/>
        <v>32310</v>
      </c>
    </row>
    <row r="28" spans="1:32" ht="30" customHeight="1" thickBot="1">
      <c r="A28" s="214" t="s">
        <v>25</v>
      </c>
      <c r="B28" s="215"/>
      <c r="C28" s="93"/>
      <c r="D28" s="100">
        <v>556211</v>
      </c>
      <c r="E28" s="100">
        <v>756213</v>
      </c>
      <c r="F28" s="100">
        <v>755472</v>
      </c>
      <c r="G28" s="100">
        <v>756164</v>
      </c>
      <c r="H28" s="214" t="s">
        <v>25</v>
      </c>
      <c r="I28" s="215"/>
      <c r="J28" s="93"/>
      <c r="K28" s="100">
        <v>30008</v>
      </c>
      <c r="L28" s="100">
        <v>30248</v>
      </c>
      <c r="M28" s="100">
        <v>30520</v>
      </c>
      <c r="N28" s="100">
        <v>30520</v>
      </c>
      <c r="P28" s="2">
        <f t="shared" si="9"/>
        <v>211</v>
      </c>
      <c r="Q28" s="2">
        <f t="shared" si="9"/>
        <v>213</v>
      </c>
      <c r="R28" s="2">
        <f t="shared" si="9"/>
        <v>472</v>
      </c>
      <c r="S28" s="2">
        <f t="shared" si="9"/>
        <v>164</v>
      </c>
      <c r="T28" s="2">
        <f t="shared" si="10"/>
        <v>8</v>
      </c>
      <c r="U28" s="2">
        <f t="shared" si="10"/>
        <v>48</v>
      </c>
      <c r="V28" s="2">
        <f t="shared" si="10"/>
        <v>20</v>
      </c>
      <c r="W28" s="2">
        <f t="shared" si="10"/>
        <v>20</v>
      </c>
      <c r="Y28" s="3">
        <f t="shared" si="6"/>
        <v>30008</v>
      </c>
      <c r="Z28" s="3">
        <f t="shared" si="6"/>
        <v>30248</v>
      </c>
      <c r="AA28" s="3">
        <f t="shared" si="6"/>
        <v>30520</v>
      </c>
      <c r="AB28" s="3">
        <f t="shared" si="6"/>
        <v>30520</v>
      </c>
      <c r="AC28" s="3">
        <f t="shared" si="7"/>
        <v>556211</v>
      </c>
      <c r="AD28" s="3">
        <f t="shared" si="7"/>
        <v>756213</v>
      </c>
      <c r="AE28" s="3">
        <f t="shared" si="7"/>
        <v>755472</v>
      </c>
      <c r="AF28" s="3">
        <f t="shared" si="7"/>
        <v>756164</v>
      </c>
    </row>
    <row r="29" spans="1:32" ht="15" customHeight="1" thickBot="1">
      <c r="A29" s="224" t="s">
        <v>26</v>
      </c>
      <c r="B29" s="225"/>
      <c r="C29" s="93"/>
      <c r="D29" s="99">
        <v>7554498</v>
      </c>
      <c r="E29" s="99">
        <v>7787116</v>
      </c>
      <c r="F29" s="99">
        <v>7921244</v>
      </c>
      <c r="G29" s="99">
        <v>7554341</v>
      </c>
      <c r="H29" s="224" t="s">
        <v>26</v>
      </c>
      <c r="I29" s="225"/>
      <c r="J29" s="93"/>
      <c r="K29" s="99">
        <v>5596461</v>
      </c>
      <c r="L29" s="99">
        <v>5560348</v>
      </c>
      <c r="M29" s="99">
        <v>6208809</v>
      </c>
      <c r="N29" s="99">
        <v>6344828</v>
      </c>
      <c r="P29" s="2">
        <f t="shared" si="9"/>
        <v>4498</v>
      </c>
      <c r="Q29" s="2">
        <f t="shared" si="9"/>
        <v>7116</v>
      </c>
      <c r="R29" s="2">
        <f t="shared" si="9"/>
        <v>1244</v>
      </c>
      <c r="S29" s="2">
        <f t="shared" si="9"/>
        <v>4341</v>
      </c>
      <c r="T29" s="2">
        <f t="shared" si="10"/>
        <v>6461</v>
      </c>
      <c r="U29" s="2">
        <f t="shared" si="10"/>
        <v>348</v>
      </c>
      <c r="V29" s="2">
        <f t="shared" si="10"/>
        <v>8809</v>
      </c>
      <c r="W29" s="2">
        <f t="shared" si="10"/>
        <v>4828</v>
      </c>
      <c r="Y29" s="3">
        <f t="shared" si="6"/>
        <v>5596461</v>
      </c>
      <c r="Z29" s="3">
        <f t="shared" si="6"/>
        <v>5560348</v>
      </c>
      <c r="AA29" s="3">
        <f t="shared" si="6"/>
        <v>6208809</v>
      </c>
      <c r="AB29" s="3">
        <f t="shared" si="6"/>
        <v>6344828</v>
      </c>
      <c r="AC29" s="3">
        <f t="shared" si="7"/>
        <v>7554498</v>
      </c>
      <c r="AD29" s="3">
        <f t="shared" si="7"/>
        <v>7787116</v>
      </c>
      <c r="AE29" s="3">
        <f t="shared" si="7"/>
        <v>7921244</v>
      </c>
      <c r="AF29" s="3">
        <f t="shared" si="7"/>
        <v>7554341</v>
      </c>
    </row>
    <row r="30" spans="1:32" ht="15" customHeight="1" thickBot="1">
      <c r="A30" s="224" t="s">
        <v>27</v>
      </c>
      <c r="B30" s="225"/>
      <c r="C30" s="93"/>
      <c r="D30" s="99">
        <v>3965965</v>
      </c>
      <c r="E30" s="99">
        <v>4180141</v>
      </c>
      <c r="F30" s="99">
        <v>4198496</v>
      </c>
      <c r="G30" s="99">
        <v>3903891</v>
      </c>
      <c r="H30" s="224" t="s">
        <v>27</v>
      </c>
      <c r="I30" s="225"/>
      <c r="J30" s="93"/>
      <c r="K30" s="99">
        <v>2851712</v>
      </c>
      <c r="L30" s="99">
        <v>2732600</v>
      </c>
      <c r="M30" s="99">
        <v>3061536</v>
      </c>
      <c r="N30" s="99">
        <v>3087329</v>
      </c>
      <c r="P30" s="2">
        <f t="shared" si="9"/>
        <v>5965</v>
      </c>
      <c r="Q30" s="2">
        <f t="shared" si="9"/>
        <v>141</v>
      </c>
      <c r="R30" s="2">
        <f t="shared" si="9"/>
        <v>8496</v>
      </c>
      <c r="S30" s="2">
        <f t="shared" si="9"/>
        <v>3891</v>
      </c>
      <c r="T30" s="2">
        <f t="shared" si="10"/>
        <v>1712</v>
      </c>
      <c r="U30" s="2">
        <f t="shared" si="10"/>
        <v>2600</v>
      </c>
      <c r="V30" s="2">
        <f t="shared" si="10"/>
        <v>1536</v>
      </c>
      <c r="W30" s="2">
        <f t="shared" si="10"/>
        <v>7329</v>
      </c>
      <c r="Y30" s="3">
        <f t="shared" si="6"/>
        <v>2851712</v>
      </c>
      <c r="Z30" s="3">
        <f t="shared" si="6"/>
        <v>2732600</v>
      </c>
      <c r="AA30" s="3">
        <f t="shared" si="6"/>
        <v>3061536</v>
      </c>
      <c r="AB30" s="3">
        <f t="shared" si="6"/>
        <v>3087329</v>
      </c>
      <c r="AC30" s="3">
        <f t="shared" si="7"/>
        <v>3965965</v>
      </c>
      <c r="AD30" s="3">
        <f t="shared" si="7"/>
        <v>4180141</v>
      </c>
      <c r="AE30" s="3">
        <f t="shared" si="7"/>
        <v>4198496</v>
      </c>
      <c r="AF30" s="3">
        <f t="shared" si="7"/>
        <v>3903891</v>
      </c>
    </row>
    <row r="31" spans="1:32" ht="15" customHeight="1" thickBot="1">
      <c r="A31" s="214" t="s">
        <v>28</v>
      </c>
      <c r="B31" s="215"/>
      <c r="C31" s="93"/>
      <c r="D31" s="100">
        <v>2831085</v>
      </c>
      <c r="E31" s="100">
        <v>3054001</v>
      </c>
      <c r="F31" s="100">
        <v>3059988</v>
      </c>
      <c r="G31" s="100">
        <v>2774167</v>
      </c>
      <c r="H31" s="214" t="s">
        <v>28</v>
      </c>
      <c r="I31" s="215"/>
      <c r="J31" s="93"/>
      <c r="K31" s="100">
        <v>1938548</v>
      </c>
      <c r="L31" s="100">
        <v>1908748</v>
      </c>
      <c r="M31" s="100">
        <v>2179394</v>
      </c>
      <c r="N31" s="100">
        <v>2143456</v>
      </c>
      <c r="P31" s="2">
        <f t="shared" si="9"/>
        <v>1085</v>
      </c>
      <c r="Q31" s="2">
        <f t="shared" si="9"/>
        <v>4001</v>
      </c>
      <c r="R31" s="2">
        <f t="shared" si="9"/>
        <v>9988</v>
      </c>
      <c r="S31" s="2">
        <f t="shared" si="9"/>
        <v>4167</v>
      </c>
      <c r="T31" s="2">
        <f t="shared" si="10"/>
        <v>8548</v>
      </c>
      <c r="U31" s="2">
        <f t="shared" si="10"/>
        <v>8748</v>
      </c>
      <c r="V31" s="2">
        <f t="shared" si="10"/>
        <v>9394</v>
      </c>
      <c r="W31" s="2">
        <f t="shared" si="10"/>
        <v>3456</v>
      </c>
      <c r="Y31" s="3">
        <f t="shared" si="6"/>
        <v>1938548</v>
      </c>
      <c r="Z31" s="3">
        <f t="shared" si="6"/>
        <v>1908748</v>
      </c>
      <c r="AA31" s="3">
        <f t="shared" si="6"/>
        <v>2179394</v>
      </c>
      <c r="AB31" s="3">
        <f t="shared" si="6"/>
        <v>2143456</v>
      </c>
      <c r="AC31" s="3">
        <f t="shared" si="7"/>
        <v>2831085</v>
      </c>
      <c r="AD31" s="3">
        <f t="shared" si="7"/>
        <v>3054001</v>
      </c>
      <c r="AE31" s="3">
        <f t="shared" si="7"/>
        <v>3059988</v>
      </c>
      <c r="AF31" s="3">
        <f t="shared" si="7"/>
        <v>2774167</v>
      </c>
    </row>
    <row r="32" spans="1:32" ht="15" customHeight="1" thickBot="1">
      <c r="A32" s="214" t="s">
        <v>29</v>
      </c>
      <c r="B32" s="215"/>
      <c r="C32" s="93"/>
      <c r="D32" s="100">
        <v>1134880</v>
      </c>
      <c r="E32" s="100">
        <v>1126140</v>
      </c>
      <c r="F32" s="100">
        <v>1138508</v>
      </c>
      <c r="G32" s="100">
        <v>1129725</v>
      </c>
      <c r="H32" s="214" t="s">
        <v>29</v>
      </c>
      <c r="I32" s="215"/>
      <c r="J32" s="93"/>
      <c r="K32" s="100">
        <v>913164</v>
      </c>
      <c r="L32" s="100">
        <v>823853</v>
      </c>
      <c r="M32" s="100">
        <v>882142</v>
      </c>
      <c r="N32" s="100">
        <v>943873</v>
      </c>
      <c r="P32" s="2">
        <f t="shared" si="9"/>
        <v>4880</v>
      </c>
      <c r="Q32" s="2">
        <f t="shared" si="9"/>
        <v>6140</v>
      </c>
      <c r="R32" s="2">
        <f t="shared" si="9"/>
        <v>8508</v>
      </c>
      <c r="S32" s="2">
        <f t="shared" si="9"/>
        <v>9725</v>
      </c>
      <c r="T32" s="2">
        <f t="shared" si="10"/>
        <v>164</v>
      </c>
      <c r="U32" s="2">
        <f t="shared" si="10"/>
        <v>853</v>
      </c>
      <c r="V32" s="2">
        <f t="shared" si="10"/>
        <v>142</v>
      </c>
      <c r="W32" s="2">
        <f t="shared" si="10"/>
        <v>873</v>
      </c>
      <c r="Y32" s="3">
        <f t="shared" si="6"/>
        <v>913164</v>
      </c>
      <c r="Z32" s="3">
        <f t="shared" si="6"/>
        <v>823853</v>
      </c>
      <c r="AA32" s="3">
        <f t="shared" si="6"/>
        <v>882142</v>
      </c>
      <c r="AB32" s="3">
        <f t="shared" si="6"/>
        <v>943873</v>
      </c>
      <c r="AC32" s="3">
        <f t="shared" si="7"/>
        <v>1134880</v>
      </c>
      <c r="AD32" s="3">
        <f t="shared" si="7"/>
        <v>1126140</v>
      </c>
      <c r="AE32" s="3">
        <f t="shared" si="7"/>
        <v>1138508</v>
      </c>
      <c r="AF32" s="3">
        <f t="shared" si="7"/>
        <v>1129725</v>
      </c>
    </row>
    <row r="33" spans="1:32" ht="15" customHeight="1" thickBot="1">
      <c r="A33" s="224" t="s">
        <v>30</v>
      </c>
      <c r="B33" s="225"/>
      <c r="C33" s="93"/>
      <c r="D33" s="99">
        <v>3588533</v>
      </c>
      <c r="E33" s="99">
        <v>3606975</v>
      </c>
      <c r="F33" s="99">
        <v>3722748</v>
      </c>
      <c r="G33" s="99">
        <v>3650450</v>
      </c>
      <c r="H33" s="224" t="s">
        <v>30</v>
      </c>
      <c r="I33" s="225"/>
      <c r="J33" s="93"/>
      <c r="K33" s="99">
        <v>2744749</v>
      </c>
      <c r="L33" s="99">
        <v>2827747</v>
      </c>
      <c r="M33" s="99">
        <v>3147274</v>
      </c>
      <c r="N33" s="99">
        <v>3257498</v>
      </c>
      <c r="P33" s="2">
        <f t="shared" si="9"/>
        <v>8533</v>
      </c>
      <c r="Q33" s="2">
        <f t="shared" si="9"/>
        <v>6975</v>
      </c>
      <c r="R33" s="2">
        <f t="shared" si="9"/>
        <v>2748</v>
      </c>
      <c r="S33" s="2">
        <f t="shared" si="9"/>
        <v>450</v>
      </c>
      <c r="T33" s="2">
        <f t="shared" si="10"/>
        <v>4749</v>
      </c>
      <c r="U33" s="2">
        <f t="shared" si="10"/>
        <v>7747</v>
      </c>
      <c r="V33" s="2">
        <f t="shared" si="10"/>
        <v>7274</v>
      </c>
      <c r="W33" s="2">
        <f t="shared" si="10"/>
        <v>7498</v>
      </c>
      <c r="Y33" s="3">
        <f t="shared" si="6"/>
        <v>2744749</v>
      </c>
      <c r="Z33" s="3">
        <f t="shared" si="6"/>
        <v>2827747</v>
      </c>
      <c r="AA33" s="3">
        <f t="shared" si="6"/>
        <v>3147274</v>
      </c>
      <c r="AB33" s="3">
        <f t="shared" si="6"/>
        <v>3257498</v>
      </c>
      <c r="AC33" s="3">
        <f t="shared" si="7"/>
        <v>3588533</v>
      </c>
      <c r="AD33" s="3">
        <f t="shared" si="7"/>
        <v>3606975</v>
      </c>
      <c r="AE33" s="3">
        <f t="shared" si="7"/>
        <v>3722748</v>
      </c>
      <c r="AF33" s="3">
        <f t="shared" si="7"/>
        <v>3650450</v>
      </c>
    </row>
    <row r="34" spans="1:32" ht="30" customHeight="1" thickBot="1">
      <c r="A34" s="214" t="s">
        <v>31</v>
      </c>
      <c r="B34" s="215"/>
      <c r="C34" s="93"/>
      <c r="D34" s="100">
        <v>1421145</v>
      </c>
      <c r="E34" s="100">
        <v>1572264</v>
      </c>
      <c r="F34" s="100">
        <v>1572264</v>
      </c>
      <c r="G34" s="100">
        <v>1572264</v>
      </c>
      <c r="H34" s="214" t="s">
        <v>31</v>
      </c>
      <c r="I34" s="215"/>
      <c r="J34" s="93"/>
      <c r="K34" s="100">
        <v>1415722</v>
      </c>
      <c r="L34" s="100">
        <v>1421145</v>
      </c>
      <c r="M34" s="100">
        <v>1421145</v>
      </c>
      <c r="N34" s="100">
        <v>1421145</v>
      </c>
      <c r="P34" s="2">
        <f t="shared" si="9"/>
        <v>1145</v>
      </c>
      <c r="Q34" s="2">
        <f t="shared" si="9"/>
        <v>2264</v>
      </c>
      <c r="R34" s="2">
        <f t="shared" si="9"/>
        <v>2264</v>
      </c>
      <c r="S34" s="2">
        <f t="shared" si="9"/>
        <v>2264</v>
      </c>
      <c r="T34" s="2">
        <f t="shared" si="10"/>
        <v>5722</v>
      </c>
      <c r="U34" s="2">
        <f t="shared" si="10"/>
        <v>1145</v>
      </c>
      <c r="V34" s="2">
        <f t="shared" si="10"/>
        <v>1145</v>
      </c>
      <c r="W34" s="2">
        <f t="shared" si="10"/>
        <v>1145</v>
      </c>
      <c r="Y34" s="3">
        <f t="shared" si="6"/>
        <v>1415722</v>
      </c>
      <c r="Z34" s="3">
        <f t="shared" si="6"/>
        <v>1421145</v>
      </c>
      <c r="AA34" s="3">
        <f t="shared" si="6"/>
        <v>1421145</v>
      </c>
      <c r="AB34" s="3">
        <f t="shared" si="6"/>
        <v>1421145</v>
      </c>
      <c r="AC34" s="3">
        <f t="shared" si="7"/>
        <v>1421145</v>
      </c>
      <c r="AD34" s="3">
        <f t="shared" si="7"/>
        <v>1572264</v>
      </c>
      <c r="AE34" s="3">
        <f t="shared" si="7"/>
        <v>1572264</v>
      </c>
      <c r="AF34" s="3">
        <f t="shared" si="7"/>
        <v>1572264</v>
      </c>
    </row>
    <row r="35" spans="1:32" ht="30" customHeight="1" thickBot="1">
      <c r="A35" s="214" t="s">
        <v>32</v>
      </c>
      <c r="B35" s="215"/>
      <c r="C35" s="93"/>
      <c r="D35" s="100">
        <v>492161</v>
      </c>
      <c r="E35" s="100">
        <v>492051</v>
      </c>
      <c r="F35" s="100">
        <v>492051</v>
      </c>
      <c r="G35" s="100">
        <v>492051</v>
      </c>
      <c r="H35" s="214" t="s">
        <v>32</v>
      </c>
      <c r="I35" s="215"/>
      <c r="J35" s="93"/>
      <c r="K35" s="100">
        <v>492337</v>
      </c>
      <c r="L35" s="100">
        <v>492161</v>
      </c>
      <c r="M35" s="100">
        <v>492161</v>
      </c>
      <c r="N35" s="100">
        <v>492161</v>
      </c>
      <c r="P35" s="2">
        <f t="shared" si="9"/>
        <v>161</v>
      </c>
      <c r="Q35" s="2">
        <f t="shared" si="9"/>
        <v>51</v>
      </c>
      <c r="R35" s="2">
        <f t="shared" si="9"/>
        <v>51</v>
      </c>
      <c r="S35" s="2">
        <f t="shared" si="9"/>
        <v>51</v>
      </c>
      <c r="T35" s="2">
        <f t="shared" si="10"/>
        <v>337</v>
      </c>
      <c r="U35" s="2">
        <f t="shared" si="10"/>
        <v>161</v>
      </c>
      <c r="V35" s="2">
        <f t="shared" si="10"/>
        <v>161</v>
      </c>
      <c r="W35" s="2">
        <f t="shared" si="10"/>
        <v>161</v>
      </c>
      <c r="Y35" s="3">
        <f t="shared" si="6"/>
        <v>492337</v>
      </c>
      <c r="Z35" s="3">
        <f t="shared" si="6"/>
        <v>492161</v>
      </c>
      <c r="AA35" s="3">
        <f t="shared" si="6"/>
        <v>492161</v>
      </c>
      <c r="AB35" s="3">
        <f t="shared" si="6"/>
        <v>492161</v>
      </c>
      <c r="AC35" s="3">
        <f t="shared" si="7"/>
        <v>492161</v>
      </c>
      <c r="AD35" s="3">
        <f t="shared" si="7"/>
        <v>492051</v>
      </c>
      <c r="AE35" s="3">
        <f t="shared" si="7"/>
        <v>492051</v>
      </c>
      <c r="AF35" s="3">
        <f t="shared" si="7"/>
        <v>492051</v>
      </c>
    </row>
    <row r="36" spans="1:32" ht="30" customHeight="1" thickBot="1">
      <c r="A36" s="214" t="s">
        <v>33</v>
      </c>
      <c r="B36" s="215"/>
      <c r="C36" s="93"/>
      <c r="D36" s="100">
        <v>827422</v>
      </c>
      <c r="E36" s="100">
        <v>727749</v>
      </c>
      <c r="F36" s="100">
        <v>863748</v>
      </c>
      <c r="G36" s="100">
        <v>892044</v>
      </c>
      <c r="H36" s="214" t="s">
        <v>33</v>
      </c>
      <c r="I36" s="215"/>
      <c r="J36" s="93"/>
      <c r="K36" s="100">
        <v>417807</v>
      </c>
      <c r="L36" s="100">
        <v>435497</v>
      </c>
      <c r="M36" s="100">
        <v>578403</v>
      </c>
      <c r="N36" s="100">
        <v>567379</v>
      </c>
      <c r="P36" s="2">
        <f t="shared" si="9"/>
        <v>422</v>
      </c>
      <c r="Q36" s="2">
        <f t="shared" si="9"/>
        <v>749</v>
      </c>
      <c r="R36" s="2">
        <f t="shared" si="9"/>
        <v>748</v>
      </c>
      <c r="S36" s="2">
        <f t="shared" si="9"/>
        <v>44</v>
      </c>
      <c r="T36" s="2">
        <f t="shared" si="10"/>
        <v>807</v>
      </c>
      <c r="U36" s="2">
        <f t="shared" si="10"/>
        <v>497</v>
      </c>
      <c r="V36" s="2">
        <f t="shared" si="10"/>
        <v>403</v>
      </c>
      <c r="W36" s="2">
        <f t="shared" si="10"/>
        <v>379</v>
      </c>
      <c r="Y36" s="3">
        <f t="shared" si="6"/>
        <v>417807</v>
      </c>
      <c r="Z36" s="3">
        <f t="shared" si="6"/>
        <v>435497</v>
      </c>
      <c r="AA36" s="3">
        <f t="shared" si="6"/>
        <v>578403</v>
      </c>
      <c r="AB36" s="3">
        <f t="shared" si="6"/>
        <v>567379</v>
      </c>
      <c r="AC36" s="3">
        <f t="shared" si="7"/>
        <v>827422</v>
      </c>
      <c r="AD36" s="3">
        <f t="shared" si="7"/>
        <v>727749</v>
      </c>
      <c r="AE36" s="3">
        <f t="shared" si="7"/>
        <v>863748</v>
      </c>
      <c r="AF36" s="3">
        <f t="shared" si="7"/>
        <v>892044</v>
      </c>
    </row>
    <row r="37" spans="1:32" ht="30" customHeight="1" thickBot="1">
      <c r="A37" s="224" t="s">
        <v>34</v>
      </c>
      <c r="B37" s="225"/>
      <c r="C37" s="93"/>
      <c r="D37" s="102"/>
      <c r="E37" s="102"/>
      <c r="F37" s="102"/>
      <c r="G37" s="102"/>
      <c r="H37" s="224" t="s">
        <v>34</v>
      </c>
      <c r="I37" s="225"/>
      <c r="J37" s="93"/>
      <c r="K37" s="102"/>
      <c r="L37" s="102"/>
      <c r="M37" s="102"/>
      <c r="N37" s="102"/>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9">
        <v>7554498</v>
      </c>
      <c r="E38" s="99">
        <v>7787116</v>
      </c>
      <c r="F38" s="99">
        <v>7921244</v>
      </c>
      <c r="G38" s="99">
        <v>7554341</v>
      </c>
      <c r="H38" s="224" t="s">
        <v>35</v>
      </c>
      <c r="I38" s="225"/>
      <c r="J38" s="93"/>
      <c r="K38" s="99">
        <v>5596461</v>
      </c>
      <c r="L38" s="99">
        <v>5560348</v>
      </c>
      <c r="M38" s="99">
        <v>6208809</v>
      </c>
      <c r="N38" s="99">
        <v>6344828</v>
      </c>
      <c r="P38" s="2">
        <f t="shared" si="9"/>
        <v>4498</v>
      </c>
      <c r="Q38" s="2">
        <f t="shared" si="9"/>
        <v>7116</v>
      </c>
      <c r="R38" s="2">
        <f t="shared" si="9"/>
        <v>1244</v>
      </c>
      <c r="S38" s="2">
        <f t="shared" si="9"/>
        <v>4341</v>
      </c>
      <c r="T38" s="2">
        <f t="shared" si="10"/>
        <v>6461</v>
      </c>
      <c r="U38" s="2">
        <f t="shared" si="10"/>
        <v>348</v>
      </c>
      <c r="V38" s="2">
        <f t="shared" si="10"/>
        <v>8809</v>
      </c>
      <c r="W38" s="2">
        <f t="shared" si="10"/>
        <v>4828</v>
      </c>
      <c r="Y38" s="3">
        <f t="shared" si="6"/>
        <v>5596461</v>
      </c>
      <c r="Z38" s="3">
        <f t="shared" si="6"/>
        <v>5560348</v>
      </c>
      <c r="AA38" s="3">
        <f t="shared" si="6"/>
        <v>6208809</v>
      </c>
      <c r="AB38" s="3">
        <f t="shared" si="6"/>
        <v>6344828</v>
      </c>
      <c r="AC38" s="3">
        <f t="shared" si="7"/>
        <v>7554498</v>
      </c>
      <c r="AD38" s="3">
        <f t="shared" si="7"/>
        <v>7787116</v>
      </c>
      <c r="AE38" s="3">
        <f t="shared" si="7"/>
        <v>7921244</v>
      </c>
      <c r="AF38" s="3">
        <f t="shared" si="7"/>
        <v>7554341</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F4" sqref="F4"/>
      <selection pane="topRight" activeCell="F4" sqref="F4"/>
      <selection pane="bottomLeft" activeCell="F4" sqref="F4"/>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1.42578125" style="9" bestFit="1" customWidth="1"/>
    <col min="6" max="8" width="11.42578125" style="5" bestFit="1" customWidth="1"/>
    <col min="9" max="9" width="17.42578125" style="5" bestFit="1" customWidth="1"/>
    <col min="10" max="10" width="11.42578125" style="5" bestFit="1" customWidth="1"/>
    <col min="11" max="11" width="19.140625" style="5" customWidth="1"/>
    <col min="12" max="16384" width="9.140625" style="5"/>
  </cols>
  <sheetData>
    <row r="1" spans="1:11">
      <c r="C1" s="8" t="s">
        <v>386</v>
      </c>
      <c r="D1" s="155" t="s">
        <v>1902</v>
      </c>
    </row>
    <row r="2" spans="1:11">
      <c r="A2" s="7"/>
      <c r="B2" s="125" t="s">
        <v>540</v>
      </c>
      <c r="C2" s="126" t="s">
        <v>37</v>
      </c>
      <c r="D2" s="126" t="str">
        <f>'Input yearly NDX'!N18</f>
        <v>Năm 2014</v>
      </c>
      <c r="E2" s="126" t="str">
        <f>'Input yearly NDX'!O18</f>
        <v>Năm 2015</v>
      </c>
      <c r="F2" s="126" t="str">
        <f>'Input yearly NDX'!P18</f>
        <v>Năm 2016</v>
      </c>
      <c r="G2" s="126" t="str">
        <f>'Input yearly NDX'!Q18</f>
        <v>Năm 2017</v>
      </c>
      <c r="H2" s="196"/>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NDX'!N3</f>
        <v>98305</v>
      </c>
      <c r="E4" s="130">
        <f>'Input yearly NDX'!O3</f>
        <v>121052</v>
      </c>
      <c r="F4" s="130">
        <f>'Input yearly NDX'!P3</f>
        <v>169786</v>
      </c>
      <c r="G4" s="130">
        <f>'Input yearly NDX'!Q3</f>
        <v>137268</v>
      </c>
      <c r="H4" s="129"/>
      <c r="I4" s="238"/>
      <c r="J4" s="239"/>
      <c r="K4" s="240"/>
    </row>
    <row r="5" spans="1:11">
      <c r="A5" s="7"/>
      <c r="B5" s="128" t="s">
        <v>542</v>
      </c>
      <c r="C5" s="128" t="s">
        <v>38</v>
      </c>
      <c r="D5" s="131">
        <f>'Input yearly NDX'!N5</f>
        <v>8758</v>
      </c>
      <c r="E5" s="131">
        <f>'Input yearly NDX'!O5</f>
        <v>13664</v>
      </c>
      <c r="F5" s="131">
        <f>'Input yearly NDX'!P5</f>
        <v>21602</v>
      </c>
      <c r="G5" s="131">
        <f>'Input yearly NDX'!Q5</f>
        <v>19599</v>
      </c>
      <c r="H5" s="129"/>
      <c r="I5" s="238"/>
      <c r="J5" s="239"/>
      <c r="K5" s="240"/>
    </row>
    <row r="6" spans="1:11">
      <c r="A6" s="7"/>
      <c r="B6" s="128" t="s">
        <v>543</v>
      </c>
      <c r="C6" s="128" t="s">
        <v>38</v>
      </c>
      <c r="D6" s="131">
        <f>'Input yearly NDX'!N15</f>
        <v>5002</v>
      </c>
      <c r="E6" s="131">
        <f>'Input yearly NDX'!O15</f>
        <v>8834</v>
      </c>
      <c r="F6" s="131">
        <f>'Input yearly NDX'!P15</f>
        <v>9009</v>
      </c>
      <c r="G6" s="131">
        <f>'Input yearly NDX'!Q15</f>
        <v>15199</v>
      </c>
      <c r="H6" s="129"/>
      <c r="I6" s="238"/>
      <c r="J6" s="239"/>
      <c r="K6" s="240"/>
    </row>
    <row r="7" spans="1:11">
      <c r="A7" s="7"/>
      <c r="B7" s="128" t="s">
        <v>544</v>
      </c>
      <c r="C7" s="128" t="s">
        <v>38</v>
      </c>
      <c r="D7" s="131">
        <f>'Input yearly NDX'!N33</f>
        <v>51242</v>
      </c>
      <c r="E7" s="131">
        <f>'Input yearly NDX'!O33</f>
        <v>51377</v>
      </c>
      <c r="F7" s="131">
        <f>'Input yearly NDX'!P33</f>
        <v>60557</v>
      </c>
      <c r="G7" s="131">
        <f>'Input yearly NDX'!Q33</f>
        <v>72425</v>
      </c>
      <c r="H7" s="129"/>
      <c r="I7" s="238"/>
      <c r="J7" s="239"/>
      <c r="K7" s="240"/>
    </row>
    <row r="8" spans="1:11">
      <c r="A8" s="7"/>
      <c r="B8" s="128" t="s">
        <v>545</v>
      </c>
      <c r="C8" s="129" t="s">
        <v>38</v>
      </c>
      <c r="D8" s="130">
        <f>'Input yearly NDX'!N29</f>
        <v>181480</v>
      </c>
      <c r="E8" s="130">
        <f>'Input yearly NDX'!O29</f>
        <v>139610</v>
      </c>
      <c r="F8" s="130">
        <f>'Input yearly NDX'!P29</f>
        <v>165043</v>
      </c>
      <c r="G8" s="130">
        <f>'Input yearly NDX'!Q29</f>
        <v>164128</v>
      </c>
      <c r="H8" s="129"/>
      <c r="I8" s="238"/>
      <c r="J8" s="239"/>
      <c r="K8" s="240"/>
    </row>
    <row r="9" spans="1:11">
      <c r="A9" s="7"/>
      <c r="B9" s="128" t="s">
        <v>546</v>
      </c>
      <c r="C9" s="129" t="s">
        <v>39</v>
      </c>
      <c r="D9" s="130">
        <f>'Input yearly NDX'!N34*1000000/10000</f>
        <v>4408400</v>
      </c>
      <c r="E9" s="130">
        <f>'Input yearly NDX'!O34*1000000/10000</f>
        <v>4408400</v>
      </c>
      <c r="F9" s="130">
        <f>'Input yearly NDX'!P34*1000000/10000</f>
        <v>4859800</v>
      </c>
      <c r="G9" s="130">
        <f>'Input yearly NDX'!Q34*1000000/10000</f>
        <v>5345700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8.9090076801790347E-2</v>
      </c>
      <c r="E11" s="132">
        <f>E5/E4</f>
        <v>0.11287711066318606</v>
      </c>
      <c r="F11" s="132">
        <f>F5/F4</f>
        <v>0.12723074929617284</v>
      </c>
      <c r="G11" s="132">
        <f>G5/G4</f>
        <v>0.1427790890812134</v>
      </c>
      <c r="H11" s="129"/>
      <c r="I11" s="238"/>
      <c r="J11" s="239"/>
      <c r="K11" s="240"/>
    </row>
    <row r="12" spans="1:11">
      <c r="A12" s="7"/>
      <c r="B12" s="128" t="s">
        <v>570</v>
      </c>
      <c r="C12" s="129" t="s">
        <v>36</v>
      </c>
      <c r="D12" s="133">
        <f>D6/D4</f>
        <v>5.0882457657291082E-2</v>
      </c>
      <c r="E12" s="132">
        <f>E6/E4</f>
        <v>7.297690248818689E-2</v>
      </c>
      <c r="F12" s="132">
        <f>F6/F4</f>
        <v>5.3060911971540642E-2</v>
      </c>
      <c r="G12" s="132">
        <f>G6/G4</f>
        <v>0.11072500509951336</v>
      </c>
      <c r="H12" s="129"/>
      <c r="I12" s="238"/>
      <c r="J12" s="239"/>
      <c r="K12" s="240"/>
    </row>
    <row r="13" spans="1:11">
      <c r="A13" s="7"/>
      <c r="B13" s="128" t="s">
        <v>41</v>
      </c>
      <c r="C13" s="129" t="s">
        <v>40</v>
      </c>
      <c r="D13" s="130">
        <f>D6*1000000/D9</f>
        <v>1134.6520279466474</v>
      </c>
      <c r="E13" s="131">
        <f>E6*1000000/E9</f>
        <v>2003.9016423192088</v>
      </c>
      <c r="F13" s="131">
        <f>F6*1000000/F9</f>
        <v>1853.7799909461294</v>
      </c>
      <c r="G13" s="131">
        <f>G6*1000000/G9</f>
        <v>2843.2197841255588</v>
      </c>
      <c r="H13" s="129"/>
      <c r="I13" s="238"/>
      <c r="J13" s="239"/>
      <c r="K13" s="240"/>
    </row>
    <row r="14" spans="1:11">
      <c r="A14" s="7"/>
      <c r="B14" s="128" t="s">
        <v>548</v>
      </c>
      <c r="C14" s="129"/>
      <c r="D14" s="130">
        <f>D7*1000000/D9</f>
        <v>11623.718355866074</v>
      </c>
      <c r="E14" s="131">
        <f>E7*1000000/E9</f>
        <v>11654.341711278468</v>
      </c>
      <c r="F14" s="131">
        <f>F7*1000000/F9</f>
        <v>12460.800856002304</v>
      </c>
      <c r="G14" s="131">
        <f>G7*1000000/G9</f>
        <v>13548.272443272162</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0.231392096027669</v>
      </c>
      <c r="F16" s="138">
        <f>(F4-E4)/ABS(E4)</f>
        <v>0.40258731784687574</v>
      </c>
      <c r="G16" s="138">
        <f>(G4-F4)/ABS(F4)</f>
        <v>-0.19152344716289918</v>
      </c>
      <c r="H16" s="129"/>
      <c r="I16" s="238"/>
      <c r="J16" s="239"/>
      <c r="K16" s="240"/>
    </row>
    <row r="17" spans="1:12">
      <c r="A17" s="7"/>
      <c r="B17" s="128" t="s">
        <v>543</v>
      </c>
      <c r="C17" s="139" t="s">
        <v>36</v>
      </c>
      <c r="D17" s="128"/>
      <c r="E17" s="138">
        <f>(E6-D6)/ABS(D6)</f>
        <v>0.76609356257496997</v>
      </c>
      <c r="F17" s="138">
        <f>(F6-E6)/ABS(E6)</f>
        <v>1.9809825673534072E-2</v>
      </c>
      <c r="G17" s="138">
        <f>(G6-F6)/ABS(F6)</f>
        <v>0.6870906870906871</v>
      </c>
      <c r="H17" s="129"/>
      <c r="I17" s="238"/>
      <c r="J17" s="239"/>
      <c r="K17" s="240"/>
    </row>
    <row r="18" spans="1:12">
      <c r="A18" s="7"/>
      <c r="B18" s="128" t="s">
        <v>41</v>
      </c>
      <c r="C18" s="136" t="s">
        <v>36</v>
      </c>
      <c r="D18" s="137"/>
      <c r="E18" s="138">
        <f>(E13-D13)/ABS(D13)</f>
        <v>0.76609356257496986</v>
      </c>
      <c r="F18" s="138">
        <f>(F13-E13)/ABS(E13)</f>
        <v>-7.4914680542572262E-2</v>
      </c>
      <c r="G18" s="138">
        <f>(G13-F13)/ABS(F13)</f>
        <v>0.53374175900692544</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0.17217084555491674</v>
      </c>
      <c r="F20" s="133">
        <f>F6/AVERAGE(E7:F7)</f>
        <v>0.16096985723730056</v>
      </c>
      <c r="G20" s="133">
        <f>G6/AVERAGE(F7:G7)</f>
        <v>0.22858732760824774</v>
      </c>
      <c r="H20" s="129"/>
      <c r="I20" s="212" t="s">
        <v>1187</v>
      </c>
      <c r="J20" s="212"/>
      <c r="K20" s="212"/>
    </row>
    <row r="21" spans="1:12">
      <c r="A21" s="7"/>
      <c r="B21" s="128" t="s">
        <v>43</v>
      </c>
      <c r="C21" s="141" t="s">
        <v>36</v>
      </c>
      <c r="D21" s="129"/>
      <c r="E21" s="133">
        <f>E6/AVERAGE(D8:E8)</f>
        <v>5.5025070852408979E-2</v>
      </c>
      <c r="F21" s="133">
        <f>F6/AVERAGE(E8:F8)</f>
        <v>5.9142696773049994E-2</v>
      </c>
      <c r="G21" s="133">
        <f>G6/AVERAGE(F8:G8)</f>
        <v>9.2347138721211766E-2</v>
      </c>
      <c r="H21" s="129"/>
      <c r="I21" s="142" t="s">
        <v>1188</v>
      </c>
      <c r="J21" s="142">
        <v>2018</v>
      </c>
      <c r="K21" s="142" t="s">
        <v>1190</v>
      </c>
    </row>
    <row r="22" spans="1:12">
      <c r="A22" s="7"/>
      <c r="B22" s="134" t="s">
        <v>551</v>
      </c>
      <c r="C22" s="141"/>
      <c r="D22" s="129"/>
      <c r="E22" s="133"/>
      <c r="F22" s="133"/>
      <c r="G22" s="133"/>
      <c r="H22" s="129"/>
      <c r="I22" s="129" t="s">
        <v>1189</v>
      </c>
      <c r="J22" s="130">
        <v>250000</v>
      </c>
      <c r="K22" s="143">
        <f>SUM(I30:K30)/J22</f>
        <v>0.42870399999999997</v>
      </c>
    </row>
    <row r="23" spans="1:12">
      <c r="A23" s="7"/>
      <c r="B23" s="128" t="s">
        <v>552</v>
      </c>
      <c r="C23" s="141" t="s">
        <v>36</v>
      </c>
      <c r="D23" s="133">
        <f>1-D7/D8</f>
        <v>0.71764381750055106</v>
      </c>
      <c r="E23" s="133">
        <f>1-E7/E8</f>
        <v>0.63199627533844283</v>
      </c>
      <c r="F23" s="133">
        <f>1-F7/F8</f>
        <v>0.63308349945165809</v>
      </c>
      <c r="G23" s="133">
        <f>1-G7/G8</f>
        <v>0.55872855332423477</v>
      </c>
      <c r="H23" s="129"/>
      <c r="I23" s="129" t="s">
        <v>1191</v>
      </c>
      <c r="J23" s="130">
        <v>15048</v>
      </c>
      <c r="K23" s="143">
        <f>SUM(I32:K32)/J23</f>
        <v>0.7527246145667198</v>
      </c>
    </row>
    <row r="24" spans="1:12">
      <c r="A24" s="7"/>
      <c r="B24" s="128" t="s">
        <v>553</v>
      </c>
      <c r="C24" s="141" t="s">
        <v>36</v>
      </c>
      <c r="D24" s="133">
        <f>D8/D7-1</f>
        <v>2.5416260099137427</v>
      </c>
      <c r="E24" s="133">
        <f>E8/E7-1</f>
        <v>1.717363800922592</v>
      </c>
      <c r="F24" s="133">
        <f>F8/F7-1</f>
        <v>1.725415724028601</v>
      </c>
      <c r="G24" s="133">
        <f>G8/G7-1</f>
        <v>1.2661788056610286</v>
      </c>
      <c r="H24" s="129"/>
      <c r="I24" s="129" t="s">
        <v>1376</v>
      </c>
      <c r="J24" s="130"/>
      <c r="K24" s="129"/>
    </row>
    <row r="25" spans="1:12">
      <c r="A25" s="7"/>
      <c r="B25" s="128" t="s">
        <v>554</v>
      </c>
      <c r="C25" s="141" t="s">
        <v>40</v>
      </c>
      <c r="D25" s="144">
        <f>'Input yearly NDX'!N19/'Input yearly NDX'!N31</f>
        <v>1.260377151025345</v>
      </c>
      <c r="E25" s="144">
        <f>'Input yearly NDX'!O19/'Input yearly NDX'!O31</f>
        <v>1.3304919569722689</v>
      </c>
      <c r="F25" s="144">
        <f>'Input yearly NDX'!P19/'Input yearly NDX'!P31</f>
        <v>1.2637361466325661</v>
      </c>
      <c r="G25" s="144">
        <f>'Input yearly NDX'!Q19/'Input yearly NDX'!Q31</f>
        <v>1.4408678980148382</v>
      </c>
      <c r="H25" s="129"/>
      <c r="I25" s="129" t="s">
        <v>576</v>
      </c>
      <c r="J25" s="146"/>
      <c r="K25" s="129"/>
    </row>
    <row r="26" spans="1:12">
      <c r="A26" s="7"/>
      <c r="B26" s="128" t="s">
        <v>555</v>
      </c>
      <c r="C26" s="141" t="s">
        <v>40</v>
      </c>
      <c r="D26" s="144">
        <f>('Input yearly NDX'!N19-'Input yearly NDX'!N23)/'Input yearly NDX'!N31</f>
        <v>1.0897873911233633</v>
      </c>
      <c r="E26" s="144">
        <f>('Input yearly NDX'!O19-'Input yearly NDX'!O23)/'Input yearly NDX'!O31</f>
        <v>1.1598490081910589</v>
      </c>
      <c r="F26" s="144">
        <f>('Input yearly NDX'!P19-'Input yearly NDX'!P23)/'Input yearly NDX'!P31</f>
        <v>1.1511722080136402</v>
      </c>
      <c r="G26" s="144">
        <f>('Input yearly NDX'!Q19-'Input yearly NDX'!Q23)/'Input yearly NDX'!Q31</f>
        <v>1.3220082645612281</v>
      </c>
      <c r="H26" s="129"/>
      <c r="I26" s="129"/>
      <c r="J26" s="129"/>
      <c r="K26" s="129"/>
    </row>
    <row r="27" spans="1:12">
      <c r="A27" s="7"/>
      <c r="B27" s="128"/>
      <c r="C27" s="141"/>
      <c r="D27" s="129"/>
      <c r="E27" s="129"/>
      <c r="F27" s="129"/>
      <c r="G27" s="129"/>
      <c r="H27" s="129"/>
      <c r="I27" s="129"/>
      <c r="J27" s="129"/>
      <c r="K27" s="129"/>
    </row>
    <row r="28" spans="1:12">
      <c r="A28" s="7"/>
      <c r="B28" s="125" t="s">
        <v>568</v>
      </c>
      <c r="C28" s="126" t="s">
        <v>37</v>
      </c>
      <c r="D28" s="126" t="str">
        <f>'Input quaterly NDX'!Y1</f>
        <v>Quý 2/2016</v>
      </c>
      <c r="E28" s="126" t="str">
        <f>'Input quaterly NDX'!Z1</f>
        <v>Quý 3/2016</v>
      </c>
      <c r="F28" s="126" t="str">
        <f>'Input quaterly NDX'!AA1</f>
        <v>Quý 4/2016</v>
      </c>
      <c r="G28" s="126" t="str">
        <f>'Input quaterly NDX'!AB1</f>
        <v>Quý 1/2017</v>
      </c>
      <c r="H28" s="126" t="str">
        <f>'Input quaterly NDX'!AC1</f>
        <v>Quý 2/2017</v>
      </c>
      <c r="I28" s="126" t="str">
        <f>'Input quaterly NDX'!AD1</f>
        <v>Quý 3/2017</v>
      </c>
      <c r="J28" s="126" t="str">
        <f>'Input quaterly NDX'!AE1</f>
        <v>Quý 4/2017</v>
      </c>
      <c r="K28" s="126" t="str">
        <f>'Input quaterly NDX'!AF1</f>
        <v>Quý 1/2018</v>
      </c>
    </row>
    <row r="29" spans="1:12">
      <c r="A29" s="7"/>
      <c r="B29" s="128"/>
      <c r="C29" s="129"/>
      <c r="D29" s="129"/>
      <c r="E29" s="129"/>
      <c r="F29" s="129"/>
      <c r="G29" s="129"/>
      <c r="H29" s="129"/>
      <c r="I29" s="129"/>
      <c r="J29" s="129"/>
      <c r="K29" s="129"/>
    </row>
    <row r="30" spans="1:12">
      <c r="A30" s="7"/>
      <c r="B30" s="128" t="s">
        <v>541</v>
      </c>
      <c r="C30" s="129" t="s">
        <v>38</v>
      </c>
      <c r="D30" s="147">
        <f>'Input quaterly NDX'!Y3</f>
        <v>50356</v>
      </c>
      <c r="E30" s="147">
        <f>'Input quaterly NDX'!Z3</f>
        <v>57657</v>
      </c>
      <c r="F30" s="147">
        <f>'Input quaterly NDX'!AA3</f>
        <v>35108</v>
      </c>
      <c r="G30" s="147">
        <f>'Input quaterly NDX'!AB3</f>
        <v>29264</v>
      </c>
      <c r="H30" s="147">
        <f>'Input quaterly NDX'!AC3</f>
        <v>36998</v>
      </c>
      <c r="I30" s="147">
        <f>'Input quaterly NDX'!AD3</f>
        <v>26544</v>
      </c>
      <c r="J30" s="147">
        <f>'Input quaterly NDX'!AE3</f>
        <v>44462</v>
      </c>
      <c r="K30" s="147">
        <f>'Input quaterly NDX'!AF3</f>
        <v>36170</v>
      </c>
    </row>
    <row r="31" spans="1:12">
      <c r="A31" s="7"/>
      <c r="B31" s="128" t="s">
        <v>542</v>
      </c>
      <c r="C31" s="129" t="s">
        <v>38</v>
      </c>
      <c r="D31" s="147">
        <f>'Input quaterly NDX'!Y5</f>
        <v>6577</v>
      </c>
      <c r="E31" s="147">
        <f>'Input quaterly NDX'!Z5</f>
        <v>6308</v>
      </c>
      <c r="F31" s="147">
        <f>'Input quaterly NDX'!AA5</f>
        <v>3648</v>
      </c>
      <c r="G31" s="147">
        <f>'Input quaterly NDX'!AB5</f>
        <v>5063</v>
      </c>
      <c r="H31" s="147">
        <f>'Input quaterly NDX'!AC5</f>
        <v>6642</v>
      </c>
      <c r="I31" s="147">
        <f>'Input quaterly NDX'!AD5</f>
        <v>5828</v>
      </c>
      <c r="J31" s="147">
        <f>'Input quaterly NDX'!AE5</f>
        <v>2066</v>
      </c>
      <c r="K31" s="147">
        <f>'Input quaterly NDX'!AF5</f>
        <v>3445</v>
      </c>
    </row>
    <row r="32" spans="1:12">
      <c r="A32" s="7"/>
      <c r="B32" s="128" t="s">
        <v>543</v>
      </c>
      <c r="C32" s="128" t="s">
        <v>38</v>
      </c>
      <c r="D32" s="148">
        <f>'Input quaterly NDX'!Y15</f>
        <v>3186</v>
      </c>
      <c r="E32" s="148">
        <f>'Input quaterly NDX'!Z15</f>
        <v>3728</v>
      </c>
      <c r="F32" s="148">
        <f>'Input quaterly NDX'!AA15</f>
        <v>45</v>
      </c>
      <c r="G32" s="148">
        <f>'Input quaterly NDX'!AB15</f>
        <v>3591</v>
      </c>
      <c r="H32" s="148">
        <f>'Input quaterly NDX'!AC15</f>
        <v>4250</v>
      </c>
      <c r="I32" s="148">
        <f>'Input quaterly NDX'!AD15</f>
        <v>3750</v>
      </c>
      <c r="J32" s="148">
        <f>'Input quaterly NDX'!AE15</f>
        <v>3570</v>
      </c>
      <c r="K32" s="148">
        <f>'Input quaterly NDX'!AF15</f>
        <v>4007</v>
      </c>
      <c r="L32" s="10"/>
    </row>
    <row r="33" spans="1:12">
      <c r="A33" s="7"/>
      <c r="B33" s="128" t="s">
        <v>544</v>
      </c>
      <c r="C33" s="129" t="s">
        <v>38</v>
      </c>
      <c r="D33" s="147">
        <f>'Input quaterly NDX'!Y33</f>
        <v>60017</v>
      </c>
      <c r="E33" s="147">
        <f>'Input quaterly NDX'!Z33</f>
        <v>60830</v>
      </c>
      <c r="F33" s="147">
        <f>'Input quaterly NDX'!AA33</f>
        <v>60875</v>
      </c>
      <c r="G33" s="147">
        <f>'Input quaterly NDX'!AB33</f>
        <v>64148</v>
      </c>
      <c r="H33" s="147">
        <f>'Input quaterly NDX'!AC33</f>
        <v>65067</v>
      </c>
      <c r="I33" s="147">
        <f>'Input quaterly NDX'!AD33</f>
        <v>68817</v>
      </c>
      <c r="J33" s="147">
        <f>'Input quaterly NDX'!AE33</f>
        <v>72386</v>
      </c>
      <c r="K33" s="147">
        <f>'Input quaterly NDX'!AF33</f>
        <v>74305</v>
      </c>
    </row>
    <row r="34" spans="1:12">
      <c r="A34" s="7"/>
      <c r="B34" s="128" t="s">
        <v>545</v>
      </c>
      <c r="C34" s="129" t="s">
        <v>38</v>
      </c>
      <c r="D34" s="147">
        <f>'Input quaterly NDX'!Y38</f>
        <v>147776</v>
      </c>
      <c r="E34" s="147">
        <f>'Input quaterly NDX'!Z38</f>
        <v>152535</v>
      </c>
      <c r="F34" s="147">
        <f>'Input quaterly NDX'!AA38</f>
        <v>166472</v>
      </c>
      <c r="G34" s="147">
        <f>'Input quaterly NDX'!AB38</f>
        <v>154546</v>
      </c>
      <c r="H34" s="147">
        <f>'Input quaterly NDX'!AC38</f>
        <v>152119</v>
      </c>
      <c r="I34" s="147">
        <f>'Input quaterly NDX'!AD38</f>
        <v>145124</v>
      </c>
      <c r="J34" s="147">
        <f>'Input quaterly NDX'!AE38</f>
        <v>157564</v>
      </c>
      <c r="K34" s="147">
        <f>'Input quaterly NDX'!AF38</f>
        <v>168472</v>
      </c>
    </row>
    <row r="35" spans="1:12">
      <c r="A35" s="7"/>
      <c r="B35" s="128" t="s">
        <v>546</v>
      </c>
      <c r="C35" s="129" t="s">
        <v>39</v>
      </c>
      <c r="D35" s="147">
        <f>'Input quaterly NDX'!Y34*1000000/10000</f>
        <v>4859800</v>
      </c>
      <c r="E35" s="147">
        <f>'Input quaterly NDX'!Z34*1000000/10000</f>
        <v>4859800</v>
      </c>
      <c r="F35" s="147">
        <f>'Input quaterly NDX'!AA34*1000000/10000</f>
        <v>4859800</v>
      </c>
      <c r="G35" s="147">
        <f>'Input quaterly NDX'!AB34*1000000/10000</f>
        <v>4859800</v>
      </c>
      <c r="H35" s="147">
        <f>'Input quaterly NDX'!AC34*1000000/10000</f>
        <v>5345700</v>
      </c>
      <c r="I35" s="147">
        <f>'Input quaterly NDX'!AD34*1000000/10000</f>
        <v>5345700</v>
      </c>
      <c r="J35" s="147">
        <f>'Input quaterly NDX'!AE34*1000000/10000</f>
        <v>5345700</v>
      </c>
      <c r="K35" s="147">
        <f>'Input quaterly NDX'!AF34*1000000/10000</f>
        <v>5345700</v>
      </c>
    </row>
    <row r="36" spans="1:12">
      <c r="A36" s="7"/>
      <c r="B36" s="128"/>
      <c r="C36" s="129"/>
      <c r="D36" s="147"/>
      <c r="E36" s="147"/>
      <c r="F36" s="147"/>
      <c r="G36" s="147"/>
      <c r="H36" s="147"/>
      <c r="I36" s="147"/>
      <c r="J36" s="147"/>
      <c r="K36" s="147"/>
    </row>
    <row r="37" spans="1:12">
      <c r="A37" s="7"/>
      <c r="B37" s="128" t="s">
        <v>547</v>
      </c>
      <c r="C37" s="129" t="s">
        <v>36</v>
      </c>
      <c r="D37" s="149">
        <f>D31/D30</f>
        <v>0.13061005639844309</v>
      </c>
      <c r="E37" s="149">
        <f t="shared" ref="E37:K37" si="0">E31/E30</f>
        <v>0.10940562290788629</v>
      </c>
      <c r="F37" s="149">
        <f t="shared" si="0"/>
        <v>0.10390794120998063</v>
      </c>
      <c r="G37" s="149">
        <f t="shared" si="0"/>
        <v>0.17301120831055222</v>
      </c>
      <c r="H37" s="149">
        <f t="shared" si="0"/>
        <v>0.17952321747121466</v>
      </c>
      <c r="I37" s="149">
        <f t="shared" si="0"/>
        <v>0.21955997588908982</v>
      </c>
      <c r="J37" s="149">
        <f t="shared" si="0"/>
        <v>4.6466645674958389E-2</v>
      </c>
      <c r="K37" s="149">
        <f t="shared" si="0"/>
        <v>9.5244677909870054E-2</v>
      </c>
      <c r="L37" s="11"/>
    </row>
    <row r="38" spans="1:12">
      <c r="A38" s="7"/>
      <c r="B38" s="128" t="s">
        <v>571</v>
      </c>
      <c r="C38" s="129" t="s">
        <v>36</v>
      </c>
      <c r="D38" s="149">
        <f>D32/D30</f>
        <v>6.3269521010405907E-2</v>
      </c>
      <c r="E38" s="149">
        <f t="shared" ref="E38:K38" si="1">E32/E30</f>
        <v>6.4658237508021577E-2</v>
      </c>
      <c r="F38" s="149">
        <f t="shared" si="1"/>
        <v>1.2817591432152215E-3</v>
      </c>
      <c r="G38" s="149">
        <f t="shared" si="1"/>
        <v>0.12271049753963914</v>
      </c>
      <c r="H38" s="149">
        <f t="shared" si="1"/>
        <v>0.11487107411211417</v>
      </c>
      <c r="I38" s="149">
        <f t="shared" si="1"/>
        <v>0.14127486437613021</v>
      </c>
      <c r="J38" s="149">
        <f t="shared" si="1"/>
        <v>8.0293284152759659E-2</v>
      </c>
      <c r="K38" s="149">
        <f t="shared" si="1"/>
        <v>0.11078241636715511</v>
      </c>
      <c r="L38" s="11"/>
    </row>
    <row r="39" spans="1:12">
      <c r="A39" s="7"/>
      <c r="B39" s="128" t="s">
        <v>41</v>
      </c>
      <c r="C39" s="129" t="s">
        <v>40</v>
      </c>
      <c r="D39" s="130">
        <f>D32*1000000/D35</f>
        <v>655.58253426066915</v>
      </c>
      <c r="E39" s="130">
        <f t="shared" ref="E39:K39" si="2">E32*1000000/E35</f>
        <v>767.10975760319354</v>
      </c>
      <c r="F39" s="130">
        <f t="shared" si="2"/>
        <v>9.2596403144162309</v>
      </c>
      <c r="G39" s="130">
        <f t="shared" si="2"/>
        <v>738.91929709041528</v>
      </c>
      <c r="H39" s="130">
        <f t="shared" si="2"/>
        <v>795.03152066146617</v>
      </c>
      <c r="I39" s="130">
        <f t="shared" si="2"/>
        <v>701.49840058364668</v>
      </c>
      <c r="J39" s="130">
        <f t="shared" si="2"/>
        <v>667.8264773556316</v>
      </c>
      <c r="K39" s="130">
        <f t="shared" si="2"/>
        <v>749.57442430364597</v>
      </c>
    </row>
    <row r="40" spans="1:12">
      <c r="A40" s="7"/>
      <c r="B40" s="128" t="s">
        <v>548</v>
      </c>
      <c r="C40" s="129"/>
      <c r="D40" s="130">
        <f>D33*1000000/D35</f>
        <v>12349.68517222931</v>
      </c>
      <c r="E40" s="130">
        <f t="shared" ref="E40:K40" si="3">E33*1000000/E35</f>
        <v>12516.976007243096</v>
      </c>
      <c r="F40" s="130">
        <f t="shared" si="3"/>
        <v>12526.235647557512</v>
      </c>
      <c r="G40" s="130">
        <f t="shared" si="3"/>
        <v>13199.72015309272</v>
      </c>
      <c r="H40" s="130">
        <f t="shared" si="3"/>
        <v>12171.83904820697</v>
      </c>
      <c r="I40" s="130">
        <f t="shared" si="3"/>
        <v>12873.337448790617</v>
      </c>
      <c r="J40" s="130">
        <f t="shared" si="3"/>
        <v>13540.976859906094</v>
      </c>
      <c r="K40" s="130">
        <f t="shared" si="3"/>
        <v>13899.956974764764</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-0.26527126856779726</v>
      </c>
      <c r="I42" s="138">
        <f>(I30-E30)/ABS(E30)</f>
        <v>-0.53962224881627552</v>
      </c>
      <c r="J42" s="138">
        <f>(J30-F30)/ABS(F30)</f>
        <v>0.26643500056967073</v>
      </c>
      <c r="K42" s="138">
        <f>(K30-G30)/ABS(G30)</f>
        <v>0.2359896118097321</v>
      </c>
      <c r="L42" s="12"/>
    </row>
    <row r="43" spans="1:12">
      <c r="A43" s="7"/>
      <c r="B43" s="128" t="s">
        <v>564</v>
      </c>
      <c r="C43" s="139" t="s">
        <v>36</v>
      </c>
      <c r="D43" s="128"/>
      <c r="E43" s="132">
        <f>E30/D30-1</f>
        <v>0.14498768766383341</v>
      </c>
      <c r="F43" s="132">
        <f t="shared" ref="F43:K43" si="4">F30/E30-1</f>
        <v>-0.39108867960525173</v>
      </c>
      <c r="G43" s="132">
        <f t="shared" si="4"/>
        <v>-0.16645778739888339</v>
      </c>
      <c r="H43" s="132">
        <f t="shared" si="4"/>
        <v>0.26428376161837064</v>
      </c>
      <c r="I43" s="132">
        <f>I30/H30-1</f>
        <v>-0.2825558138277745</v>
      </c>
      <c r="J43" s="132">
        <f t="shared" si="4"/>
        <v>0.67503013863773353</v>
      </c>
      <c r="K43" s="132">
        <f t="shared" si="4"/>
        <v>-0.18649633394809051</v>
      </c>
      <c r="L43" s="12"/>
    </row>
    <row r="44" spans="1:12" s="8" customFormat="1">
      <c r="A44" s="13"/>
      <c r="B44" s="128" t="s">
        <v>562</v>
      </c>
      <c r="C44" s="136" t="s">
        <v>36</v>
      </c>
      <c r="D44" s="137"/>
      <c r="E44" s="150"/>
      <c r="F44" s="150"/>
      <c r="G44" s="150"/>
      <c r="H44" s="138">
        <f>(H32-D32)/ABS(D32)</f>
        <v>0.33396107972379158</v>
      </c>
      <c r="I44" s="138">
        <f>(I32-E32)/ABS(E32)</f>
        <v>5.9012875536480691E-3</v>
      </c>
      <c r="J44" s="138">
        <f>(J32-F32)/ABS(F32)</f>
        <v>78.333333333333329</v>
      </c>
      <c r="K44" s="138">
        <f>(K32-G32)/ABS(G32)</f>
        <v>0.11584516847674742</v>
      </c>
      <c r="L44" s="14"/>
    </row>
    <row r="45" spans="1:12">
      <c r="A45" s="7"/>
      <c r="B45" s="128" t="s">
        <v>567</v>
      </c>
      <c r="C45" s="139" t="s">
        <v>36</v>
      </c>
      <c r="D45" s="128"/>
      <c r="E45" s="132">
        <f>E32/D32-1</f>
        <v>0.17011927181418707</v>
      </c>
      <c r="F45" s="132">
        <f t="shared" ref="F45:K45" si="5">F32/E32-1</f>
        <v>-0.98792918454935619</v>
      </c>
      <c r="G45" s="132">
        <f t="shared" si="5"/>
        <v>78.8</v>
      </c>
      <c r="H45" s="132">
        <f>(H32-G32)/ABS(G32)</f>
        <v>0.18351434140907824</v>
      </c>
      <c r="I45" s="132">
        <f>I32/H32-1</f>
        <v>-0.11764705882352944</v>
      </c>
      <c r="J45" s="132">
        <f t="shared" si="5"/>
        <v>-4.8000000000000043E-2</v>
      </c>
      <c r="K45" s="132">
        <f t="shared" si="5"/>
        <v>0.12240896358543418</v>
      </c>
      <c r="L45" s="12"/>
    </row>
    <row r="46" spans="1:12" s="8" customFormat="1">
      <c r="A46" s="13"/>
      <c r="B46" s="128" t="s">
        <v>565</v>
      </c>
      <c r="C46" s="136" t="s">
        <v>36</v>
      </c>
      <c r="D46" s="137"/>
      <c r="E46" s="150"/>
      <c r="F46" s="150"/>
      <c r="G46" s="150"/>
      <c r="H46" s="138">
        <f>(H39-D39)/ABS(D39)</f>
        <v>0.21271003895498852</v>
      </c>
      <c r="I46" s="138">
        <f>(I39-E39)/ABS(E39)</f>
        <v>-8.5530598938732244E-2</v>
      </c>
      <c r="J46" s="138">
        <f>(J39-F39)/ABS(F39)</f>
        <v>71.122291436731089</v>
      </c>
      <c r="K46" s="138">
        <f>(K39-G39)/ABS(G39)</f>
        <v>1.4419879485062233E-2</v>
      </c>
      <c r="L46" s="14"/>
    </row>
    <row r="47" spans="1:12">
      <c r="A47" s="7"/>
      <c r="B47" s="128" t="s">
        <v>566</v>
      </c>
      <c r="C47" s="139" t="s">
        <v>36</v>
      </c>
      <c r="D47" s="128"/>
      <c r="E47" s="132">
        <f>E39/D39-1</f>
        <v>0.17011927181418707</v>
      </c>
      <c r="F47" s="132">
        <f t="shared" ref="F47:K47" si="6">F39/E39-1</f>
        <v>-0.98792918454935619</v>
      </c>
      <c r="G47" s="132">
        <f t="shared" si="6"/>
        <v>78.800000000000011</v>
      </c>
      <c r="H47" s="132">
        <f t="shared" si="6"/>
        <v>7.5938230050290434E-2</v>
      </c>
      <c r="I47" s="132">
        <f>I39/H39-1</f>
        <v>-0.11764705882352933</v>
      </c>
      <c r="J47" s="132">
        <f t="shared" si="6"/>
        <v>-4.8000000000000043E-2</v>
      </c>
      <c r="K47" s="132">
        <f t="shared" si="6"/>
        <v>0.1224089635854344</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6.1697849346694582E-2</v>
      </c>
      <c r="F49" s="132">
        <f t="shared" ref="F49:K49" si="7">F32/AVERAGE(E33:F33)</f>
        <v>7.3949303644057357E-4</v>
      </c>
      <c r="G49" s="132">
        <f t="shared" si="7"/>
        <v>5.7445430040872478E-2</v>
      </c>
      <c r="H49" s="132">
        <f t="shared" si="7"/>
        <v>6.5781836474093566E-2</v>
      </c>
      <c r="I49" s="132">
        <f>I32/AVERAGE(H33:I33)</f>
        <v>5.6018643004391862E-2</v>
      </c>
      <c r="J49" s="132">
        <f t="shared" si="7"/>
        <v>5.056549790018626E-2</v>
      </c>
      <c r="K49" s="132">
        <f t="shared" si="7"/>
        <v>5.4631845171142057E-2</v>
      </c>
      <c r="L49" s="12"/>
    </row>
    <row r="50" spans="1:12">
      <c r="A50" s="7"/>
      <c r="B50" s="128" t="s">
        <v>43</v>
      </c>
      <c r="C50" s="141" t="s">
        <v>36</v>
      </c>
      <c r="D50" s="129"/>
      <c r="E50" s="133">
        <f>E32/AVERAGE(D34:E34)</f>
        <v>2.4827595392776156E-2</v>
      </c>
      <c r="F50" s="133">
        <f t="shared" ref="F50:K50" si="8">F32/AVERAGE(E34:F34)</f>
        <v>2.8212547060095858E-4</v>
      </c>
      <c r="G50" s="133">
        <f t="shared" si="8"/>
        <v>2.2372577238659513E-2</v>
      </c>
      <c r="H50" s="133">
        <f t="shared" si="8"/>
        <v>2.7717541943162734E-2</v>
      </c>
      <c r="I50" s="132">
        <f>I32/AVERAGE(H34:I34)</f>
        <v>2.5231880986263763E-2</v>
      </c>
      <c r="J50" s="132">
        <f t="shared" si="8"/>
        <v>2.3588645734221377E-2</v>
      </c>
      <c r="K50" s="132">
        <f t="shared" si="8"/>
        <v>2.4580107718166093E-2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0.59386503897791254</v>
      </c>
      <c r="E52" s="133">
        <f t="shared" si="9"/>
        <v>0.60120628052578096</v>
      </c>
      <c r="F52" s="133">
        <f t="shared" si="9"/>
        <v>0.63432288913450918</v>
      </c>
      <c r="G52" s="133">
        <f t="shared" si="9"/>
        <v>0.58492617084880871</v>
      </c>
      <c r="H52" s="133">
        <f t="shared" si="9"/>
        <v>0.57226250501252307</v>
      </c>
      <c r="I52" s="133">
        <f t="shared" si="9"/>
        <v>0.5258055180397454</v>
      </c>
      <c r="J52" s="133">
        <f t="shared" si="9"/>
        <v>0.54059302886446137</v>
      </c>
      <c r="K52" s="133">
        <f t="shared" si="9"/>
        <v>0.55894748088703161</v>
      </c>
    </row>
    <row r="53" spans="1:12">
      <c r="A53" s="7"/>
      <c r="B53" s="128" t="s">
        <v>553</v>
      </c>
      <c r="C53" s="141" t="s">
        <v>36</v>
      </c>
      <c r="D53" s="133">
        <f t="shared" ref="D53:K53" si="10">D34/D33-1</f>
        <v>1.4622356998850328</v>
      </c>
      <c r="E53" s="133">
        <f t="shared" si="10"/>
        <v>1.5075620581949698</v>
      </c>
      <c r="F53" s="133">
        <f t="shared" si="10"/>
        <v>1.7346529774127308</v>
      </c>
      <c r="G53" s="133">
        <f t="shared" si="10"/>
        <v>1.4092099519860324</v>
      </c>
      <c r="H53" s="133">
        <f t="shared" si="10"/>
        <v>1.3378824903560944</v>
      </c>
      <c r="I53" s="133">
        <f t="shared" si="10"/>
        <v>1.1088393856169261</v>
      </c>
      <c r="J53" s="133">
        <f t="shared" si="10"/>
        <v>1.1767192551045782</v>
      </c>
      <c r="K53" s="133">
        <f t="shared" si="10"/>
        <v>1.2673036807751834</v>
      </c>
    </row>
    <row r="54" spans="1:12">
      <c r="A54" s="7"/>
      <c r="B54" s="128" t="s">
        <v>554</v>
      </c>
      <c r="C54" s="141" t="s">
        <v>40</v>
      </c>
      <c r="D54" s="144">
        <f>'Input quaterly NDX'!Y19/'Input quaterly NDX'!Y31</f>
        <v>1.3696006669854466</v>
      </c>
      <c r="E54" s="144">
        <f>'Input quaterly NDX'!Z19/'Input quaterly NDX'!Z31</f>
        <v>1.3783452881523621</v>
      </c>
      <c r="F54" s="144">
        <f>'Input quaterly NDX'!AA19/'Input quaterly NDX'!AA31</f>
        <v>1.312620698735955</v>
      </c>
      <c r="G54" s="144">
        <f>'Input quaterly NDX'!AB19/'Input quaterly NDX'!AB31</f>
        <v>1.3577013146319403</v>
      </c>
      <c r="H54" s="144">
        <f>'Input quaterly NDX'!AD19/'Input quaterly NDX'!AC31</f>
        <v>1.3057979646269777</v>
      </c>
      <c r="I54" s="144">
        <f>'Input quaterly NDX'!AD19/'Input quaterly NDX'!AD31</f>
        <v>1.4933514970237214</v>
      </c>
      <c r="J54" s="144">
        <f>'Input quaterly NDX'!AE19/'Input quaterly NDX'!AE31</f>
        <v>1.4360708817549761</v>
      </c>
      <c r="K54" s="144">
        <f>'Input quaterly NDX'!AF19/'Input quaterly NDX'!AF31</f>
        <v>1.4023776863283035</v>
      </c>
    </row>
    <row r="55" spans="1:12">
      <c r="A55" s="7"/>
      <c r="B55" s="128" t="s">
        <v>555</v>
      </c>
      <c r="C55" s="141" t="s">
        <v>40</v>
      </c>
      <c r="D55" s="151">
        <f>('Input quaterly NDX'!Y19-'Input quaterly NDX'!Y23)/'Input quaterly NDX'!Y31</f>
        <v>1.2442834197717045</v>
      </c>
      <c r="E55" s="151">
        <f>('Input quaterly NDX'!Z19-'Input quaterly NDX'!Z23)/'Input quaterly NDX'!Z31</f>
        <v>1.2481078407123423</v>
      </c>
      <c r="F55" s="151">
        <f>('Input quaterly NDX'!AA19-'Input quaterly NDX'!AA23)/'Input quaterly NDX'!AA31</f>
        <v>1.1967169943820224</v>
      </c>
      <c r="G55" s="151">
        <f>('Input quaterly NDX'!AB19-'Input quaterly NDX'!AB23)/'Input quaterly NDX'!AB31</f>
        <v>1.2540795717843558</v>
      </c>
      <c r="H55" s="151">
        <f>('Input quaterly NDX'!AD19-'Input quaterly NDX'!AC23)/'Input quaterly NDX'!AC31</f>
        <v>1.2154491545174404</v>
      </c>
      <c r="I55" s="151">
        <f>('Input quaterly NDX'!AD19-'Input quaterly NDX'!AD23)/'Input quaterly NDX'!AD31</f>
        <v>1.3890484792845086</v>
      </c>
      <c r="J55" s="151">
        <f>('Input quaterly NDX'!AE19-'Input quaterly NDX'!AE23)/'Input quaterly NDX'!AE31</f>
        <v>1.3136592957004092</v>
      </c>
      <c r="K55" s="151">
        <f>('Input quaterly NDX'!AF19-'Input quaterly NDX'!AF23)/'Input quaterly NDX'!AF31</f>
        <v>1.1866255144032922</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hợp'!D18</f>
        <v>13100</v>
      </c>
    </row>
    <row r="58" spans="1:12">
      <c r="A58" s="7"/>
      <c r="B58" s="128" t="s">
        <v>558</v>
      </c>
      <c r="C58" s="129" t="s">
        <v>38</v>
      </c>
      <c r="D58" s="130"/>
      <c r="E58" s="130"/>
      <c r="F58" s="130"/>
      <c r="G58" s="130"/>
      <c r="H58" s="130"/>
      <c r="I58" s="130"/>
      <c r="J58" s="130"/>
      <c r="K58" s="130">
        <f>K57*K35/1000000</f>
        <v>70028.67</v>
      </c>
    </row>
    <row r="59" spans="1:12">
      <c r="A59" s="7"/>
      <c r="B59" s="128" t="s">
        <v>559</v>
      </c>
      <c r="C59" s="129" t="s">
        <v>40</v>
      </c>
      <c r="D59" s="130"/>
      <c r="E59" s="130"/>
      <c r="F59" s="130"/>
      <c r="G59" s="130"/>
      <c r="H59" s="130"/>
      <c r="I59" s="130"/>
      <c r="J59" s="130"/>
      <c r="K59" s="153">
        <f>K57/(SUM(H32:K32)*1000000/K35)</f>
        <v>4.4956455029851705</v>
      </c>
    </row>
    <row r="60" spans="1:12">
      <c r="A60" s="7"/>
      <c r="B60" s="128" t="s">
        <v>560</v>
      </c>
      <c r="C60" s="129" t="s">
        <v>40</v>
      </c>
      <c r="D60" s="130"/>
      <c r="E60" s="130"/>
      <c r="F60" s="130"/>
      <c r="G60" s="130"/>
      <c r="H60" s="130"/>
      <c r="I60" s="130"/>
      <c r="J60" s="130"/>
      <c r="K60" s="154">
        <f>K57/K40</f>
        <v>0.94244896036605885</v>
      </c>
    </row>
  </sheetData>
  <mergeCells count="3">
    <mergeCell ref="I2:K2"/>
    <mergeCell ref="I20:K20"/>
    <mergeCell ref="I3:K19"/>
  </mergeCells>
  <conditionalFormatting sqref="E16:G18">
    <cfRule type="cellIs" dxfId="93" priority="3" operator="lessThan">
      <formula>0</formula>
    </cfRule>
    <cfRule type="cellIs" dxfId="92" priority="4" operator="greaterThan">
      <formula>0</formula>
    </cfRule>
  </conditionalFormatting>
  <conditionalFormatting sqref="H42:K42 H44:K44 H46:K46">
    <cfRule type="cellIs" dxfId="91" priority="1" operator="lessThan">
      <formula>0</formula>
    </cfRule>
    <cfRule type="cellIs" dxfId="90" priority="2" operator="greater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16" t="s">
        <v>0</v>
      </c>
      <c r="B1" s="217"/>
      <c r="C1" s="218"/>
      <c r="D1" s="91" t="s">
        <v>1542</v>
      </c>
      <c r="E1" s="91" t="s">
        <v>1543</v>
      </c>
      <c r="F1" s="91" t="s">
        <v>1545</v>
      </c>
      <c r="G1" s="91"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19"/>
      <c r="B2" s="220"/>
      <c r="C2" s="221"/>
      <c r="D2" s="92" t="s">
        <v>1744</v>
      </c>
      <c r="E2" s="92" t="s">
        <v>1744</v>
      </c>
      <c r="F2" s="92" t="s">
        <v>1744</v>
      </c>
      <c r="G2" s="92" t="s">
        <v>1744</v>
      </c>
    </row>
    <row r="3" spans="1:17" ht="45" customHeight="1" thickBot="1">
      <c r="A3" s="222" t="s">
        <v>1</v>
      </c>
      <c r="B3" s="223"/>
      <c r="C3" s="93"/>
      <c r="D3" s="94">
        <v>98305</v>
      </c>
      <c r="E3" s="94">
        <v>121052</v>
      </c>
      <c r="F3" s="94">
        <v>169786</v>
      </c>
      <c r="G3" s="94">
        <v>137268</v>
      </c>
      <c r="I3" s="22">
        <f>REPLACE(D3,1,3,"")/1</f>
        <v>5</v>
      </c>
      <c r="J3" s="22">
        <f t="shared" ref="J3:L16" si="0">REPLACE(E3,1,3,"")/1</f>
        <v>52</v>
      </c>
      <c r="K3" s="22">
        <f t="shared" si="0"/>
        <v>786</v>
      </c>
      <c r="L3" s="22">
        <f t="shared" si="0"/>
        <v>268</v>
      </c>
      <c r="N3" s="2">
        <f>D3</f>
        <v>98305</v>
      </c>
      <c r="O3" s="2">
        <f t="shared" ref="O3:Q17" si="1">E3</f>
        <v>121052</v>
      </c>
      <c r="P3" s="2">
        <f t="shared" si="1"/>
        <v>169786</v>
      </c>
      <c r="Q3" s="2">
        <f t="shared" si="1"/>
        <v>137268</v>
      </c>
    </row>
    <row r="4" spans="1:17" ht="61.5" customHeight="1" thickBot="1">
      <c r="A4" s="214" t="s">
        <v>2</v>
      </c>
      <c r="B4" s="215"/>
      <c r="C4" s="93"/>
      <c r="D4" s="95">
        <v>89547</v>
      </c>
      <c r="E4" s="95">
        <v>107388</v>
      </c>
      <c r="F4" s="95">
        <v>148184</v>
      </c>
      <c r="G4" s="95">
        <v>117669</v>
      </c>
      <c r="I4" s="22">
        <f t="shared" ref="I4:I16" si="2">REPLACE(D4,1,3,"")/1</f>
        <v>47</v>
      </c>
      <c r="J4" s="22">
        <f t="shared" si="0"/>
        <v>388</v>
      </c>
      <c r="K4" s="22">
        <f t="shared" si="0"/>
        <v>184</v>
      </c>
      <c r="L4" s="22">
        <f t="shared" si="0"/>
        <v>669</v>
      </c>
      <c r="N4" s="2">
        <f t="shared" ref="N4:Q38" si="3">D4</f>
        <v>89547</v>
      </c>
      <c r="O4" s="2">
        <f t="shared" si="1"/>
        <v>107388</v>
      </c>
      <c r="P4" s="2">
        <f t="shared" si="1"/>
        <v>148184</v>
      </c>
      <c r="Q4" s="2">
        <f t="shared" si="1"/>
        <v>117669</v>
      </c>
    </row>
    <row r="5" spans="1:17" ht="61.5" customHeight="1" thickBot="1">
      <c r="A5" s="224" t="s">
        <v>3</v>
      </c>
      <c r="B5" s="225"/>
      <c r="C5" s="93"/>
      <c r="D5" s="94">
        <v>8758</v>
      </c>
      <c r="E5" s="94">
        <v>13664</v>
      </c>
      <c r="F5" s="94">
        <v>21602</v>
      </c>
      <c r="G5" s="94">
        <v>19599</v>
      </c>
      <c r="I5" s="22">
        <f t="shared" si="2"/>
        <v>8</v>
      </c>
      <c r="J5" s="22">
        <f t="shared" si="0"/>
        <v>64</v>
      </c>
      <c r="K5" s="22">
        <f t="shared" si="0"/>
        <v>2</v>
      </c>
      <c r="L5" s="22">
        <f t="shared" si="0"/>
        <v>99</v>
      </c>
      <c r="N5" s="2">
        <f t="shared" si="3"/>
        <v>8758</v>
      </c>
      <c r="O5" s="2">
        <f t="shared" si="1"/>
        <v>13664</v>
      </c>
      <c r="P5" s="2">
        <f t="shared" si="1"/>
        <v>21602</v>
      </c>
      <c r="Q5" s="2">
        <f t="shared" si="1"/>
        <v>19599</v>
      </c>
    </row>
    <row r="6" spans="1:17" ht="30" customHeight="1" thickBot="1">
      <c r="A6" s="214" t="s">
        <v>4</v>
      </c>
      <c r="B6" s="215"/>
      <c r="C6" s="93"/>
      <c r="D6" s="95">
        <v>1447</v>
      </c>
      <c r="E6" s="95">
        <v>2182</v>
      </c>
      <c r="F6" s="95">
        <v>1236</v>
      </c>
      <c r="G6" s="95">
        <v>5501</v>
      </c>
      <c r="I6" s="22">
        <f t="shared" si="2"/>
        <v>7</v>
      </c>
      <c r="J6" s="22">
        <f t="shared" si="0"/>
        <v>2</v>
      </c>
      <c r="K6" s="22">
        <f t="shared" si="0"/>
        <v>6</v>
      </c>
      <c r="L6" s="22">
        <f t="shared" si="0"/>
        <v>1</v>
      </c>
      <c r="N6" s="2">
        <f t="shared" si="3"/>
        <v>1447</v>
      </c>
      <c r="O6" s="2">
        <f t="shared" si="1"/>
        <v>2182</v>
      </c>
      <c r="P6" s="2">
        <f t="shared" si="1"/>
        <v>1236</v>
      </c>
      <c r="Q6" s="2">
        <f t="shared" si="1"/>
        <v>5501</v>
      </c>
    </row>
    <row r="7" spans="1:17" ht="15" customHeight="1" thickBot="1">
      <c r="A7" s="214" t="s">
        <v>5</v>
      </c>
      <c r="B7" s="215"/>
      <c r="C7" s="93"/>
      <c r="D7" s="95">
        <v>2046</v>
      </c>
      <c r="E7" s="95">
        <v>3850</v>
      </c>
      <c r="F7" s="95">
        <v>7822</v>
      </c>
      <c r="G7" s="95">
        <v>1855</v>
      </c>
      <c r="I7" s="22">
        <f t="shared" si="2"/>
        <v>6</v>
      </c>
      <c r="J7" s="22">
        <f t="shared" si="0"/>
        <v>0</v>
      </c>
      <c r="K7" s="22">
        <f t="shared" si="0"/>
        <v>2</v>
      </c>
      <c r="L7" s="22">
        <f t="shared" si="0"/>
        <v>5</v>
      </c>
      <c r="N7" s="2">
        <f t="shared" si="3"/>
        <v>2046</v>
      </c>
      <c r="O7" s="2">
        <f t="shared" si="1"/>
        <v>3850</v>
      </c>
      <c r="P7" s="2">
        <f t="shared" si="1"/>
        <v>7822</v>
      </c>
      <c r="Q7" s="2">
        <f t="shared" si="1"/>
        <v>1855</v>
      </c>
    </row>
    <row r="8" spans="1:17" ht="15.75" customHeight="1" thickBot="1">
      <c r="A8" s="214" t="s">
        <v>6</v>
      </c>
      <c r="B8" s="215"/>
      <c r="C8" s="93"/>
      <c r="D8" s="96">
        <v>197</v>
      </c>
      <c r="E8" s="95">
        <v>1085</v>
      </c>
      <c r="F8" s="95">
        <v>1964</v>
      </c>
      <c r="G8" s="95">
        <v>2326</v>
      </c>
      <c r="I8" s="22" t="e">
        <f t="shared" si="2"/>
        <v>#VALUE!</v>
      </c>
      <c r="J8" s="22">
        <f t="shared" si="0"/>
        <v>5</v>
      </c>
      <c r="K8" s="22">
        <f t="shared" si="0"/>
        <v>4</v>
      </c>
      <c r="L8" s="22">
        <f t="shared" si="0"/>
        <v>6</v>
      </c>
      <c r="N8" s="2">
        <f t="shared" si="3"/>
        <v>197</v>
      </c>
      <c r="O8" s="2">
        <f t="shared" si="1"/>
        <v>1085</v>
      </c>
      <c r="P8" s="2">
        <f t="shared" si="1"/>
        <v>1964</v>
      </c>
      <c r="Q8" s="2">
        <f t="shared" si="1"/>
        <v>2326</v>
      </c>
    </row>
    <row r="9" spans="1:17" ht="37.5" customHeight="1" thickBot="1">
      <c r="A9" s="214" t="s">
        <v>7</v>
      </c>
      <c r="B9" s="215"/>
      <c r="C9" s="93"/>
      <c r="D9" s="95">
        <v>1588</v>
      </c>
      <c r="E9" s="95">
        <v>1807</v>
      </c>
      <c r="F9" s="95">
        <v>2167</v>
      </c>
      <c r="G9" s="95">
        <v>2196</v>
      </c>
      <c r="I9" s="22">
        <f t="shared" si="2"/>
        <v>8</v>
      </c>
      <c r="J9" s="22">
        <f t="shared" si="0"/>
        <v>7</v>
      </c>
      <c r="K9" s="22">
        <f t="shared" si="0"/>
        <v>7</v>
      </c>
      <c r="L9" s="22">
        <f t="shared" si="0"/>
        <v>6</v>
      </c>
      <c r="N9" s="2">
        <f t="shared" si="3"/>
        <v>1588</v>
      </c>
      <c r="O9" s="2">
        <f t="shared" si="1"/>
        <v>1807</v>
      </c>
      <c r="P9" s="2">
        <f t="shared" si="1"/>
        <v>2167</v>
      </c>
      <c r="Q9" s="2">
        <f t="shared" si="1"/>
        <v>2196</v>
      </c>
    </row>
    <row r="10" spans="1:17" ht="61.5" customHeight="1" thickBot="1">
      <c r="A10" s="224" t="s">
        <v>8</v>
      </c>
      <c r="B10" s="225"/>
      <c r="C10" s="93"/>
      <c r="D10" s="94">
        <v>6374</v>
      </c>
      <c r="E10" s="94">
        <v>9104</v>
      </c>
      <c r="F10" s="94">
        <v>10886</v>
      </c>
      <c r="G10" s="94">
        <v>18724</v>
      </c>
      <c r="I10" s="22">
        <f t="shared" si="2"/>
        <v>4</v>
      </c>
      <c r="J10" s="22">
        <f t="shared" si="0"/>
        <v>4</v>
      </c>
      <c r="K10" s="22">
        <f t="shared" si="0"/>
        <v>86</v>
      </c>
      <c r="L10" s="22">
        <f t="shared" si="0"/>
        <v>24</v>
      </c>
      <c r="N10" s="2">
        <f t="shared" si="3"/>
        <v>6374</v>
      </c>
      <c r="O10" s="2">
        <f t="shared" si="1"/>
        <v>9104</v>
      </c>
      <c r="P10" s="2">
        <f t="shared" si="1"/>
        <v>10886</v>
      </c>
      <c r="Q10" s="2">
        <f t="shared" si="1"/>
        <v>18724</v>
      </c>
    </row>
    <row r="11" spans="1:17" ht="15" customHeight="1" thickBot="1">
      <c r="A11" s="214" t="s">
        <v>9</v>
      </c>
      <c r="B11" s="215"/>
      <c r="C11" s="93"/>
      <c r="D11" s="96">
        <v>63</v>
      </c>
      <c r="E11" s="95">
        <v>2322</v>
      </c>
      <c r="F11" s="96">
        <v>456</v>
      </c>
      <c r="G11" s="96">
        <v>214</v>
      </c>
      <c r="I11" s="22" t="e">
        <f t="shared" si="2"/>
        <v>#VALUE!</v>
      </c>
      <c r="J11" s="22">
        <f t="shared" si="0"/>
        <v>2</v>
      </c>
      <c r="K11" s="22" t="e">
        <f t="shared" si="0"/>
        <v>#VALUE!</v>
      </c>
      <c r="L11" s="22" t="e">
        <f t="shared" si="0"/>
        <v>#VALUE!</v>
      </c>
      <c r="N11" s="2">
        <f t="shared" si="3"/>
        <v>63</v>
      </c>
      <c r="O11" s="2">
        <f t="shared" si="1"/>
        <v>2322</v>
      </c>
      <c r="P11" s="2">
        <f t="shared" si="1"/>
        <v>456</v>
      </c>
      <c r="Q11" s="2">
        <f t="shared" si="1"/>
        <v>214</v>
      </c>
    </row>
    <row r="12" spans="1:17" ht="45" customHeight="1" thickBot="1">
      <c r="A12" s="214" t="s">
        <v>10</v>
      </c>
      <c r="B12" s="215"/>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24" t="s">
        <v>11</v>
      </c>
      <c r="B13" s="225"/>
      <c r="C13" s="93"/>
      <c r="D13" s="94">
        <v>6438</v>
      </c>
      <c r="E13" s="94">
        <v>11426</v>
      </c>
      <c r="F13" s="94">
        <v>11342</v>
      </c>
      <c r="G13" s="94">
        <v>18938</v>
      </c>
      <c r="I13" s="22">
        <f t="shared" si="2"/>
        <v>8</v>
      </c>
      <c r="J13" s="22">
        <f t="shared" si="0"/>
        <v>26</v>
      </c>
      <c r="K13" s="22">
        <f t="shared" si="0"/>
        <v>42</v>
      </c>
      <c r="L13" s="22">
        <f t="shared" si="0"/>
        <v>38</v>
      </c>
      <c r="N13" s="2">
        <f t="shared" si="3"/>
        <v>6438</v>
      </c>
      <c r="O13" s="2">
        <f t="shared" si="1"/>
        <v>11426</v>
      </c>
      <c r="P13" s="2">
        <f t="shared" si="1"/>
        <v>11342</v>
      </c>
      <c r="Q13" s="2">
        <f t="shared" si="1"/>
        <v>18938</v>
      </c>
    </row>
    <row r="14" spans="1:17" ht="61.5" customHeight="1" thickBot="1">
      <c r="A14" s="224" t="s">
        <v>12</v>
      </c>
      <c r="B14" s="225"/>
      <c r="C14" s="93"/>
      <c r="D14" s="94">
        <v>5002</v>
      </c>
      <c r="E14" s="94">
        <v>8834</v>
      </c>
      <c r="F14" s="94">
        <v>9009</v>
      </c>
      <c r="G14" s="94">
        <v>15199</v>
      </c>
      <c r="I14" s="22">
        <f t="shared" si="2"/>
        <v>2</v>
      </c>
      <c r="J14" s="22">
        <f t="shared" si="0"/>
        <v>4</v>
      </c>
      <c r="K14" s="22">
        <f t="shared" si="0"/>
        <v>9</v>
      </c>
      <c r="L14" s="22">
        <f t="shared" si="0"/>
        <v>99</v>
      </c>
      <c r="N14" s="2">
        <f t="shared" si="3"/>
        <v>5002</v>
      </c>
      <c r="O14" s="2">
        <f t="shared" si="1"/>
        <v>8834</v>
      </c>
      <c r="P14" s="2">
        <f t="shared" si="1"/>
        <v>9009</v>
      </c>
      <c r="Q14" s="2">
        <f t="shared" si="1"/>
        <v>15199</v>
      </c>
    </row>
    <row r="15" spans="1:17" ht="61.5" customHeight="1" thickBot="1">
      <c r="A15" s="224" t="s">
        <v>13</v>
      </c>
      <c r="B15" s="225"/>
      <c r="C15" s="93"/>
      <c r="D15" s="94">
        <v>5002</v>
      </c>
      <c r="E15" s="94">
        <v>8834</v>
      </c>
      <c r="F15" s="94">
        <v>9009</v>
      </c>
      <c r="G15" s="94">
        <v>15199</v>
      </c>
      <c r="I15" s="22">
        <f t="shared" si="2"/>
        <v>2</v>
      </c>
      <c r="J15" s="22">
        <f t="shared" si="0"/>
        <v>4</v>
      </c>
      <c r="K15" s="22">
        <f t="shared" si="0"/>
        <v>9</v>
      </c>
      <c r="L15" s="22">
        <f t="shared" si="0"/>
        <v>99</v>
      </c>
      <c r="N15" s="2">
        <f t="shared" si="3"/>
        <v>5002</v>
      </c>
      <c r="O15" s="2">
        <f t="shared" si="1"/>
        <v>8834</v>
      </c>
      <c r="P15" s="2">
        <f t="shared" si="1"/>
        <v>9009</v>
      </c>
      <c r="Q15" s="2">
        <f t="shared" si="1"/>
        <v>15199</v>
      </c>
    </row>
    <row r="16" spans="1:17" ht="37.5" customHeight="1" thickBot="1">
      <c r="A16" s="214" t="s">
        <v>14</v>
      </c>
      <c r="B16" s="215"/>
      <c r="C16" s="93"/>
      <c r="D16" s="95">
        <v>1135</v>
      </c>
      <c r="E16" s="95">
        <v>2333</v>
      </c>
      <c r="F16" s="95">
        <v>1680</v>
      </c>
      <c r="G16" s="95">
        <v>2559</v>
      </c>
      <c r="I16" s="22">
        <f t="shared" si="2"/>
        <v>5</v>
      </c>
      <c r="J16" s="22">
        <f t="shared" si="0"/>
        <v>3</v>
      </c>
      <c r="K16" s="22">
        <f t="shared" si="0"/>
        <v>0</v>
      </c>
      <c r="L16" s="22">
        <f t="shared" si="0"/>
        <v>9</v>
      </c>
      <c r="N16" s="2">
        <f t="shared" si="3"/>
        <v>1135</v>
      </c>
      <c r="O16" s="2">
        <f t="shared" si="1"/>
        <v>2333</v>
      </c>
      <c r="P16" s="2">
        <f t="shared" si="1"/>
        <v>1680</v>
      </c>
      <c r="Q16" s="2">
        <f t="shared" si="1"/>
        <v>2559</v>
      </c>
    </row>
    <row r="17" spans="1:17" ht="15" customHeight="1" thickBot="1">
      <c r="A17" s="226"/>
      <c r="B17" s="226"/>
      <c r="C17" s="226"/>
      <c r="D17" s="226"/>
      <c r="E17" s="226"/>
      <c r="F17" s="226"/>
      <c r="G17" s="226"/>
      <c r="N17" s="2">
        <f t="shared" si="3"/>
        <v>0</v>
      </c>
      <c r="O17" s="2">
        <f t="shared" si="1"/>
        <v>0</v>
      </c>
      <c r="P17" s="2">
        <f t="shared" si="1"/>
        <v>0</v>
      </c>
      <c r="Q17" s="2">
        <f t="shared" si="1"/>
        <v>0</v>
      </c>
    </row>
    <row r="18" spans="1:17" ht="15" customHeight="1" thickBot="1">
      <c r="A18" s="227" t="s">
        <v>15</v>
      </c>
      <c r="B18" s="228"/>
      <c r="C18" s="229"/>
      <c r="D18" s="97" t="s">
        <v>1745</v>
      </c>
      <c r="E18" s="97" t="s">
        <v>1746</v>
      </c>
      <c r="F18" s="97" t="s">
        <v>1747</v>
      </c>
      <c r="G18" s="97" t="s">
        <v>1748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2" t="s">
        <v>16</v>
      </c>
      <c r="B19" s="223"/>
      <c r="C19" s="93"/>
      <c r="D19" s="94">
        <v>160475</v>
      </c>
      <c r="E19" s="94">
        <v>107855</v>
      </c>
      <c r="F19" s="94">
        <v>118589</v>
      </c>
      <c r="G19" s="94">
        <v>120994</v>
      </c>
      <c r="I19" s="22">
        <f t="shared" ref="I19:L38" si="4">REPLACE(D19,1,3,"")/1</f>
        <v>475</v>
      </c>
      <c r="J19" s="22">
        <f t="shared" si="4"/>
        <v>855</v>
      </c>
      <c r="K19" s="22">
        <f t="shared" si="4"/>
        <v>589</v>
      </c>
      <c r="L19" s="22">
        <f t="shared" si="4"/>
        <v>994</v>
      </c>
      <c r="N19" s="2">
        <f t="shared" si="3"/>
        <v>160475</v>
      </c>
      <c r="O19" s="2">
        <f t="shared" si="3"/>
        <v>107855</v>
      </c>
      <c r="P19" s="2">
        <f t="shared" si="3"/>
        <v>118589</v>
      </c>
      <c r="Q19" s="2">
        <f t="shared" si="3"/>
        <v>120994</v>
      </c>
    </row>
    <row r="20" spans="1:17" ht="61.5" customHeight="1" thickBot="1">
      <c r="A20" s="214" t="s">
        <v>17</v>
      </c>
      <c r="B20" s="215"/>
      <c r="C20" s="93"/>
      <c r="D20" s="95">
        <v>3847</v>
      </c>
      <c r="E20" s="95">
        <v>6790</v>
      </c>
      <c r="F20" s="95">
        <v>4270</v>
      </c>
      <c r="G20" s="95">
        <v>38804</v>
      </c>
      <c r="I20" s="22">
        <f t="shared" si="4"/>
        <v>7</v>
      </c>
      <c r="J20" s="22">
        <f t="shared" si="4"/>
        <v>0</v>
      </c>
      <c r="K20" s="22">
        <f t="shared" si="4"/>
        <v>0</v>
      </c>
      <c r="L20" s="22">
        <f t="shared" si="4"/>
        <v>4</v>
      </c>
      <c r="N20" s="2">
        <f t="shared" si="3"/>
        <v>3847</v>
      </c>
      <c r="O20" s="2">
        <f t="shared" si="3"/>
        <v>6790</v>
      </c>
      <c r="P20" s="2">
        <f t="shared" si="3"/>
        <v>4270</v>
      </c>
      <c r="Q20" s="2">
        <f t="shared" si="3"/>
        <v>38804</v>
      </c>
    </row>
    <row r="21" spans="1:17" ht="30" customHeight="1" thickBot="1">
      <c r="A21" s="214" t="s">
        <v>18</v>
      </c>
      <c r="B21" s="215"/>
      <c r="C21" s="93"/>
      <c r="D21" s="96"/>
      <c r="E21" s="95">
        <v>10464</v>
      </c>
      <c r="F21" s="95">
        <v>9365</v>
      </c>
      <c r="G21" s="95">
        <v>17027</v>
      </c>
      <c r="I21" s="22" t="e">
        <f t="shared" si="4"/>
        <v>#VALUE!</v>
      </c>
      <c r="J21" s="22">
        <f t="shared" si="4"/>
        <v>64</v>
      </c>
      <c r="K21" s="22">
        <f t="shared" si="4"/>
        <v>5</v>
      </c>
      <c r="L21" s="22">
        <f t="shared" si="4"/>
        <v>27</v>
      </c>
      <c r="N21" s="2">
        <f t="shared" si="3"/>
        <v>0</v>
      </c>
      <c r="O21" s="2">
        <f t="shared" si="3"/>
        <v>10464</v>
      </c>
      <c r="P21" s="2">
        <f t="shared" si="3"/>
        <v>9365</v>
      </c>
      <c r="Q21" s="2">
        <f t="shared" si="3"/>
        <v>17027</v>
      </c>
    </row>
    <row r="22" spans="1:17" ht="30" customHeight="1" thickBot="1">
      <c r="A22" s="214" t="s">
        <v>19</v>
      </c>
      <c r="B22" s="215"/>
      <c r="C22" s="93"/>
      <c r="D22" s="95">
        <v>134417</v>
      </c>
      <c r="E22" s="95">
        <v>75521</v>
      </c>
      <c r="F22" s="95">
        <v>93088</v>
      </c>
      <c r="G22" s="95">
        <v>54148</v>
      </c>
      <c r="I22" s="22">
        <f t="shared" si="4"/>
        <v>417</v>
      </c>
      <c r="J22" s="22">
        <f t="shared" si="4"/>
        <v>21</v>
      </c>
      <c r="K22" s="22">
        <f t="shared" si="4"/>
        <v>88</v>
      </c>
      <c r="L22" s="22">
        <f t="shared" si="4"/>
        <v>48</v>
      </c>
      <c r="N22" s="2">
        <f t="shared" si="3"/>
        <v>134417</v>
      </c>
      <c r="O22" s="2">
        <f t="shared" si="3"/>
        <v>75521</v>
      </c>
      <c r="P22" s="2">
        <f t="shared" si="3"/>
        <v>93088</v>
      </c>
      <c r="Q22" s="2">
        <f t="shared" si="3"/>
        <v>54148</v>
      </c>
    </row>
    <row r="23" spans="1:17" ht="15" customHeight="1" thickBot="1">
      <c r="A23" s="214" t="s">
        <v>20</v>
      </c>
      <c r="B23" s="215"/>
      <c r="C23" s="93"/>
      <c r="D23" s="95">
        <v>21720</v>
      </c>
      <c r="E23" s="95">
        <v>13833</v>
      </c>
      <c r="F23" s="95">
        <v>10563</v>
      </c>
      <c r="G23" s="95">
        <v>9981</v>
      </c>
      <c r="I23" s="22">
        <f t="shared" si="4"/>
        <v>20</v>
      </c>
      <c r="J23" s="22">
        <f t="shared" si="4"/>
        <v>33</v>
      </c>
      <c r="K23" s="22">
        <f t="shared" si="4"/>
        <v>63</v>
      </c>
      <c r="L23" s="22">
        <f t="shared" si="4"/>
        <v>1</v>
      </c>
      <c r="N23" s="2">
        <f t="shared" si="3"/>
        <v>21720</v>
      </c>
      <c r="O23" s="2">
        <f t="shared" si="3"/>
        <v>13833</v>
      </c>
      <c r="P23" s="2">
        <f t="shared" si="3"/>
        <v>10563</v>
      </c>
      <c r="Q23" s="2">
        <f t="shared" si="3"/>
        <v>9981</v>
      </c>
    </row>
    <row r="24" spans="1:17" ht="30" customHeight="1" thickBot="1">
      <c r="A24" s="214" t="s">
        <v>21</v>
      </c>
      <c r="B24" s="215"/>
      <c r="C24" s="93"/>
      <c r="D24" s="96">
        <v>491</v>
      </c>
      <c r="E24" s="95">
        <v>1247</v>
      </c>
      <c r="F24" s="95">
        <v>1303</v>
      </c>
      <c r="G24" s="95">
        <v>1034</v>
      </c>
      <c r="I24" s="22" t="e">
        <f t="shared" si="4"/>
        <v>#VALUE!</v>
      </c>
      <c r="J24" s="22">
        <f t="shared" si="4"/>
        <v>7</v>
      </c>
      <c r="K24" s="22">
        <f t="shared" si="4"/>
        <v>3</v>
      </c>
      <c r="L24" s="22">
        <f t="shared" si="4"/>
        <v>4</v>
      </c>
      <c r="N24" s="2">
        <f t="shared" si="3"/>
        <v>491</v>
      </c>
      <c r="O24" s="2">
        <f t="shared" si="3"/>
        <v>1247</v>
      </c>
      <c r="P24" s="2">
        <f t="shared" si="3"/>
        <v>1303</v>
      </c>
      <c r="Q24" s="2">
        <f t="shared" si="3"/>
        <v>1034</v>
      </c>
    </row>
    <row r="25" spans="1:17" ht="15" customHeight="1" thickBot="1">
      <c r="A25" s="224" t="s">
        <v>22</v>
      </c>
      <c r="B25" s="225"/>
      <c r="C25" s="93"/>
      <c r="D25" s="94">
        <v>21005</v>
      </c>
      <c r="E25" s="94">
        <v>31754</v>
      </c>
      <c r="F25" s="94">
        <v>46453</v>
      </c>
      <c r="G25" s="94">
        <v>43134</v>
      </c>
      <c r="I25" s="22">
        <f t="shared" si="4"/>
        <v>5</v>
      </c>
      <c r="J25" s="22">
        <f t="shared" si="4"/>
        <v>54</v>
      </c>
      <c r="K25" s="22">
        <f t="shared" si="4"/>
        <v>53</v>
      </c>
      <c r="L25" s="22">
        <f t="shared" si="4"/>
        <v>34</v>
      </c>
      <c r="N25" s="2">
        <f t="shared" si="3"/>
        <v>21005</v>
      </c>
      <c r="O25" s="2">
        <f t="shared" si="3"/>
        <v>31754</v>
      </c>
      <c r="P25" s="2">
        <f t="shared" si="3"/>
        <v>46453</v>
      </c>
      <c r="Q25" s="2">
        <f t="shared" si="3"/>
        <v>43134</v>
      </c>
    </row>
    <row r="26" spans="1:17" ht="25.5" customHeight="1" thickBot="1">
      <c r="A26" s="214" t="s">
        <v>23</v>
      </c>
      <c r="B26" s="215"/>
      <c r="C26" s="93"/>
      <c r="D26" s="95">
        <v>20695</v>
      </c>
      <c r="E26" s="95">
        <v>29862</v>
      </c>
      <c r="F26" s="95">
        <v>38708</v>
      </c>
      <c r="G26" s="95">
        <v>36261</v>
      </c>
      <c r="I26" s="22">
        <f t="shared" si="4"/>
        <v>95</v>
      </c>
      <c r="J26" s="22">
        <f t="shared" si="4"/>
        <v>62</v>
      </c>
      <c r="K26" s="22">
        <f t="shared" si="4"/>
        <v>8</v>
      </c>
      <c r="L26" s="22">
        <f t="shared" si="4"/>
        <v>61</v>
      </c>
      <c r="N26" s="2">
        <f t="shared" si="3"/>
        <v>20695</v>
      </c>
      <c r="O26" s="2">
        <f t="shared" si="3"/>
        <v>29862</v>
      </c>
      <c r="P26" s="2">
        <f t="shared" si="3"/>
        <v>38708</v>
      </c>
      <c r="Q26" s="2">
        <f t="shared" si="3"/>
        <v>36261</v>
      </c>
    </row>
    <row r="27" spans="1:17" ht="15.75" customHeight="1" thickBot="1">
      <c r="A27" s="214" t="s">
        <v>24</v>
      </c>
      <c r="B27" s="215"/>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4" t="s">
        <v>25</v>
      </c>
      <c r="B28" s="215"/>
      <c r="C28" s="93"/>
      <c r="D28" s="96"/>
      <c r="E28" s="96"/>
      <c r="F28" s="95">
        <v>6000</v>
      </c>
      <c r="G28" s="95">
        <v>6000</v>
      </c>
      <c r="I28" s="22" t="e">
        <f t="shared" si="4"/>
        <v>#VALUE!</v>
      </c>
      <c r="J28" s="22" t="e">
        <f t="shared" si="4"/>
        <v>#VALUE!</v>
      </c>
      <c r="K28" s="22">
        <f t="shared" si="4"/>
        <v>0</v>
      </c>
      <c r="L28" s="22">
        <f t="shared" si="4"/>
        <v>0</v>
      </c>
      <c r="N28" s="2">
        <f t="shared" si="3"/>
        <v>0</v>
      </c>
      <c r="O28" s="2">
        <f t="shared" si="3"/>
        <v>0</v>
      </c>
      <c r="P28" s="2">
        <f t="shared" si="3"/>
        <v>6000</v>
      </c>
      <c r="Q28" s="2">
        <f t="shared" si="3"/>
        <v>6000</v>
      </c>
    </row>
    <row r="29" spans="1:17" ht="15" customHeight="1" thickBot="1">
      <c r="A29" s="224" t="s">
        <v>26</v>
      </c>
      <c r="B29" s="225"/>
      <c r="C29" s="93"/>
      <c r="D29" s="94">
        <v>181480</v>
      </c>
      <c r="E29" s="94">
        <v>139610</v>
      </c>
      <c r="F29" s="94">
        <v>165043</v>
      </c>
      <c r="G29" s="94">
        <v>164128</v>
      </c>
      <c r="I29" s="22">
        <f t="shared" si="4"/>
        <v>480</v>
      </c>
      <c r="J29" s="22">
        <f t="shared" si="4"/>
        <v>610</v>
      </c>
      <c r="K29" s="22">
        <f t="shared" si="4"/>
        <v>43</v>
      </c>
      <c r="L29" s="22">
        <f t="shared" si="4"/>
        <v>128</v>
      </c>
      <c r="N29" s="2">
        <f t="shared" si="3"/>
        <v>181480</v>
      </c>
      <c r="O29" s="2">
        <f t="shared" si="3"/>
        <v>139610</v>
      </c>
      <c r="P29" s="2">
        <f t="shared" si="3"/>
        <v>165043</v>
      </c>
      <c r="Q29" s="2">
        <f t="shared" si="3"/>
        <v>164128</v>
      </c>
    </row>
    <row r="30" spans="1:17" ht="15" customHeight="1" thickBot="1">
      <c r="A30" s="224" t="s">
        <v>27</v>
      </c>
      <c r="B30" s="225"/>
      <c r="C30" s="93"/>
      <c r="D30" s="94">
        <v>130238</v>
      </c>
      <c r="E30" s="94">
        <v>88233</v>
      </c>
      <c r="F30" s="94">
        <v>104486</v>
      </c>
      <c r="G30" s="94">
        <v>91703</v>
      </c>
      <c r="I30" s="22">
        <f t="shared" si="4"/>
        <v>238</v>
      </c>
      <c r="J30" s="22">
        <f t="shared" si="4"/>
        <v>33</v>
      </c>
      <c r="K30" s="22">
        <f t="shared" si="4"/>
        <v>486</v>
      </c>
      <c r="L30" s="22">
        <f t="shared" si="4"/>
        <v>3</v>
      </c>
      <c r="N30" s="2">
        <f t="shared" si="3"/>
        <v>130238</v>
      </c>
      <c r="O30" s="2">
        <f t="shared" si="3"/>
        <v>88233</v>
      </c>
      <c r="P30" s="2">
        <f t="shared" si="3"/>
        <v>104486</v>
      </c>
      <c r="Q30" s="2">
        <f t="shared" si="3"/>
        <v>91703</v>
      </c>
    </row>
    <row r="31" spans="1:17" ht="15" customHeight="1" thickBot="1">
      <c r="A31" s="214" t="s">
        <v>28</v>
      </c>
      <c r="B31" s="215"/>
      <c r="C31" s="93"/>
      <c r="D31" s="95">
        <v>127323</v>
      </c>
      <c r="E31" s="95">
        <v>81064</v>
      </c>
      <c r="F31" s="95">
        <v>93840</v>
      </c>
      <c r="G31" s="95">
        <v>83973</v>
      </c>
      <c r="I31" s="22">
        <f t="shared" si="4"/>
        <v>323</v>
      </c>
      <c r="J31" s="22">
        <f t="shared" si="4"/>
        <v>64</v>
      </c>
      <c r="K31" s="22">
        <f t="shared" si="4"/>
        <v>40</v>
      </c>
      <c r="L31" s="22">
        <f t="shared" si="4"/>
        <v>73</v>
      </c>
      <c r="N31" s="2">
        <f t="shared" si="3"/>
        <v>127323</v>
      </c>
      <c r="O31" s="2">
        <f t="shared" si="3"/>
        <v>81064</v>
      </c>
      <c r="P31" s="2">
        <f t="shared" si="3"/>
        <v>93840</v>
      </c>
      <c r="Q31" s="2">
        <f t="shared" si="3"/>
        <v>83973</v>
      </c>
    </row>
    <row r="32" spans="1:17" ht="15.75" customHeight="1" thickBot="1">
      <c r="A32" s="214" t="s">
        <v>29</v>
      </c>
      <c r="B32" s="215"/>
      <c r="C32" s="93"/>
      <c r="D32" s="95">
        <v>2915</v>
      </c>
      <c r="E32" s="95">
        <v>7168</v>
      </c>
      <c r="F32" s="95">
        <v>10645</v>
      </c>
      <c r="G32" s="95">
        <v>7730</v>
      </c>
      <c r="I32" s="22">
        <f t="shared" si="4"/>
        <v>5</v>
      </c>
      <c r="J32" s="22">
        <f t="shared" si="4"/>
        <v>8</v>
      </c>
      <c r="K32" s="22">
        <f t="shared" si="4"/>
        <v>45</v>
      </c>
      <c r="L32" s="22">
        <f t="shared" si="4"/>
        <v>0</v>
      </c>
      <c r="N32" s="2">
        <f t="shared" si="3"/>
        <v>2915</v>
      </c>
      <c r="O32" s="2">
        <f t="shared" si="3"/>
        <v>7168</v>
      </c>
      <c r="P32" s="2">
        <f t="shared" si="3"/>
        <v>10645</v>
      </c>
      <c r="Q32" s="2">
        <f t="shared" si="3"/>
        <v>7730</v>
      </c>
    </row>
    <row r="33" spans="1:18" ht="15" customHeight="1" thickBot="1">
      <c r="A33" s="224" t="s">
        <v>30</v>
      </c>
      <c r="B33" s="225"/>
      <c r="C33" s="93"/>
      <c r="D33" s="94">
        <v>51242</v>
      </c>
      <c r="E33" s="94">
        <v>51377</v>
      </c>
      <c r="F33" s="94">
        <v>60557</v>
      </c>
      <c r="G33" s="94">
        <v>72425</v>
      </c>
      <c r="I33" s="22">
        <f t="shared" si="4"/>
        <v>42</v>
      </c>
      <c r="J33" s="22">
        <f t="shared" si="4"/>
        <v>77</v>
      </c>
      <c r="K33" s="22">
        <f t="shared" si="4"/>
        <v>57</v>
      </c>
      <c r="L33" s="22">
        <f t="shared" si="4"/>
        <v>25</v>
      </c>
      <c r="N33" s="2">
        <f t="shared" si="3"/>
        <v>51242</v>
      </c>
      <c r="O33" s="2">
        <f t="shared" si="3"/>
        <v>51377</v>
      </c>
      <c r="P33" s="2">
        <f t="shared" si="3"/>
        <v>60557</v>
      </c>
      <c r="Q33" s="2">
        <f t="shared" si="3"/>
        <v>72425</v>
      </c>
      <c r="R33" s="22"/>
    </row>
    <row r="34" spans="1:18" ht="30" customHeight="1" thickBot="1">
      <c r="A34" s="214" t="s">
        <v>31</v>
      </c>
      <c r="B34" s="215"/>
      <c r="C34" s="93"/>
      <c r="D34" s="95">
        <v>44084</v>
      </c>
      <c r="E34" s="95">
        <v>44084</v>
      </c>
      <c r="F34" s="95">
        <v>48598</v>
      </c>
      <c r="G34" s="95">
        <v>53457</v>
      </c>
      <c r="I34" s="22">
        <f t="shared" si="4"/>
        <v>84</v>
      </c>
      <c r="J34" s="22">
        <f t="shared" si="4"/>
        <v>84</v>
      </c>
      <c r="K34" s="22">
        <f t="shared" si="4"/>
        <v>98</v>
      </c>
      <c r="L34" s="22">
        <f t="shared" si="4"/>
        <v>57</v>
      </c>
      <c r="N34" s="2">
        <f t="shared" si="3"/>
        <v>44084</v>
      </c>
      <c r="O34" s="2">
        <f t="shared" si="3"/>
        <v>44084</v>
      </c>
      <c r="P34" s="2">
        <f t="shared" si="3"/>
        <v>48598</v>
      </c>
      <c r="Q34" s="2">
        <f t="shared" si="3"/>
        <v>53457</v>
      </c>
    </row>
    <row r="35" spans="1:18" ht="30" customHeight="1" thickBot="1">
      <c r="A35" s="214" t="s">
        <v>32</v>
      </c>
      <c r="B35" s="215"/>
      <c r="C35" s="93"/>
      <c r="D35" s="96">
        <v>250</v>
      </c>
      <c r="E35" s="96">
        <v>250</v>
      </c>
      <c r="F35" s="96">
        <v>250</v>
      </c>
      <c r="G35" s="96">
        <v>250</v>
      </c>
      <c r="I35" s="22" t="e">
        <f t="shared" si="4"/>
        <v>#VALUE!</v>
      </c>
      <c r="J35" s="22" t="e">
        <f t="shared" si="4"/>
        <v>#VALUE!</v>
      </c>
      <c r="K35" s="22" t="e">
        <f t="shared" si="4"/>
        <v>#VALUE!</v>
      </c>
      <c r="L35" s="22" t="e">
        <f t="shared" si="4"/>
        <v>#VALUE!</v>
      </c>
      <c r="N35" s="2">
        <f t="shared" si="3"/>
        <v>250</v>
      </c>
      <c r="O35" s="2">
        <f t="shared" si="3"/>
        <v>250</v>
      </c>
      <c r="P35" s="2">
        <f t="shared" si="3"/>
        <v>250</v>
      </c>
      <c r="Q35" s="2">
        <f t="shared" si="3"/>
        <v>250</v>
      </c>
    </row>
    <row r="36" spans="1:18" ht="37.5" customHeight="1" thickBot="1">
      <c r="A36" s="214" t="s">
        <v>33</v>
      </c>
      <c r="B36" s="215"/>
      <c r="C36" s="93"/>
      <c r="D36" s="95">
        <v>5635</v>
      </c>
      <c r="E36" s="95">
        <v>5771</v>
      </c>
      <c r="F36" s="95">
        <v>10437</v>
      </c>
      <c r="G36" s="95">
        <v>17445</v>
      </c>
      <c r="I36" s="22">
        <f t="shared" si="4"/>
        <v>5</v>
      </c>
      <c r="J36" s="22">
        <f t="shared" si="4"/>
        <v>1</v>
      </c>
      <c r="K36" s="22">
        <f t="shared" si="4"/>
        <v>37</v>
      </c>
      <c r="L36" s="22">
        <f t="shared" si="4"/>
        <v>45</v>
      </c>
      <c r="N36" s="2">
        <f t="shared" si="3"/>
        <v>5635</v>
      </c>
      <c r="O36" s="2">
        <f t="shared" si="3"/>
        <v>5771</v>
      </c>
      <c r="P36" s="2">
        <f t="shared" si="3"/>
        <v>10437</v>
      </c>
      <c r="Q36" s="2">
        <f t="shared" si="3"/>
        <v>17445</v>
      </c>
    </row>
    <row r="37" spans="1:18" ht="30" customHeight="1" thickBot="1">
      <c r="A37" s="224" t="s">
        <v>34</v>
      </c>
      <c r="B37" s="225"/>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24" t="s">
        <v>35</v>
      </c>
      <c r="B38" s="225"/>
      <c r="C38" s="93"/>
      <c r="D38" s="94">
        <v>181480</v>
      </c>
      <c r="E38" s="94">
        <v>139610</v>
      </c>
      <c r="F38" s="94">
        <v>165043</v>
      </c>
      <c r="G38" s="94">
        <v>164128</v>
      </c>
      <c r="I38" s="22">
        <f t="shared" si="4"/>
        <v>480</v>
      </c>
      <c r="J38" s="22">
        <f t="shared" si="4"/>
        <v>610</v>
      </c>
      <c r="K38" s="22">
        <f t="shared" si="4"/>
        <v>43</v>
      </c>
      <c r="L38" s="22">
        <f t="shared" si="4"/>
        <v>128</v>
      </c>
      <c r="N38" s="2">
        <f t="shared" si="3"/>
        <v>181480</v>
      </c>
      <c r="O38" s="2">
        <f t="shared" si="3"/>
        <v>139610</v>
      </c>
      <c r="P38" s="2">
        <f t="shared" si="3"/>
        <v>165043</v>
      </c>
      <c r="Q38" s="2">
        <f t="shared" si="3"/>
        <v>164128</v>
      </c>
    </row>
    <row r="39" spans="1:18">
      <c r="A39" s="21" t="s">
        <v>1749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dimension ref="A1:AF53"/>
  <sheetViews>
    <sheetView workbookViewId="0">
      <pane xSplit="3" ySplit="1" topLeftCell="D15"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16" t="s">
        <v>0</v>
      </c>
      <c r="B1" s="217"/>
      <c r="C1" s="218"/>
      <c r="D1" s="91" t="s">
        <v>1441</v>
      </c>
      <c r="E1" s="91" t="s">
        <v>1443</v>
      </c>
      <c r="F1" s="91" t="s">
        <v>1605</v>
      </c>
      <c r="G1" s="91" t="s">
        <v>1647</v>
      </c>
      <c r="H1" s="231" t="s">
        <v>0</v>
      </c>
      <c r="I1" s="217"/>
      <c r="J1" s="218"/>
      <c r="K1" s="91" t="s">
        <v>1447</v>
      </c>
      <c r="L1" s="91" t="s">
        <v>1448</v>
      </c>
      <c r="M1" s="91" t="s">
        <v>1437</v>
      </c>
      <c r="N1" s="91"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19"/>
      <c r="B2" s="220"/>
      <c r="C2" s="221"/>
      <c r="D2" s="92" t="s">
        <v>1750</v>
      </c>
      <c r="E2" s="92" t="s">
        <v>1751</v>
      </c>
      <c r="F2" s="92" t="s">
        <v>1752</v>
      </c>
      <c r="G2" s="92" t="s">
        <v>1753</v>
      </c>
      <c r="H2" s="232"/>
      <c r="I2" s="220"/>
      <c r="J2" s="221"/>
      <c r="K2" s="92" t="s">
        <v>1750</v>
      </c>
      <c r="L2" s="92" t="s">
        <v>1751</v>
      </c>
      <c r="M2" s="92" t="s">
        <v>1752</v>
      </c>
      <c r="N2" s="92" t="s">
        <v>1753</v>
      </c>
      <c r="Y2" s="3"/>
      <c r="Z2" s="3"/>
      <c r="AA2" s="3"/>
      <c r="AB2" s="3"/>
      <c r="AC2" s="3"/>
      <c r="AD2" s="3"/>
      <c r="AE2" s="3"/>
      <c r="AF2" s="3"/>
    </row>
    <row r="3" spans="1:32" ht="61.5" customHeight="1" thickBot="1">
      <c r="A3" s="222" t="s">
        <v>1</v>
      </c>
      <c r="B3" s="223"/>
      <c r="C3" s="93"/>
      <c r="D3" s="94">
        <v>36998</v>
      </c>
      <c r="E3" s="94">
        <v>26544</v>
      </c>
      <c r="F3" s="94">
        <v>44462</v>
      </c>
      <c r="G3" s="94">
        <v>36170</v>
      </c>
      <c r="H3" s="222" t="s">
        <v>1</v>
      </c>
      <c r="I3" s="223"/>
      <c r="J3" s="93"/>
      <c r="K3" s="99">
        <v>50356</v>
      </c>
      <c r="L3" s="99">
        <v>57657</v>
      </c>
      <c r="M3" s="99">
        <v>35108</v>
      </c>
      <c r="N3" s="99">
        <v>29264</v>
      </c>
      <c r="P3" s="2">
        <f>REPLACE(D3,1,3,"")/1</f>
        <v>98</v>
      </c>
      <c r="Q3" s="2">
        <f t="shared" ref="Q3:S16" si="0">REPLACE(E3,1,3,"")/1</f>
        <v>44</v>
      </c>
      <c r="R3" s="2">
        <f t="shared" si="0"/>
        <v>62</v>
      </c>
      <c r="S3" s="2">
        <f t="shared" si="0"/>
        <v>70</v>
      </c>
      <c r="T3" s="2">
        <f>REPLACE(K3,1,3,"")/1</f>
        <v>56</v>
      </c>
      <c r="U3" s="2">
        <f t="shared" ref="U3:W16" si="1">REPLACE(L3,1,3,"")/1</f>
        <v>57</v>
      </c>
      <c r="V3" s="2">
        <f t="shared" si="1"/>
        <v>8</v>
      </c>
      <c r="W3" s="2">
        <f t="shared" si="1"/>
        <v>64</v>
      </c>
      <c r="Y3" s="3">
        <f>K3</f>
        <v>50356</v>
      </c>
      <c r="Z3" s="3">
        <f t="shared" ref="Z3:AB17" si="2">L3</f>
        <v>57657</v>
      </c>
      <c r="AA3" s="3">
        <f t="shared" si="2"/>
        <v>35108</v>
      </c>
      <c r="AB3" s="3">
        <f t="shared" si="2"/>
        <v>29264</v>
      </c>
      <c r="AC3" s="3">
        <f>D3</f>
        <v>36998</v>
      </c>
      <c r="AD3" s="3">
        <f t="shared" ref="AD3:AF17" si="3">E3</f>
        <v>26544</v>
      </c>
      <c r="AE3" s="3">
        <f t="shared" si="3"/>
        <v>44462</v>
      </c>
      <c r="AF3" s="3">
        <f t="shared" si="3"/>
        <v>36170</v>
      </c>
    </row>
    <row r="4" spans="1:32" ht="15" customHeight="1" thickBot="1">
      <c r="A4" s="214" t="s">
        <v>2</v>
      </c>
      <c r="B4" s="215"/>
      <c r="C4" s="93"/>
      <c r="D4" s="95">
        <v>30355</v>
      </c>
      <c r="E4" s="95">
        <v>20716</v>
      </c>
      <c r="F4" s="95">
        <v>42396</v>
      </c>
      <c r="G4" s="95">
        <v>32726</v>
      </c>
      <c r="H4" s="214" t="s">
        <v>2</v>
      </c>
      <c r="I4" s="215"/>
      <c r="J4" s="93"/>
      <c r="K4" s="100">
        <v>43779</v>
      </c>
      <c r="L4" s="100">
        <v>51349</v>
      </c>
      <c r="M4" s="100">
        <v>31460</v>
      </c>
      <c r="N4" s="100">
        <v>24201</v>
      </c>
      <c r="P4" s="2">
        <f t="shared" ref="P4:P16" si="4">REPLACE(D4,1,3,"")/1</f>
        <v>55</v>
      </c>
      <c r="Q4" s="2">
        <f t="shared" si="0"/>
        <v>16</v>
      </c>
      <c r="R4" s="2">
        <f t="shared" si="0"/>
        <v>96</v>
      </c>
      <c r="S4" s="2">
        <f t="shared" si="0"/>
        <v>26</v>
      </c>
      <c r="T4" s="2">
        <f t="shared" ref="T4:U16" si="5">REPLACE(K4,1,3,"")/1</f>
        <v>79</v>
      </c>
      <c r="U4" s="2">
        <f t="shared" si="5"/>
        <v>49</v>
      </c>
      <c r="V4" s="2">
        <f t="shared" si="1"/>
        <v>60</v>
      </c>
      <c r="W4" s="2">
        <f t="shared" si="1"/>
        <v>1</v>
      </c>
      <c r="Y4" s="3">
        <f t="shared" ref="Y4:AB38" si="6">K4</f>
        <v>43779</v>
      </c>
      <c r="Z4" s="3">
        <f t="shared" si="2"/>
        <v>51349</v>
      </c>
      <c r="AA4" s="3">
        <f t="shared" si="2"/>
        <v>31460</v>
      </c>
      <c r="AB4" s="3">
        <f t="shared" si="2"/>
        <v>24201</v>
      </c>
      <c r="AC4" s="3">
        <f t="shared" ref="AC4:AF38" si="7">D4</f>
        <v>30355</v>
      </c>
      <c r="AD4" s="3">
        <f t="shared" si="3"/>
        <v>20716</v>
      </c>
      <c r="AE4" s="3">
        <f t="shared" si="3"/>
        <v>42396</v>
      </c>
      <c r="AF4" s="3">
        <f t="shared" si="3"/>
        <v>32726</v>
      </c>
    </row>
    <row r="5" spans="1:32" ht="61.5" customHeight="1" thickBot="1">
      <c r="A5" s="224" t="s">
        <v>3</v>
      </c>
      <c r="B5" s="225"/>
      <c r="C5" s="93"/>
      <c r="D5" s="94">
        <v>6642</v>
      </c>
      <c r="E5" s="94">
        <v>5828</v>
      </c>
      <c r="F5" s="94">
        <v>2066</v>
      </c>
      <c r="G5" s="94">
        <v>3445</v>
      </c>
      <c r="H5" s="224" t="s">
        <v>3</v>
      </c>
      <c r="I5" s="225"/>
      <c r="J5" s="93"/>
      <c r="K5" s="99">
        <v>6577</v>
      </c>
      <c r="L5" s="99">
        <v>6308</v>
      </c>
      <c r="M5" s="99">
        <v>3648</v>
      </c>
      <c r="N5" s="99">
        <v>5063</v>
      </c>
      <c r="P5" s="2">
        <f t="shared" si="4"/>
        <v>2</v>
      </c>
      <c r="Q5" s="2">
        <f t="shared" si="0"/>
        <v>8</v>
      </c>
      <c r="R5" s="2">
        <f t="shared" si="0"/>
        <v>6</v>
      </c>
      <c r="S5" s="2">
        <f t="shared" si="0"/>
        <v>5</v>
      </c>
      <c r="T5" s="2">
        <f t="shared" si="5"/>
        <v>7</v>
      </c>
      <c r="U5" s="2">
        <f t="shared" si="1"/>
        <v>8</v>
      </c>
      <c r="V5" s="2">
        <f t="shared" si="1"/>
        <v>8</v>
      </c>
      <c r="W5" s="2">
        <f t="shared" si="1"/>
        <v>3</v>
      </c>
      <c r="Y5" s="3">
        <f t="shared" si="6"/>
        <v>6577</v>
      </c>
      <c r="Z5" s="3">
        <f t="shared" si="2"/>
        <v>6308</v>
      </c>
      <c r="AA5" s="3">
        <f t="shared" si="2"/>
        <v>3648</v>
      </c>
      <c r="AB5" s="3">
        <f t="shared" si="2"/>
        <v>5063</v>
      </c>
      <c r="AC5" s="3">
        <f t="shared" si="7"/>
        <v>6642</v>
      </c>
      <c r="AD5" s="3">
        <f t="shared" si="3"/>
        <v>5828</v>
      </c>
      <c r="AE5" s="3">
        <f t="shared" si="3"/>
        <v>2066</v>
      </c>
      <c r="AF5" s="3">
        <f t="shared" si="3"/>
        <v>3445</v>
      </c>
    </row>
    <row r="6" spans="1:32" ht="37.5" customHeight="1" thickBot="1">
      <c r="A6" s="214" t="s">
        <v>4</v>
      </c>
      <c r="B6" s="215"/>
      <c r="C6" s="93"/>
      <c r="D6" s="96">
        <v>774</v>
      </c>
      <c r="E6" s="96">
        <v>580</v>
      </c>
      <c r="F6" s="95">
        <v>3827</v>
      </c>
      <c r="G6" s="95">
        <v>4160</v>
      </c>
      <c r="H6" s="214" t="s">
        <v>4</v>
      </c>
      <c r="I6" s="215"/>
      <c r="J6" s="93"/>
      <c r="K6" s="101">
        <v>318</v>
      </c>
      <c r="L6" s="101">
        <v>271</v>
      </c>
      <c r="M6" s="101">
        <v>288</v>
      </c>
      <c r="N6" s="101">
        <v>320</v>
      </c>
      <c r="P6" s="2" t="e">
        <f t="shared" si="4"/>
        <v>#VALUE!</v>
      </c>
      <c r="Q6" s="2" t="e">
        <f t="shared" si="0"/>
        <v>#VALUE!</v>
      </c>
      <c r="R6" s="2">
        <f t="shared" si="0"/>
        <v>7</v>
      </c>
      <c r="S6" s="2">
        <f t="shared" si="0"/>
        <v>0</v>
      </c>
      <c r="T6" s="2" t="e">
        <f t="shared" si="5"/>
        <v>#VALUE!</v>
      </c>
      <c r="U6" s="2" t="e">
        <f t="shared" si="1"/>
        <v>#VALUE!</v>
      </c>
      <c r="V6" s="2" t="e">
        <f t="shared" si="1"/>
        <v>#VALUE!</v>
      </c>
      <c r="W6" s="2" t="e">
        <f t="shared" si="1"/>
        <v>#VALUE!</v>
      </c>
      <c r="Y6" s="3">
        <f t="shared" si="6"/>
        <v>318</v>
      </c>
      <c r="Z6" s="3">
        <f t="shared" si="2"/>
        <v>271</v>
      </c>
      <c r="AA6" s="3">
        <f t="shared" si="2"/>
        <v>288</v>
      </c>
      <c r="AB6" s="3">
        <f t="shared" si="2"/>
        <v>320</v>
      </c>
      <c r="AC6" s="3">
        <f t="shared" si="7"/>
        <v>774</v>
      </c>
      <c r="AD6" s="3">
        <f t="shared" si="3"/>
        <v>580</v>
      </c>
      <c r="AE6" s="3">
        <f t="shared" si="3"/>
        <v>3827</v>
      </c>
      <c r="AF6" s="3">
        <f t="shared" si="3"/>
        <v>4160</v>
      </c>
    </row>
    <row r="7" spans="1:32" ht="15" customHeight="1" thickBot="1">
      <c r="A7" s="214" t="s">
        <v>5</v>
      </c>
      <c r="B7" s="215"/>
      <c r="C7" s="93"/>
      <c r="D7" s="96">
        <v>684</v>
      </c>
      <c r="E7" s="96">
        <v>900</v>
      </c>
      <c r="F7" s="96">
        <v>552</v>
      </c>
      <c r="G7" s="95">
        <v>1624</v>
      </c>
      <c r="H7" s="214" t="s">
        <v>5</v>
      </c>
      <c r="I7" s="215"/>
      <c r="J7" s="93"/>
      <c r="K7" s="100">
        <v>1881</v>
      </c>
      <c r="L7" s="100">
        <v>1149</v>
      </c>
      <c r="M7" s="100">
        <v>2930</v>
      </c>
      <c r="N7" s="101">
        <v>-281</v>
      </c>
      <c r="P7" s="2" t="e">
        <f t="shared" si="4"/>
        <v>#VALUE!</v>
      </c>
      <c r="Q7" s="2" t="e">
        <f t="shared" si="0"/>
        <v>#VALUE!</v>
      </c>
      <c r="R7" s="2" t="e">
        <f t="shared" si="0"/>
        <v>#VALUE!</v>
      </c>
      <c r="S7" s="2">
        <f t="shared" si="0"/>
        <v>4</v>
      </c>
      <c r="T7" s="2">
        <f t="shared" si="5"/>
        <v>1</v>
      </c>
      <c r="U7" s="2">
        <f t="shared" si="1"/>
        <v>9</v>
      </c>
      <c r="V7" s="2">
        <f t="shared" si="1"/>
        <v>0</v>
      </c>
      <c r="W7" s="2">
        <f t="shared" si="1"/>
        <v>1</v>
      </c>
      <c r="Y7" s="3">
        <f t="shared" si="6"/>
        <v>1881</v>
      </c>
      <c r="Z7" s="3">
        <f t="shared" si="2"/>
        <v>1149</v>
      </c>
      <c r="AA7" s="3">
        <f t="shared" si="2"/>
        <v>2930</v>
      </c>
      <c r="AB7" s="3">
        <f t="shared" si="2"/>
        <v>-281</v>
      </c>
      <c r="AC7" s="3">
        <f t="shared" si="7"/>
        <v>684</v>
      </c>
      <c r="AD7" s="3">
        <f t="shared" si="3"/>
        <v>900</v>
      </c>
      <c r="AE7" s="3">
        <f t="shared" si="3"/>
        <v>552</v>
      </c>
      <c r="AF7" s="3">
        <f t="shared" si="3"/>
        <v>1624</v>
      </c>
    </row>
    <row r="8" spans="1:32" ht="15.75" customHeight="1" thickBot="1">
      <c r="A8" s="214" t="s">
        <v>6</v>
      </c>
      <c r="B8" s="215"/>
      <c r="C8" s="93"/>
      <c r="D8" s="96">
        <v>810</v>
      </c>
      <c r="E8" s="96">
        <v>528</v>
      </c>
      <c r="F8" s="96">
        <v>495</v>
      </c>
      <c r="G8" s="96">
        <v>491</v>
      </c>
      <c r="H8" s="214" t="s">
        <v>6</v>
      </c>
      <c r="I8" s="215"/>
      <c r="J8" s="93"/>
      <c r="K8" s="101">
        <v>613</v>
      </c>
      <c r="L8" s="101">
        <v>493</v>
      </c>
      <c r="M8" s="101">
        <v>448</v>
      </c>
      <c r="N8" s="101">
        <v>492</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613</v>
      </c>
      <c r="Z8" s="3">
        <f t="shared" si="2"/>
        <v>493</v>
      </c>
      <c r="AA8" s="3">
        <f t="shared" si="2"/>
        <v>448</v>
      </c>
      <c r="AB8" s="3">
        <f t="shared" si="2"/>
        <v>492</v>
      </c>
      <c r="AC8" s="3">
        <f t="shared" si="7"/>
        <v>810</v>
      </c>
      <c r="AD8" s="3">
        <f t="shared" si="3"/>
        <v>528</v>
      </c>
      <c r="AE8" s="3">
        <f t="shared" si="3"/>
        <v>495</v>
      </c>
      <c r="AF8" s="3">
        <f t="shared" si="3"/>
        <v>491</v>
      </c>
    </row>
    <row r="9" spans="1:32" ht="37.5" customHeight="1" thickBot="1">
      <c r="A9" s="214" t="s">
        <v>7</v>
      </c>
      <c r="B9" s="215"/>
      <c r="C9" s="93"/>
      <c r="D9" s="96">
        <v>510</v>
      </c>
      <c r="E9" s="96">
        <v>443</v>
      </c>
      <c r="F9" s="96">
        <v>562</v>
      </c>
      <c r="G9" s="96">
        <v>587</v>
      </c>
      <c r="H9" s="214" t="s">
        <v>7</v>
      </c>
      <c r="I9" s="215"/>
      <c r="J9" s="93"/>
      <c r="K9" s="101">
        <v>479</v>
      </c>
      <c r="L9" s="101">
        <v>482</v>
      </c>
      <c r="M9" s="101">
        <v>594</v>
      </c>
      <c r="N9" s="101">
        <v>681</v>
      </c>
      <c r="P9" s="2" t="e">
        <f t="shared" si="4"/>
        <v>#VALUE!</v>
      </c>
      <c r="Q9" s="2" t="e">
        <f t="shared" si="0"/>
        <v>#VALUE!</v>
      </c>
      <c r="R9" s="2" t="e">
        <f t="shared" si="0"/>
        <v>#VALUE!</v>
      </c>
      <c r="S9" s="2" t="e">
        <f t="shared" si="0"/>
        <v>#VALUE!</v>
      </c>
      <c r="T9" s="2" t="e">
        <f t="shared" si="5"/>
        <v>#VALUE!</v>
      </c>
      <c r="U9" s="2" t="e">
        <f t="shared" si="1"/>
        <v>#VALUE!</v>
      </c>
      <c r="V9" s="2" t="e">
        <f t="shared" si="1"/>
        <v>#VALUE!</v>
      </c>
      <c r="W9" s="2" t="e">
        <f t="shared" si="1"/>
        <v>#VALUE!</v>
      </c>
      <c r="Y9" s="3">
        <f t="shared" si="6"/>
        <v>479</v>
      </c>
      <c r="Z9" s="3">
        <f t="shared" si="2"/>
        <v>482</v>
      </c>
      <c r="AA9" s="3">
        <f t="shared" si="2"/>
        <v>594</v>
      </c>
      <c r="AB9" s="3">
        <f t="shared" si="2"/>
        <v>681</v>
      </c>
      <c r="AC9" s="3">
        <f t="shared" si="7"/>
        <v>510</v>
      </c>
      <c r="AD9" s="3">
        <f t="shared" si="3"/>
        <v>443</v>
      </c>
      <c r="AE9" s="3">
        <f t="shared" si="3"/>
        <v>562</v>
      </c>
      <c r="AF9" s="3">
        <f t="shared" si="3"/>
        <v>587</v>
      </c>
    </row>
    <row r="10" spans="1:32" ht="61.5" customHeight="1" thickBot="1">
      <c r="A10" s="224" t="s">
        <v>8</v>
      </c>
      <c r="B10" s="225"/>
      <c r="C10" s="93"/>
      <c r="D10" s="94">
        <v>5412</v>
      </c>
      <c r="E10" s="94">
        <v>4536</v>
      </c>
      <c r="F10" s="94">
        <v>4283</v>
      </c>
      <c r="G10" s="94">
        <v>4903</v>
      </c>
      <c r="H10" s="224" t="s">
        <v>8</v>
      </c>
      <c r="I10" s="225"/>
      <c r="J10" s="93"/>
      <c r="K10" s="99">
        <v>3921</v>
      </c>
      <c r="L10" s="99">
        <v>4455</v>
      </c>
      <c r="M10" s="102">
        <v>-37</v>
      </c>
      <c r="N10" s="99">
        <v>4492</v>
      </c>
      <c r="P10" s="2">
        <f t="shared" si="4"/>
        <v>2</v>
      </c>
      <c r="Q10" s="2">
        <f t="shared" si="0"/>
        <v>6</v>
      </c>
      <c r="R10" s="2">
        <f t="shared" si="0"/>
        <v>3</v>
      </c>
      <c r="S10" s="2">
        <f t="shared" si="0"/>
        <v>3</v>
      </c>
      <c r="T10" s="2">
        <f t="shared" si="5"/>
        <v>1</v>
      </c>
      <c r="U10" s="2">
        <f t="shared" si="1"/>
        <v>5</v>
      </c>
      <c r="V10" s="2" t="e">
        <f t="shared" si="1"/>
        <v>#VALUE!</v>
      </c>
      <c r="W10" s="2">
        <f t="shared" si="1"/>
        <v>2</v>
      </c>
      <c r="Y10" s="3">
        <f t="shared" si="6"/>
        <v>3921</v>
      </c>
      <c r="Z10" s="3">
        <f t="shared" si="2"/>
        <v>4455</v>
      </c>
      <c r="AA10" s="3">
        <f t="shared" si="2"/>
        <v>-37</v>
      </c>
      <c r="AB10" s="3">
        <f t="shared" si="2"/>
        <v>4492</v>
      </c>
      <c r="AC10" s="3">
        <f t="shared" si="7"/>
        <v>5412</v>
      </c>
      <c r="AD10" s="3">
        <f t="shared" si="3"/>
        <v>4536</v>
      </c>
      <c r="AE10" s="3">
        <f t="shared" si="3"/>
        <v>4283</v>
      </c>
      <c r="AF10" s="3">
        <f t="shared" si="3"/>
        <v>4903</v>
      </c>
    </row>
    <row r="11" spans="1:32" ht="15" customHeight="1" thickBot="1">
      <c r="A11" s="214" t="s">
        <v>9</v>
      </c>
      <c r="B11" s="215"/>
      <c r="C11" s="93"/>
      <c r="D11" s="96">
        <v>-5</v>
      </c>
      <c r="E11" s="96">
        <v>42</v>
      </c>
      <c r="F11" s="96">
        <v>180</v>
      </c>
      <c r="G11" s="96">
        <v>69</v>
      </c>
      <c r="H11" s="214" t="s">
        <v>9</v>
      </c>
      <c r="I11" s="215"/>
      <c r="J11" s="93"/>
      <c r="K11" s="101">
        <v>85</v>
      </c>
      <c r="L11" s="101">
        <v>215</v>
      </c>
      <c r="M11" s="101">
        <v>110</v>
      </c>
      <c r="N11" s="101">
        <v>-3</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85</v>
      </c>
      <c r="Z11" s="3">
        <f t="shared" si="2"/>
        <v>215</v>
      </c>
      <c r="AA11" s="3">
        <f t="shared" si="2"/>
        <v>110</v>
      </c>
      <c r="AB11" s="3">
        <f t="shared" si="2"/>
        <v>-3</v>
      </c>
      <c r="AC11" s="3">
        <f t="shared" si="7"/>
        <v>-5</v>
      </c>
      <c r="AD11" s="3">
        <f t="shared" si="3"/>
        <v>42</v>
      </c>
      <c r="AE11" s="3">
        <f t="shared" si="3"/>
        <v>180</v>
      </c>
      <c r="AF11" s="3">
        <f t="shared" si="3"/>
        <v>69</v>
      </c>
    </row>
    <row r="12" spans="1:32" ht="45" customHeight="1" thickBot="1">
      <c r="A12" s="214" t="s">
        <v>10</v>
      </c>
      <c r="B12" s="215"/>
      <c r="C12" s="93"/>
      <c r="D12" s="96" t="s">
        <v>820</v>
      </c>
      <c r="E12" s="96"/>
      <c r="F12" s="96"/>
      <c r="G12" s="96"/>
      <c r="H12" s="214" t="s">
        <v>10</v>
      </c>
      <c r="I12" s="215"/>
      <c r="J12" s="93"/>
      <c r="K12" s="101"/>
      <c r="L12" s="101"/>
      <c r="M12" s="101"/>
      <c r="N12" s="101"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t="str">
        <f t="shared" si="7"/>
        <v>-</v>
      </c>
      <c r="AD12" s="3">
        <f t="shared" si="3"/>
        <v>0</v>
      </c>
      <c r="AE12" s="3">
        <f t="shared" si="3"/>
        <v>0</v>
      </c>
      <c r="AF12" s="3">
        <f t="shared" si="3"/>
        <v>0</v>
      </c>
    </row>
    <row r="13" spans="1:32" ht="37.5" customHeight="1" thickBot="1">
      <c r="A13" s="224" t="s">
        <v>11</v>
      </c>
      <c r="B13" s="225"/>
      <c r="C13" s="93"/>
      <c r="D13" s="94">
        <v>5407</v>
      </c>
      <c r="E13" s="94">
        <v>4579</v>
      </c>
      <c r="F13" s="94">
        <v>4463</v>
      </c>
      <c r="G13" s="94">
        <v>4972</v>
      </c>
      <c r="H13" s="224" t="s">
        <v>11</v>
      </c>
      <c r="I13" s="225"/>
      <c r="J13" s="93"/>
      <c r="K13" s="99">
        <v>4006</v>
      </c>
      <c r="L13" s="99">
        <v>4670</v>
      </c>
      <c r="M13" s="102">
        <v>74</v>
      </c>
      <c r="N13" s="99">
        <v>4489</v>
      </c>
      <c r="P13" s="2">
        <f t="shared" si="4"/>
        <v>7</v>
      </c>
      <c r="Q13" s="2">
        <f t="shared" si="0"/>
        <v>9</v>
      </c>
      <c r="R13" s="2">
        <f t="shared" si="0"/>
        <v>3</v>
      </c>
      <c r="S13" s="2">
        <f t="shared" si="0"/>
        <v>2</v>
      </c>
      <c r="T13" s="2">
        <f t="shared" si="5"/>
        <v>6</v>
      </c>
      <c r="U13" s="2">
        <f t="shared" si="1"/>
        <v>0</v>
      </c>
      <c r="V13" s="2" t="e">
        <f t="shared" si="1"/>
        <v>#VALUE!</v>
      </c>
      <c r="W13" s="2">
        <f t="shared" si="1"/>
        <v>9</v>
      </c>
      <c r="Y13" s="3">
        <f t="shared" si="6"/>
        <v>4006</v>
      </c>
      <c r="Z13" s="3">
        <f t="shared" si="2"/>
        <v>4670</v>
      </c>
      <c r="AA13" s="3">
        <f t="shared" si="2"/>
        <v>74</v>
      </c>
      <c r="AB13" s="3">
        <f t="shared" si="2"/>
        <v>4489</v>
      </c>
      <c r="AC13" s="3">
        <f t="shared" si="7"/>
        <v>5407</v>
      </c>
      <c r="AD13" s="3">
        <f t="shared" si="3"/>
        <v>4579</v>
      </c>
      <c r="AE13" s="3">
        <f t="shared" si="3"/>
        <v>4463</v>
      </c>
      <c r="AF13" s="3">
        <f t="shared" si="3"/>
        <v>4972</v>
      </c>
    </row>
    <row r="14" spans="1:32" ht="49.5" customHeight="1" thickBot="1">
      <c r="A14" s="224" t="s">
        <v>12</v>
      </c>
      <c r="B14" s="225"/>
      <c r="C14" s="93"/>
      <c r="D14" s="94">
        <v>4250</v>
      </c>
      <c r="E14" s="94">
        <v>3750</v>
      </c>
      <c r="F14" s="94">
        <v>3570</v>
      </c>
      <c r="G14" s="94">
        <v>4007</v>
      </c>
      <c r="H14" s="224" t="s">
        <v>12</v>
      </c>
      <c r="I14" s="225"/>
      <c r="J14" s="93"/>
      <c r="K14" s="99">
        <v>3186</v>
      </c>
      <c r="L14" s="99">
        <v>3728</v>
      </c>
      <c r="M14" s="102">
        <v>45</v>
      </c>
      <c r="N14" s="99">
        <v>3591</v>
      </c>
      <c r="P14" s="2">
        <f t="shared" si="4"/>
        <v>0</v>
      </c>
      <c r="Q14" s="2">
        <f t="shared" si="0"/>
        <v>0</v>
      </c>
      <c r="R14" s="2">
        <f t="shared" si="0"/>
        <v>0</v>
      </c>
      <c r="S14" s="2">
        <f t="shared" si="0"/>
        <v>7</v>
      </c>
      <c r="T14" s="2">
        <f t="shared" si="5"/>
        <v>6</v>
      </c>
      <c r="U14" s="2">
        <f t="shared" si="1"/>
        <v>8</v>
      </c>
      <c r="V14" s="2" t="e">
        <f t="shared" si="1"/>
        <v>#VALUE!</v>
      </c>
      <c r="W14" s="2">
        <f t="shared" si="1"/>
        <v>1</v>
      </c>
      <c r="Y14" s="3">
        <f t="shared" si="6"/>
        <v>3186</v>
      </c>
      <c r="Z14" s="3">
        <f t="shared" si="2"/>
        <v>3728</v>
      </c>
      <c r="AA14" s="3">
        <f t="shared" si="2"/>
        <v>45</v>
      </c>
      <c r="AB14" s="3">
        <f t="shared" si="2"/>
        <v>3591</v>
      </c>
      <c r="AC14" s="3">
        <f t="shared" si="7"/>
        <v>4250</v>
      </c>
      <c r="AD14" s="3">
        <f t="shared" si="3"/>
        <v>3750</v>
      </c>
      <c r="AE14" s="3">
        <f t="shared" si="3"/>
        <v>3570</v>
      </c>
      <c r="AF14" s="3">
        <f t="shared" si="3"/>
        <v>4007</v>
      </c>
    </row>
    <row r="15" spans="1:32" ht="61.5" customHeight="1" thickBot="1">
      <c r="A15" s="224" t="s">
        <v>13</v>
      </c>
      <c r="B15" s="225"/>
      <c r="C15" s="93"/>
      <c r="D15" s="94">
        <v>4250</v>
      </c>
      <c r="E15" s="94">
        <v>3750</v>
      </c>
      <c r="F15" s="94">
        <v>3570</v>
      </c>
      <c r="G15" s="94">
        <v>4007</v>
      </c>
      <c r="H15" s="224" t="s">
        <v>13</v>
      </c>
      <c r="I15" s="225"/>
      <c r="J15" s="93"/>
      <c r="K15" s="99">
        <v>3186</v>
      </c>
      <c r="L15" s="99">
        <v>3728</v>
      </c>
      <c r="M15" s="102">
        <v>45</v>
      </c>
      <c r="N15" s="99">
        <v>3591</v>
      </c>
      <c r="P15" s="2">
        <f t="shared" si="4"/>
        <v>0</v>
      </c>
      <c r="Q15" s="2">
        <f t="shared" si="0"/>
        <v>0</v>
      </c>
      <c r="R15" s="2">
        <f t="shared" si="0"/>
        <v>0</v>
      </c>
      <c r="S15" s="2">
        <f t="shared" si="0"/>
        <v>7</v>
      </c>
      <c r="T15" s="2">
        <f t="shared" si="5"/>
        <v>6</v>
      </c>
      <c r="U15" s="2">
        <f t="shared" si="1"/>
        <v>8</v>
      </c>
      <c r="V15" s="2" t="e">
        <f t="shared" si="1"/>
        <v>#VALUE!</v>
      </c>
      <c r="W15" s="2">
        <f t="shared" si="1"/>
        <v>1</v>
      </c>
      <c r="Y15" s="3">
        <f t="shared" si="6"/>
        <v>3186</v>
      </c>
      <c r="Z15" s="3">
        <f t="shared" si="2"/>
        <v>3728</v>
      </c>
      <c r="AA15" s="3">
        <f t="shared" si="2"/>
        <v>45</v>
      </c>
      <c r="AB15" s="3">
        <f t="shared" si="2"/>
        <v>3591</v>
      </c>
      <c r="AC15" s="3">
        <f t="shared" si="7"/>
        <v>4250</v>
      </c>
      <c r="AD15" s="3">
        <f t="shared" si="3"/>
        <v>3750</v>
      </c>
      <c r="AE15" s="3">
        <f t="shared" si="3"/>
        <v>3570</v>
      </c>
      <c r="AF15" s="3">
        <f t="shared" si="3"/>
        <v>4007</v>
      </c>
    </row>
    <row r="16" spans="1:32" ht="30" customHeight="1" thickBot="1">
      <c r="A16" s="214" t="s">
        <v>14</v>
      </c>
      <c r="B16" s="215"/>
      <c r="C16" s="93"/>
      <c r="D16" s="96">
        <v>795</v>
      </c>
      <c r="E16" s="96">
        <v>701</v>
      </c>
      <c r="F16" s="96">
        <v>668</v>
      </c>
      <c r="G16" s="96">
        <v>750</v>
      </c>
      <c r="H16" s="214" t="s">
        <v>14</v>
      </c>
      <c r="I16" s="215"/>
      <c r="J16" s="93"/>
      <c r="K16" s="101">
        <v>590</v>
      </c>
      <c r="L16" s="101">
        <v>690</v>
      </c>
      <c r="M16" s="101">
        <v>9</v>
      </c>
      <c r="N16" s="101">
        <v>739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590</v>
      </c>
      <c r="Z16" s="3">
        <f t="shared" si="2"/>
        <v>690</v>
      </c>
      <c r="AA16" s="3">
        <f t="shared" si="2"/>
        <v>9</v>
      </c>
      <c r="AB16" s="3">
        <f t="shared" si="2"/>
        <v>739</v>
      </c>
      <c r="AC16" s="3">
        <f t="shared" si="7"/>
        <v>795</v>
      </c>
      <c r="AD16" s="3">
        <f t="shared" si="3"/>
        <v>701</v>
      </c>
      <c r="AE16" s="3">
        <f t="shared" si="3"/>
        <v>668</v>
      </c>
      <c r="AF16" s="3">
        <f t="shared" si="3"/>
        <v>750</v>
      </c>
    </row>
    <row r="17" spans="1:32" ht="15.75" thickBot="1">
      <c r="A17" s="226"/>
      <c r="B17" s="226"/>
      <c r="C17" s="226"/>
      <c r="D17" s="226"/>
      <c r="E17" s="226"/>
      <c r="F17" s="226"/>
      <c r="G17" s="226"/>
      <c r="H17" s="226"/>
      <c r="I17" s="226"/>
      <c r="J17" s="226"/>
      <c r="K17" s="226"/>
      <c r="L17" s="226"/>
      <c r="M17" s="226"/>
      <c r="N17" s="22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7" t="s">
        <v>15</v>
      </c>
      <c r="B18" s="228"/>
      <c r="C18" s="229"/>
      <c r="D18" s="97" t="s">
        <v>1754</v>
      </c>
      <c r="E18" s="97" t="s">
        <v>1755</v>
      </c>
      <c r="F18" s="97" t="s">
        <v>1756</v>
      </c>
      <c r="G18" s="97" t="s">
        <v>1757</v>
      </c>
      <c r="H18" s="233" t="s">
        <v>15</v>
      </c>
      <c r="I18" s="228"/>
      <c r="J18" s="229"/>
      <c r="K18" s="97" t="s">
        <v>1758</v>
      </c>
      <c r="L18" s="97" t="s">
        <v>1759</v>
      </c>
      <c r="M18" s="97" t="s">
        <v>1760</v>
      </c>
      <c r="N18" s="97" t="s">
        <v>1761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2" t="s">
        <v>16</v>
      </c>
      <c r="B19" s="223"/>
      <c r="C19" s="93"/>
      <c r="D19" s="94">
        <v>106357</v>
      </c>
      <c r="E19" s="94">
        <v>100852</v>
      </c>
      <c r="F19" s="94">
        <v>114429</v>
      </c>
      <c r="G19" s="94">
        <v>122680</v>
      </c>
      <c r="H19" s="222" t="s">
        <v>16</v>
      </c>
      <c r="I19" s="223"/>
      <c r="J19" s="93"/>
      <c r="K19" s="99">
        <v>111706</v>
      </c>
      <c r="L19" s="99">
        <v>111453</v>
      </c>
      <c r="M19" s="99">
        <v>119627</v>
      </c>
      <c r="N19" s="99">
        <v>109576</v>
      </c>
      <c r="P19" s="2">
        <f t="shared" ref="P19:S38" si="9">REPLACE(D19,1,3,"")/1</f>
        <v>357</v>
      </c>
      <c r="Q19" s="2">
        <f t="shared" si="9"/>
        <v>852</v>
      </c>
      <c r="R19" s="2">
        <f t="shared" si="9"/>
        <v>429</v>
      </c>
      <c r="S19" s="2">
        <f t="shared" si="9"/>
        <v>680</v>
      </c>
      <c r="T19" s="2">
        <f t="shared" ref="T19:W38" si="10">REPLACE(K19,1,3,"")/1</f>
        <v>706</v>
      </c>
      <c r="U19" s="2">
        <f t="shared" si="10"/>
        <v>453</v>
      </c>
      <c r="V19" s="2">
        <f t="shared" si="10"/>
        <v>627</v>
      </c>
      <c r="W19" s="2">
        <f t="shared" si="10"/>
        <v>576</v>
      </c>
      <c r="Y19" s="3">
        <f t="shared" si="6"/>
        <v>111706</v>
      </c>
      <c r="Z19" s="3">
        <f t="shared" si="6"/>
        <v>111453</v>
      </c>
      <c r="AA19" s="3">
        <f t="shared" si="6"/>
        <v>119627</v>
      </c>
      <c r="AB19" s="3">
        <f t="shared" si="6"/>
        <v>109576</v>
      </c>
      <c r="AC19" s="3">
        <f t="shared" si="7"/>
        <v>106357</v>
      </c>
      <c r="AD19" s="3">
        <f t="shared" si="7"/>
        <v>100852</v>
      </c>
      <c r="AE19" s="3">
        <f t="shared" si="7"/>
        <v>114429</v>
      </c>
      <c r="AF19" s="3">
        <f t="shared" si="7"/>
        <v>122680</v>
      </c>
    </row>
    <row r="20" spans="1:32" ht="61.5" customHeight="1" thickBot="1">
      <c r="A20" s="214" t="s">
        <v>17</v>
      </c>
      <c r="B20" s="215"/>
      <c r="C20" s="93"/>
      <c r="D20" s="95">
        <v>10315</v>
      </c>
      <c r="E20" s="95">
        <v>14365</v>
      </c>
      <c r="F20" s="95">
        <v>38804</v>
      </c>
      <c r="G20" s="95">
        <v>38930</v>
      </c>
      <c r="H20" s="214" t="s">
        <v>17</v>
      </c>
      <c r="I20" s="215"/>
      <c r="J20" s="93"/>
      <c r="K20" s="100">
        <v>9730</v>
      </c>
      <c r="L20" s="100">
        <v>13574</v>
      </c>
      <c r="M20" s="100">
        <v>4270</v>
      </c>
      <c r="N20" s="100">
        <v>18613</v>
      </c>
      <c r="P20" s="2">
        <f t="shared" si="9"/>
        <v>15</v>
      </c>
      <c r="Q20" s="2">
        <f t="shared" si="9"/>
        <v>65</v>
      </c>
      <c r="R20" s="2">
        <f t="shared" si="9"/>
        <v>4</v>
      </c>
      <c r="S20" s="2">
        <f t="shared" si="9"/>
        <v>30</v>
      </c>
      <c r="T20" s="2">
        <f t="shared" si="10"/>
        <v>0</v>
      </c>
      <c r="U20" s="2">
        <f t="shared" si="10"/>
        <v>74</v>
      </c>
      <c r="V20" s="2">
        <f t="shared" si="10"/>
        <v>0</v>
      </c>
      <c r="W20" s="2">
        <f t="shared" si="10"/>
        <v>13</v>
      </c>
      <c r="Y20" s="3">
        <f t="shared" si="6"/>
        <v>9730</v>
      </c>
      <c r="Z20" s="3">
        <f t="shared" si="6"/>
        <v>13574</v>
      </c>
      <c r="AA20" s="3">
        <f t="shared" si="6"/>
        <v>4270</v>
      </c>
      <c r="AB20" s="3">
        <f t="shared" si="6"/>
        <v>18613</v>
      </c>
      <c r="AC20" s="3">
        <f t="shared" si="7"/>
        <v>10315</v>
      </c>
      <c r="AD20" s="3">
        <f t="shared" si="7"/>
        <v>14365</v>
      </c>
      <c r="AE20" s="3">
        <f t="shared" si="7"/>
        <v>38804</v>
      </c>
      <c r="AF20" s="3">
        <f t="shared" si="7"/>
        <v>38930</v>
      </c>
    </row>
    <row r="21" spans="1:32" ht="30" customHeight="1" thickBot="1">
      <c r="A21" s="214" t="s">
        <v>18</v>
      </c>
      <c r="B21" s="215"/>
      <c r="C21" s="93"/>
      <c r="D21" s="95">
        <v>13555</v>
      </c>
      <c r="E21" s="95">
        <v>13240</v>
      </c>
      <c r="F21" s="95">
        <v>17027</v>
      </c>
      <c r="G21" s="95">
        <v>20658</v>
      </c>
      <c r="H21" s="214" t="s">
        <v>18</v>
      </c>
      <c r="I21" s="215"/>
      <c r="J21" s="93"/>
      <c r="K21" s="100">
        <v>7704</v>
      </c>
      <c r="L21" s="100">
        <v>7081</v>
      </c>
      <c r="M21" s="100">
        <v>9365</v>
      </c>
      <c r="N21" s="100">
        <v>5558</v>
      </c>
      <c r="P21" s="2">
        <f t="shared" si="9"/>
        <v>55</v>
      </c>
      <c r="Q21" s="2">
        <f t="shared" si="9"/>
        <v>40</v>
      </c>
      <c r="R21" s="2">
        <f t="shared" si="9"/>
        <v>27</v>
      </c>
      <c r="S21" s="2">
        <f t="shared" si="9"/>
        <v>58</v>
      </c>
      <c r="T21" s="2">
        <f t="shared" si="10"/>
        <v>4</v>
      </c>
      <c r="U21" s="2">
        <f t="shared" si="10"/>
        <v>1</v>
      </c>
      <c r="V21" s="2">
        <f t="shared" si="10"/>
        <v>5</v>
      </c>
      <c r="W21" s="2">
        <f t="shared" si="10"/>
        <v>8</v>
      </c>
      <c r="Y21" s="3">
        <f t="shared" si="6"/>
        <v>7704</v>
      </c>
      <c r="Z21" s="3">
        <f t="shared" si="6"/>
        <v>7081</v>
      </c>
      <c r="AA21" s="3">
        <f t="shared" si="6"/>
        <v>9365</v>
      </c>
      <c r="AB21" s="3">
        <f t="shared" si="6"/>
        <v>5558</v>
      </c>
      <c r="AC21" s="3">
        <f t="shared" si="7"/>
        <v>13555</v>
      </c>
      <c r="AD21" s="3">
        <f t="shared" si="7"/>
        <v>13240</v>
      </c>
      <c r="AE21" s="3">
        <f t="shared" si="7"/>
        <v>17027</v>
      </c>
      <c r="AF21" s="3">
        <f t="shared" si="7"/>
        <v>20658</v>
      </c>
    </row>
    <row r="22" spans="1:32" ht="30" customHeight="1" thickBot="1">
      <c r="A22" s="214" t="s">
        <v>19</v>
      </c>
      <c r="B22" s="215"/>
      <c r="C22" s="93"/>
      <c r="D22" s="95">
        <v>75030</v>
      </c>
      <c r="E22" s="95">
        <v>65632</v>
      </c>
      <c r="F22" s="95">
        <v>47810</v>
      </c>
      <c r="G22" s="95">
        <v>43291</v>
      </c>
      <c r="H22" s="214" t="s">
        <v>19</v>
      </c>
      <c r="I22" s="215"/>
      <c r="J22" s="93"/>
      <c r="K22" s="100">
        <v>83653</v>
      </c>
      <c r="L22" s="100">
        <v>79796</v>
      </c>
      <c r="M22" s="100">
        <v>94174</v>
      </c>
      <c r="N22" s="100">
        <v>76367</v>
      </c>
      <c r="P22" s="2">
        <f t="shared" si="9"/>
        <v>30</v>
      </c>
      <c r="Q22" s="2">
        <f t="shared" si="9"/>
        <v>32</v>
      </c>
      <c r="R22" s="2">
        <f t="shared" si="9"/>
        <v>10</v>
      </c>
      <c r="S22" s="2">
        <f t="shared" si="9"/>
        <v>91</v>
      </c>
      <c r="T22" s="2">
        <f t="shared" si="10"/>
        <v>53</v>
      </c>
      <c r="U22" s="2">
        <f t="shared" si="10"/>
        <v>96</v>
      </c>
      <c r="V22" s="2">
        <f t="shared" si="10"/>
        <v>74</v>
      </c>
      <c r="W22" s="2">
        <f t="shared" si="10"/>
        <v>67</v>
      </c>
      <c r="Y22" s="3">
        <f t="shared" si="6"/>
        <v>83653</v>
      </c>
      <c r="Z22" s="3">
        <f t="shared" si="6"/>
        <v>79796</v>
      </c>
      <c r="AA22" s="3">
        <f t="shared" si="6"/>
        <v>94174</v>
      </c>
      <c r="AB22" s="3">
        <f t="shared" si="6"/>
        <v>76367</v>
      </c>
      <c r="AC22" s="3">
        <f t="shared" si="7"/>
        <v>75030</v>
      </c>
      <c r="AD22" s="3">
        <f t="shared" si="7"/>
        <v>65632</v>
      </c>
      <c r="AE22" s="3">
        <f t="shared" si="7"/>
        <v>47810</v>
      </c>
      <c r="AF22" s="3">
        <f t="shared" si="7"/>
        <v>43291</v>
      </c>
    </row>
    <row r="23" spans="1:32" ht="15" customHeight="1" thickBot="1">
      <c r="A23" s="214" t="s">
        <v>20</v>
      </c>
      <c r="B23" s="215"/>
      <c r="C23" s="93"/>
      <c r="D23" s="95">
        <v>6978</v>
      </c>
      <c r="E23" s="95">
        <v>7044</v>
      </c>
      <c r="F23" s="95">
        <v>9754</v>
      </c>
      <c r="G23" s="95">
        <v>18874</v>
      </c>
      <c r="H23" s="214" t="s">
        <v>20</v>
      </c>
      <c r="I23" s="215"/>
      <c r="J23" s="93"/>
      <c r="K23" s="100">
        <v>10221</v>
      </c>
      <c r="L23" s="100">
        <v>10531</v>
      </c>
      <c r="M23" s="100">
        <v>10563</v>
      </c>
      <c r="N23" s="100">
        <v>8363</v>
      </c>
      <c r="P23" s="2">
        <f t="shared" si="9"/>
        <v>8</v>
      </c>
      <c r="Q23" s="2">
        <f t="shared" si="9"/>
        <v>4</v>
      </c>
      <c r="R23" s="2">
        <f t="shared" si="9"/>
        <v>4</v>
      </c>
      <c r="S23" s="2">
        <f t="shared" si="9"/>
        <v>74</v>
      </c>
      <c r="T23" s="2">
        <f t="shared" si="10"/>
        <v>21</v>
      </c>
      <c r="U23" s="2">
        <f t="shared" si="10"/>
        <v>31</v>
      </c>
      <c r="V23" s="2">
        <f t="shared" si="10"/>
        <v>63</v>
      </c>
      <c r="W23" s="2">
        <f t="shared" si="10"/>
        <v>3</v>
      </c>
      <c r="Y23" s="3">
        <f t="shared" si="6"/>
        <v>10221</v>
      </c>
      <c r="Z23" s="3">
        <f t="shared" si="6"/>
        <v>10531</v>
      </c>
      <c r="AA23" s="3">
        <f t="shared" si="6"/>
        <v>10563</v>
      </c>
      <c r="AB23" s="3">
        <f t="shared" si="6"/>
        <v>8363</v>
      </c>
      <c r="AC23" s="3">
        <f t="shared" si="7"/>
        <v>6978</v>
      </c>
      <c r="AD23" s="3">
        <f t="shared" si="7"/>
        <v>7044</v>
      </c>
      <c r="AE23" s="3">
        <f t="shared" si="7"/>
        <v>9754</v>
      </c>
      <c r="AF23" s="3">
        <f t="shared" si="7"/>
        <v>18874</v>
      </c>
    </row>
    <row r="24" spans="1:32" ht="30" customHeight="1" thickBot="1">
      <c r="A24" s="214" t="s">
        <v>21</v>
      </c>
      <c r="B24" s="215"/>
      <c r="C24" s="93"/>
      <c r="D24" s="96">
        <v>479</v>
      </c>
      <c r="E24" s="96">
        <v>570</v>
      </c>
      <c r="F24" s="95">
        <v>1034</v>
      </c>
      <c r="G24" s="96">
        <v>927</v>
      </c>
      <c r="H24" s="214" t="s">
        <v>21</v>
      </c>
      <c r="I24" s="215"/>
      <c r="J24" s="93"/>
      <c r="K24" s="101">
        <v>398</v>
      </c>
      <c r="L24" s="101">
        <v>471</v>
      </c>
      <c r="M24" s="100">
        <v>1254</v>
      </c>
      <c r="N24" s="101">
        <v>675</v>
      </c>
      <c r="P24" s="2" t="e">
        <f t="shared" si="9"/>
        <v>#VALUE!</v>
      </c>
      <c r="Q24" s="2" t="e">
        <f t="shared" si="9"/>
        <v>#VALUE!</v>
      </c>
      <c r="R24" s="2">
        <f t="shared" si="9"/>
        <v>4</v>
      </c>
      <c r="S24" s="2" t="e">
        <f t="shared" si="9"/>
        <v>#VALUE!</v>
      </c>
      <c r="T24" s="2" t="e">
        <f t="shared" si="10"/>
        <v>#VALUE!</v>
      </c>
      <c r="U24" s="2" t="e">
        <f t="shared" si="10"/>
        <v>#VALUE!</v>
      </c>
      <c r="V24" s="2">
        <f t="shared" si="10"/>
        <v>4</v>
      </c>
      <c r="W24" s="2" t="e">
        <f t="shared" si="10"/>
        <v>#VALUE!</v>
      </c>
      <c r="Y24" s="3">
        <f t="shared" si="6"/>
        <v>398</v>
      </c>
      <c r="Z24" s="3">
        <f t="shared" si="6"/>
        <v>471</v>
      </c>
      <c r="AA24" s="3">
        <f t="shared" si="6"/>
        <v>1254</v>
      </c>
      <c r="AB24" s="3">
        <f t="shared" si="6"/>
        <v>675</v>
      </c>
      <c r="AC24" s="3">
        <f t="shared" si="7"/>
        <v>479</v>
      </c>
      <c r="AD24" s="3">
        <f t="shared" si="7"/>
        <v>570</v>
      </c>
      <c r="AE24" s="3">
        <f t="shared" si="7"/>
        <v>1034</v>
      </c>
      <c r="AF24" s="3">
        <f t="shared" si="7"/>
        <v>927</v>
      </c>
    </row>
    <row r="25" spans="1:32" ht="15" customHeight="1" thickBot="1">
      <c r="A25" s="224" t="s">
        <v>22</v>
      </c>
      <c r="B25" s="225"/>
      <c r="C25" s="93"/>
      <c r="D25" s="94">
        <v>45762</v>
      </c>
      <c r="E25" s="94">
        <v>44272</v>
      </c>
      <c r="F25" s="94">
        <v>43134</v>
      </c>
      <c r="G25" s="94">
        <v>45792</v>
      </c>
      <c r="H25" s="224" t="s">
        <v>22</v>
      </c>
      <c r="I25" s="225"/>
      <c r="J25" s="93"/>
      <c r="K25" s="99">
        <v>36070</v>
      </c>
      <c r="L25" s="99">
        <v>41081</v>
      </c>
      <c r="M25" s="99">
        <v>46845</v>
      </c>
      <c r="N25" s="99">
        <v>44969</v>
      </c>
      <c r="P25" s="2">
        <f t="shared" si="9"/>
        <v>62</v>
      </c>
      <c r="Q25" s="2">
        <f t="shared" si="9"/>
        <v>72</v>
      </c>
      <c r="R25" s="2">
        <f t="shared" si="9"/>
        <v>34</v>
      </c>
      <c r="S25" s="2">
        <f t="shared" si="9"/>
        <v>92</v>
      </c>
      <c r="T25" s="2">
        <f t="shared" si="10"/>
        <v>70</v>
      </c>
      <c r="U25" s="2">
        <f t="shared" si="10"/>
        <v>81</v>
      </c>
      <c r="V25" s="2">
        <f t="shared" si="10"/>
        <v>45</v>
      </c>
      <c r="W25" s="2">
        <f t="shared" si="10"/>
        <v>69</v>
      </c>
      <c r="Y25" s="3">
        <f t="shared" si="6"/>
        <v>36070</v>
      </c>
      <c r="Z25" s="3">
        <f t="shared" si="6"/>
        <v>41081</v>
      </c>
      <c r="AA25" s="3">
        <f t="shared" si="6"/>
        <v>46845</v>
      </c>
      <c r="AB25" s="3">
        <f t="shared" si="6"/>
        <v>44969</v>
      </c>
      <c r="AC25" s="3">
        <f t="shared" si="7"/>
        <v>45762</v>
      </c>
      <c r="AD25" s="3">
        <f t="shared" si="7"/>
        <v>44272</v>
      </c>
      <c r="AE25" s="3">
        <f t="shared" si="7"/>
        <v>43134</v>
      </c>
      <c r="AF25" s="3">
        <f t="shared" si="7"/>
        <v>45792</v>
      </c>
    </row>
    <row r="26" spans="1:32" ht="15" customHeight="1" thickBot="1">
      <c r="A26" s="214" t="s">
        <v>23</v>
      </c>
      <c r="B26" s="215"/>
      <c r="C26" s="93"/>
      <c r="D26" s="95">
        <v>38950</v>
      </c>
      <c r="E26" s="95">
        <v>37605</v>
      </c>
      <c r="F26" s="95">
        <v>36261</v>
      </c>
      <c r="G26" s="95">
        <v>37439</v>
      </c>
      <c r="H26" s="214" t="s">
        <v>23</v>
      </c>
      <c r="I26" s="215"/>
      <c r="J26" s="93"/>
      <c r="K26" s="100">
        <v>28581</v>
      </c>
      <c r="L26" s="100">
        <v>28743</v>
      </c>
      <c r="M26" s="100">
        <v>39321</v>
      </c>
      <c r="N26" s="100">
        <v>38056</v>
      </c>
      <c r="P26" s="2">
        <f t="shared" si="9"/>
        <v>50</v>
      </c>
      <c r="Q26" s="2">
        <f t="shared" si="9"/>
        <v>5</v>
      </c>
      <c r="R26" s="2">
        <f t="shared" si="9"/>
        <v>61</v>
      </c>
      <c r="S26" s="2">
        <f t="shared" si="9"/>
        <v>39</v>
      </c>
      <c r="T26" s="2">
        <f t="shared" si="10"/>
        <v>81</v>
      </c>
      <c r="U26" s="2">
        <f t="shared" si="10"/>
        <v>43</v>
      </c>
      <c r="V26" s="2">
        <f t="shared" si="10"/>
        <v>21</v>
      </c>
      <c r="W26" s="2">
        <f t="shared" si="10"/>
        <v>56</v>
      </c>
      <c r="Y26" s="3">
        <f t="shared" si="6"/>
        <v>28581</v>
      </c>
      <c r="Z26" s="3">
        <f t="shared" si="6"/>
        <v>28743</v>
      </c>
      <c r="AA26" s="3">
        <f t="shared" si="6"/>
        <v>39321</v>
      </c>
      <c r="AB26" s="3">
        <f t="shared" si="6"/>
        <v>38056</v>
      </c>
      <c r="AC26" s="3">
        <f t="shared" si="7"/>
        <v>38950</v>
      </c>
      <c r="AD26" s="3">
        <f t="shared" si="7"/>
        <v>37605</v>
      </c>
      <c r="AE26" s="3">
        <f t="shared" si="7"/>
        <v>36261</v>
      </c>
      <c r="AF26" s="3">
        <f t="shared" si="7"/>
        <v>37439</v>
      </c>
    </row>
    <row r="27" spans="1:32" ht="15.75" customHeight="1" thickBot="1">
      <c r="A27" s="214" t="s">
        <v>24</v>
      </c>
      <c r="B27" s="215"/>
      <c r="C27" s="93"/>
      <c r="D27" s="96"/>
      <c r="E27" s="96"/>
      <c r="F27" s="96"/>
      <c r="G27" s="96"/>
      <c r="H27" s="214" t="s">
        <v>24</v>
      </c>
      <c r="I27" s="215"/>
      <c r="J27" s="93"/>
      <c r="K27" s="101"/>
      <c r="L27" s="101"/>
      <c r="M27" s="101"/>
      <c r="N27" s="101"/>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4" t="s">
        <v>25</v>
      </c>
      <c r="B28" s="215"/>
      <c r="C28" s="93"/>
      <c r="D28" s="95">
        <v>6000</v>
      </c>
      <c r="E28" s="95">
        <v>6000</v>
      </c>
      <c r="F28" s="95">
        <v>6000</v>
      </c>
      <c r="G28" s="95">
        <v>6000</v>
      </c>
      <c r="H28" s="214" t="s">
        <v>25</v>
      </c>
      <c r="I28" s="215"/>
      <c r="J28" s="93"/>
      <c r="K28" s="100">
        <v>6000</v>
      </c>
      <c r="L28" s="100">
        <v>6000</v>
      </c>
      <c r="M28" s="100">
        <v>6000</v>
      </c>
      <c r="N28" s="100">
        <v>6000</v>
      </c>
      <c r="P28" s="2">
        <f t="shared" si="9"/>
        <v>0</v>
      </c>
      <c r="Q28" s="2">
        <f t="shared" si="9"/>
        <v>0</v>
      </c>
      <c r="R28" s="2">
        <f t="shared" si="9"/>
        <v>0</v>
      </c>
      <c r="S28" s="2">
        <f t="shared" si="9"/>
        <v>0</v>
      </c>
      <c r="T28" s="2">
        <f t="shared" si="10"/>
        <v>0</v>
      </c>
      <c r="U28" s="2">
        <f t="shared" si="10"/>
        <v>0</v>
      </c>
      <c r="V28" s="2">
        <f t="shared" si="10"/>
        <v>0</v>
      </c>
      <c r="W28" s="2">
        <f t="shared" si="10"/>
        <v>0</v>
      </c>
      <c r="Y28" s="3">
        <f t="shared" si="6"/>
        <v>6000</v>
      </c>
      <c r="Z28" s="3">
        <f t="shared" si="6"/>
        <v>6000</v>
      </c>
      <c r="AA28" s="3">
        <f t="shared" si="6"/>
        <v>6000</v>
      </c>
      <c r="AB28" s="3">
        <f t="shared" si="6"/>
        <v>6000</v>
      </c>
      <c r="AC28" s="3">
        <f t="shared" si="7"/>
        <v>6000</v>
      </c>
      <c r="AD28" s="3">
        <f t="shared" si="7"/>
        <v>6000</v>
      </c>
      <c r="AE28" s="3">
        <f t="shared" si="7"/>
        <v>6000</v>
      </c>
      <c r="AF28" s="3">
        <f t="shared" si="7"/>
        <v>6000</v>
      </c>
    </row>
    <row r="29" spans="1:32" ht="15" customHeight="1" thickBot="1">
      <c r="A29" s="224" t="s">
        <v>26</v>
      </c>
      <c r="B29" s="225"/>
      <c r="C29" s="93"/>
      <c r="D29" s="94">
        <v>152119</v>
      </c>
      <c r="E29" s="94">
        <v>145124</v>
      </c>
      <c r="F29" s="94">
        <v>157564</v>
      </c>
      <c r="G29" s="94">
        <v>168472</v>
      </c>
      <c r="H29" s="224" t="s">
        <v>26</v>
      </c>
      <c r="I29" s="225"/>
      <c r="J29" s="93"/>
      <c r="K29" s="99">
        <v>147776</v>
      </c>
      <c r="L29" s="99">
        <v>152535</v>
      </c>
      <c r="M29" s="99">
        <v>166472</v>
      </c>
      <c r="N29" s="99">
        <v>154546</v>
      </c>
      <c r="P29" s="2">
        <f t="shared" si="9"/>
        <v>119</v>
      </c>
      <c r="Q29" s="2">
        <f t="shared" si="9"/>
        <v>124</v>
      </c>
      <c r="R29" s="2">
        <f t="shared" si="9"/>
        <v>564</v>
      </c>
      <c r="S29" s="2">
        <f t="shared" si="9"/>
        <v>472</v>
      </c>
      <c r="T29" s="2">
        <f t="shared" si="10"/>
        <v>776</v>
      </c>
      <c r="U29" s="2">
        <f t="shared" si="10"/>
        <v>535</v>
      </c>
      <c r="V29" s="2">
        <f t="shared" si="10"/>
        <v>472</v>
      </c>
      <c r="W29" s="2">
        <f t="shared" si="10"/>
        <v>546</v>
      </c>
      <c r="Y29" s="3">
        <f t="shared" si="6"/>
        <v>147776</v>
      </c>
      <c r="Z29" s="3">
        <f t="shared" si="6"/>
        <v>152535</v>
      </c>
      <c r="AA29" s="3">
        <f t="shared" si="6"/>
        <v>166472</v>
      </c>
      <c r="AB29" s="3">
        <f t="shared" si="6"/>
        <v>154546</v>
      </c>
      <c r="AC29" s="3">
        <f t="shared" si="7"/>
        <v>152119</v>
      </c>
      <c r="AD29" s="3">
        <f t="shared" si="7"/>
        <v>145124</v>
      </c>
      <c r="AE29" s="3">
        <f t="shared" si="7"/>
        <v>157564</v>
      </c>
      <c r="AF29" s="3">
        <f t="shared" si="7"/>
        <v>168472</v>
      </c>
    </row>
    <row r="30" spans="1:32" ht="15" customHeight="1" thickBot="1">
      <c r="A30" s="224" t="s">
        <v>27</v>
      </c>
      <c r="B30" s="225"/>
      <c r="C30" s="93"/>
      <c r="D30" s="94">
        <v>87052</v>
      </c>
      <c r="E30" s="94">
        <v>76308</v>
      </c>
      <c r="F30" s="94">
        <v>85177</v>
      </c>
      <c r="G30" s="94">
        <v>94167</v>
      </c>
      <c r="H30" s="224" t="s">
        <v>27</v>
      </c>
      <c r="I30" s="225"/>
      <c r="J30" s="93"/>
      <c r="K30" s="99">
        <v>87759</v>
      </c>
      <c r="L30" s="99">
        <v>91705</v>
      </c>
      <c r="M30" s="99">
        <v>105597</v>
      </c>
      <c r="N30" s="99">
        <v>90398</v>
      </c>
      <c r="P30" s="2">
        <f t="shared" si="9"/>
        <v>52</v>
      </c>
      <c r="Q30" s="2">
        <f t="shared" si="9"/>
        <v>8</v>
      </c>
      <c r="R30" s="2">
        <f t="shared" si="9"/>
        <v>77</v>
      </c>
      <c r="S30" s="2">
        <f t="shared" si="9"/>
        <v>67</v>
      </c>
      <c r="T30" s="2">
        <f t="shared" si="10"/>
        <v>59</v>
      </c>
      <c r="U30" s="2">
        <f t="shared" si="10"/>
        <v>5</v>
      </c>
      <c r="V30" s="2">
        <f t="shared" si="10"/>
        <v>597</v>
      </c>
      <c r="W30" s="2">
        <f t="shared" si="10"/>
        <v>98</v>
      </c>
      <c r="Y30" s="3">
        <f t="shared" si="6"/>
        <v>87759</v>
      </c>
      <c r="Z30" s="3">
        <f t="shared" si="6"/>
        <v>91705</v>
      </c>
      <c r="AA30" s="3">
        <f t="shared" si="6"/>
        <v>105597</v>
      </c>
      <c r="AB30" s="3">
        <f t="shared" si="6"/>
        <v>90398</v>
      </c>
      <c r="AC30" s="3">
        <f t="shared" si="7"/>
        <v>87052</v>
      </c>
      <c r="AD30" s="3">
        <f t="shared" si="7"/>
        <v>76308</v>
      </c>
      <c r="AE30" s="3">
        <f t="shared" si="7"/>
        <v>85177</v>
      </c>
      <c r="AF30" s="3">
        <f t="shared" si="7"/>
        <v>94167</v>
      </c>
    </row>
    <row r="31" spans="1:32" ht="15" customHeight="1" thickBot="1">
      <c r="A31" s="214" t="s">
        <v>28</v>
      </c>
      <c r="B31" s="215"/>
      <c r="C31" s="93"/>
      <c r="D31" s="95">
        <v>77234</v>
      </c>
      <c r="E31" s="95">
        <v>67534</v>
      </c>
      <c r="F31" s="95">
        <v>79682</v>
      </c>
      <c r="G31" s="95">
        <v>87480</v>
      </c>
      <c r="H31" s="214" t="s">
        <v>28</v>
      </c>
      <c r="I31" s="215"/>
      <c r="J31" s="93"/>
      <c r="K31" s="100">
        <v>81561</v>
      </c>
      <c r="L31" s="100">
        <v>80860</v>
      </c>
      <c r="M31" s="100">
        <v>91136</v>
      </c>
      <c r="N31" s="100">
        <v>80707</v>
      </c>
      <c r="P31" s="2">
        <f t="shared" si="9"/>
        <v>34</v>
      </c>
      <c r="Q31" s="2">
        <f t="shared" si="9"/>
        <v>34</v>
      </c>
      <c r="R31" s="2">
        <f t="shared" si="9"/>
        <v>82</v>
      </c>
      <c r="S31" s="2">
        <f t="shared" si="9"/>
        <v>80</v>
      </c>
      <c r="T31" s="2">
        <f t="shared" si="10"/>
        <v>61</v>
      </c>
      <c r="U31" s="2">
        <f t="shared" si="10"/>
        <v>60</v>
      </c>
      <c r="V31" s="2">
        <f t="shared" si="10"/>
        <v>36</v>
      </c>
      <c r="W31" s="2">
        <f t="shared" si="10"/>
        <v>7</v>
      </c>
      <c r="Y31" s="3">
        <f t="shared" si="6"/>
        <v>81561</v>
      </c>
      <c r="Z31" s="3">
        <f t="shared" si="6"/>
        <v>80860</v>
      </c>
      <c r="AA31" s="3">
        <f t="shared" si="6"/>
        <v>91136</v>
      </c>
      <c r="AB31" s="3">
        <f t="shared" si="6"/>
        <v>80707</v>
      </c>
      <c r="AC31" s="3">
        <f t="shared" si="7"/>
        <v>77234</v>
      </c>
      <c r="AD31" s="3">
        <f t="shared" si="7"/>
        <v>67534</v>
      </c>
      <c r="AE31" s="3">
        <f t="shared" si="7"/>
        <v>79682</v>
      </c>
      <c r="AF31" s="3">
        <f t="shared" si="7"/>
        <v>87480</v>
      </c>
    </row>
    <row r="32" spans="1:32" ht="15" customHeight="1" thickBot="1">
      <c r="A32" s="214" t="s">
        <v>29</v>
      </c>
      <c r="B32" s="215"/>
      <c r="C32" s="93"/>
      <c r="D32" s="95">
        <v>9818</v>
      </c>
      <c r="E32" s="95">
        <v>8774</v>
      </c>
      <c r="F32" s="95">
        <v>5495</v>
      </c>
      <c r="G32" s="95">
        <v>6687</v>
      </c>
      <c r="H32" s="214" t="s">
        <v>29</v>
      </c>
      <c r="I32" s="215"/>
      <c r="J32" s="93"/>
      <c r="K32" s="100">
        <v>6198</v>
      </c>
      <c r="L32" s="100">
        <v>10845</v>
      </c>
      <c r="M32" s="100">
        <v>14460</v>
      </c>
      <c r="N32" s="100">
        <v>9692</v>
      </c>
      <c r="P32" s="2">
        <f t="shared" si="9"/>
        <v>8</v>
      </c>
      <c r="Q32" s="2">
        <f t="shared" si="9"/>
        <v>4</v>
      </c>
      <c r="R32" s="2">
        <f t="shared" si="9"/>
        <v>5</v>
      </c>
      <c r="S32" s="2">
        <f t="shared" si="9"/>
        <v>7</v>
      </c>
      <c r="T32" s="2">
        <f t="shared" si="10"/>
        <v>8</v>
      </c>
      <c r="U32" s="2">
        <f t="shared" si="10"/>
        <v>45</v>
      </c>
      <c r="V32" s="2">
        <f t="shared" si="10"/>
        <v>60</v>
      </c>
      <c r="W32" s="2">
        <f t="shared" si="10"/>
        <v>2</v>
      </c>
      <c r="Y32" s="3">
        <f t="shared" si="6"/>
        <v>6198</v>
      </c>
      <c r="Z32" s="3">
        <f t="shared" si="6"/>
        <v>10845</v>
      </c>
      <c r="AA32" s="3">
        <f t="shared" si="6"/>
        <v>14460</v>
      </c>
      <c r="AB32" s="3">
        <f t="shared" si="6"/>
        <v>9692</v>
      </c>
      <c r="AC32" s="3">
        <f t="shared" si="7"/>
        <v>9818</v>
      </c>
      <c r="AD32" s="3">
        <f t="shared" si="7"/>
        <v>8774</v>
      </c>
      <c r="AE32" s="3">
        <f t="shared" si="7"/>
        <v>5495</v>
      </c>
      <c r="AF32" s="3">
        <f t="shared" si="7"/>
        <v>6687</v>
      </c>
    </row>
    <row r="33" spans="1:32" ht="15" customHeight="1" thickBot="1">
      <c r="A33" s="224" t="s">
        <v>30</v>
      </c>
      <c r="B33" s="225"/>
      <c r="C33" s="93"/>
      <c r="D33" s="94">
        <v>65067</v>
      </c>
      <c r="E33" s="94">
        <v>68817</v>
      </c>
      <c r="F33" s="94">
        <v>72386</v>
      </c>
      <c r="G33" s="94">
        <v>74305</v>
      </c>
      <c r="H33" s="224" t="s">
        <v>30</v>
      </c>
      <c r="I33" s="225"/>
      <c r="J33" s="93"/>
      <c r="K33" s="99">
        <v>60017</v>
      </c>
      <c r="L33" s="99">
        <v>60830</v>
      </c>
      <c r="M33" s="99">
        <v>60875</v>
      </c>
      <c r="N33" s="99">
        <v>64148</v>
      </c>
      <c r="P33" s="2">
        <f t="shared" si="9"/>
        <v>67</v>
      </c>
      <c r="Q33" s="2">
        <f t="shared" si="9"/>
        <v>17</v>
      </c>
      <c r="R33" s="2">
        <f t="shared" si="9"/>
        <v>86</v>
      </c>
      <c r="S33" s="2">
        <f t="shared" si="9"/>
        <v>5</v>
      </c>
      <c r="T33" s="2">
        <f t="shared" si="10"/>
        <v>17</v>
      </c>
      <c r="U33" s="2">
        <f t="shared" si="10"/>
        <v>30</v>
      </c>
      <c r="V33" s="2">
        <f t="shared" si="10"/>
        <v>75</v>
      </c>
      <c r="W33" s="2">
        <f t="shared" si="10"/>
        <v>48</v>
      </c>
      <c r="Y33" s="3">
        <f t="shared" si="6"/>
        <v>60017</v>
      </c>
      <c r="Z33" s="3">
        <f t="shared" si="6"/>
        <v>60830</v>
      </c>
      <c r="AA33" s="3">
        <f t="shared" si="6"/>
        <v>60875</v>
      </c>
      <c r="AB33" s="3">
        <f t="shared" si="6"/>
        <v>64148</v>
      </c>
      <c r="AC33" s="3">
        <f t="shared" si="7"/>
        <v>65067</v>
      </c>
      <c r="AD33" s="3">
        <f t="shared" si="7"/>
        <v>68817</v>
      </c>
      <c r="AE33" s="3">
        <f t="shared" si="7"/>
        <v>72386</v>
      </c>
      <c r="AF33" s="3">
        <f t="shared" si="7"/>
        <v>74305</v>
      </c>
    </row>
    <row r="34" spans="1:32" ht="30" customHeight="1" thickBot="1">
      <c r="A34" s="214" t="s">
        <v>31</v>
      </c>
      <c r="B34" s="215"/>
      <c r="C34" s="93"/>
      <c r="D34" s="95">
        <v>53457</v>
      </c>
      <c r="E34" s="95">
        <v>53457</v>
      </c>
      <c r="F34" s="95">
        <v>53457</v>
      </c>
      <c r="G34" s="95">
        <v>53457</v>
      </c>
      <c r="H34" s="214" t="s">
        <v>31</v>
      </c>
      <c r="I34" s="215"/>
      <c r="J34" s="93"/>
      <c r="K34" s="100">
        <v>48598</v>
      </c>
      <c r="L34" s="100">
        <v>48598</v>
      </c>
      <c r="M34" s="100">
        <v>48598</v>
      </c>
      <c r="N34" s="100">
        <v>48598</v>
      </c>
      <c r="P34" s="2">
        <f t="shared" si="9"/>
        <v>57</v>
      </c>
      <c r="Q34" s="2">
        <f t="shared" si="9"/>
        <v>57</v>
      </c>
      <c r="R34" s="2">
        <f t="shared" si="9"/>
        <v>57</v>
      </c>
      <c r="S34" s="2">
        <f t="shared" si="9"/>
        <v>57</v>
      </c>
      <c r="T34" s="2">
        <f t="shared" si="10"/>
        <v>98</v>
      </c>
      <c r="U34" s="2">
        <f t="shared" si="10"/>
        <v>98</v>
      </c>
      <c r="V34" s="2">
        <f t="shared" si="10"/>
        <v>98</v>
      </c>
      <c r="W34" s="2">
        <f t="shared" si="10"/>
        <v>98</v>
      </c>
      <c r="Y34" s="3">
        <f t="shared" si="6"/>
        <v>48598</v>
      </c>
      <c r="Z34" s="3">
        <f t="shared" si="6"/>
        <v>48598</v>
      </c>
      <c r="AA34" s="3">
        <f t="shared" si="6"/>
        <v>48598</v>
      </c>
      <c r="AB34" s="3">
        <f t="shared" si="6"/>
        <v>48598</v>
      </c>
      <c r="AC34" s="3">
        <f t="shared" si="7"/>
        <v>53457</v>
      </c>
      <c r="AD34" s="3">
        <f t="shared" si="7"/>
        <v>53457</v>
      </c>
      <c r="AE34" s="3">
        <f t="shared" si="7"/>
        <v>53457</v>
      </c>
      <c r="AF34" s="3">
        <f t="shared" si="7"/>
        <v>53457</v>
      </c>
    </row>
    <row r="35" spans="1:32" ht="30" customHeight="1" thickBot="1">
      <c r="A35" s="214" t="s">
        <v>32</v>
      </c>
      <c r="B35" s="215"/>
      <c r="C35" s="93"/>
      <c r="D35" s="96">
        <v>250</v>
      </c>
      <c r="E35" s="96">
        <v>250</v>
      </c>
      <c r="F35" s="96">
        <v>250</v>
      </c>
      <c r="G35" s="96">
        <v>250</v>
      </c>
      <c r="H35" s="214" t="s">
        <v>32</v>
      </c>
      <c r="I35" s="215"/>
      <c r="J35" s="93"/>
      <c r="K35" s="101">
        <v>250</v>
      </c>
      <c r="L35" s="101">
        <v>250</v>
      </c>
      <c r="M35" s="101">
        <v>250</v>
      </c>
      <c r="N35" s="101">
        <v>250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250</v>
      </c>
      <c r="Z35" s="3">
        <f t="shared" si="6"/>
        <v>250</v>
      </c>
      <c r="AA35" s="3">
        <f t="shared" si="6"/>
        <v>250</v>
      </c>
      <c r="AB35" s="3">
        <f t="shared" si="6"/>
        <v>250</v>
      </c>
      <c r="AC35" s="3">
        <f t="shared" si="7"/>
        <v>250</v>
      </c>
      <c r="AD35" s="3">
        <f t="shared" si="7"/>
        <v>250</v>
      </c>
      <c r="AE35" s="3">
        <f t="shared" si="7"/>
        <v>250</v>
      </c>
      <c r="AF35" s="3">
        <f t="shared" si="7"/>
        <v>250</v>
      </c>
    </row>
    <row r="36" spans="1:32" ht="30" customHeight="1" thickBot="1">
      <c r="A36" s="214" t="s">
        <v>33</v>
      </c>
      <c r="B36" s="215"/>
      <c r="C36" s="93"/>
      <c r="D36" s="95">
        <v>10087</v>
      </c>
      <c r="E36" s="95">
        <v>13837</v>
      </c>
      <c r="F36" s="95">
        <v>17406</v>
      </c>
      <c r="G36" s="95">
        <v>19326</v>
      </c>
      <c r="H36" s="214" t="s">
        <v>33</v>
      </c>
      <c r="I36" s="215"/>
      <c r="J36" s="93"/>
      <c r="K36" s="100">
        <v>9897</v>
      </c>
      <c r="L36" s="100">
        <v>10709</v>
      </c>
      <c r="M36" s="100">
        <v>10755</v>
      </c>
      <c r="N36" s="100">
        <v>14027</v>
      </c>
      <c r="P36" s="2">
        <f t="shared" si="9"/>
        <v>87</v>
      </c>
      <c r="Q36" s="2">
        <f t="shared" si="9"/>
        <v>37</v>
      </c>
      <c r="R36" s="2">
        <f t="shared" si="9"/>
        <v>6</v>
      </c>
      <c r="S36" s="2">
        <f t="shared" si="9"/>
        <v>26</v>
      </c>
      <c r="T36" s="2">
        <f t="shared" si="10"/>
        <v>7</v>
      </c>
      <c r="U36" s="2">
        <f t="shared" si="10"/>
        <v>9</v>
      </c>
      <c r="V36" s="2">
        <f t="shared" si="10"/>
        <v>55</v>
      </c>
      <c r="W36" s="2">
        <f t="shared" si="10"/>
        <v>27</v>
      </c>
      <c r="Y36" s="3">
        <f t="shared" si="6"/>
        <v>9897</v>
      </c>
      <c r="Z36" s="3">
        <f t="shared" si="6"/>
        <v>10709</v>
      </c>
      <c r="AA36" s="3">
        <f t="shared" si="6"/>
        <v>10755</v>
      </c>
      <c r="AB36" s="3">
        <f t="shared" si="6"/>
        <v>14027</v>
      </c>
      <c r="AC36" s="3">
        <f t="shared" si="7"/>
        <v>10087</v>
      </c>
      <c r="AD36" s="3">
        <f t="shared" si="7"/>
        <v>13837</v>
      </c>
      <c r="AE36" s="3">
        <f t="shared" si="7"/>
        <v>17406</v>
      </c>
      <c r="AF36" s="3">
        <f t="shared" si="7"/>
        <v>19326</v>
      </c>
    </row>
    <row r="37" spans="1:32" ht="30" customHeight="1" thickBot="1">
      <c r="A37" s="224" t="s">
        <v>34</v>
      </c>
      <c r="B37" s="225"/>
      <c r="C37" s="93"/>
      <c r="D37" s="98"/>
      <c r="E37" s="98"/>
      <c r="F37" s="98"/>
      <c r="G37" s="98"/>
      <c r="H37" s="224" t="s">
        <v>34</v>
      </c>
      <c r="I37" s="225"/>
      <c r="J37" s="93"/>
      <c r="K37" s="102"/>
      <c r="L37" s="102"/>
      <c r="M37" s="102"/>
      <c r="N37" s="102"/>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24" t="s">
        <v>35</v>
      </c>
      <c r="B38" s="225"/>
      <c r="C38" s="93"/>
      <c r="D38" s="94">
        <v>152119</v>
      </c>
      <c r="E38" s="94">
        <v>145124</v>
      </c>
      <c r="F38" s="94">
        <v>157564</v>
      </c>
      <c r="G38" s="94">
        <v>168472</v>
      </c>
      <c r="H38" s="224" t="s">
        <v>35</v>
      </c>
      <c r="I38" s="225"/>
      <c r="J38" s="93"/>
      <c r="K38" s="99">
        <v>147776</v>
      </c>
      <c r="L38" s="99">
        <v>152535</v>
      </c>
      <c r="M38" s="99">
        <v>166472</v>
      </c>
      <c r="N38" s="99">
        <v>154546</v>
      </c>
      <c r="P38" s="2">
        <f t="shared" si="9"/>
        <v>119</v>
      </c>
      <c r="Q38" s="2">
        <f t="shared" si="9"/>
        <v>124</v>
      </c>
      <c r="R38" s="2">
        <f t="shared" si="9"/>
        <v>564</v>
      </c>
      <c r="S38" s="2">
        <f t="shared" si="9"/>
        <v>472</v>
      </c>
      <c r="T38" s="2">
        <f t="shared" si="10"/>
        <v>776</v>
      </c>
      <c r="U38" s="2">
        <f t="shared" si="10"/>
        <v>535</v>
      </c>
      <c r="V38" s="2">
        <f t="shared" si="10"/>
        <v>472</v>
      </c>
      <c r="W38" s="2">
        <f t="shared" si="10"/>
        <v>546</v>
      </c>
      <c r="Y38" s="3">
        <f t="shared" si="6"/>
        <v>147776</v>
      </c>
      <c r="Z38" s="3">
        <f t="shared" si="6"/>
        <v>152535</v>
      </c>
      <c r="AA38" s="3">
        <f t="shared" si="6"/>
        <v>166472</v>
      </c>
      <c r="AB38" s="3">
        <f t="shared" si="6"/>
        <v>154546</v>
      </c>
      <c r="AC38" s="3">
        <f t="shared" si="7"/>
        <v>152119</v>
      </c>
      <c r="AD38" s="3">
        <f t="shared" si="7"/>
        <v>145124</v>
      </c>
      <c r="AE38" s="3">
        <f t="shared" si="7"/>
        <v>157564</v>
      </c>
      <c r="AF38" s="3">
        <f t="shared" si="7"/>
        <v>168472</v>
      </c>
    </row>
    <row r="39" spans="1:32">
      <c r="A39" s="21" t="s">
        <v>1762</v>
      </c>
      <c r="H39" s="21" t="s">
        <v>1763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4" t="s">
        <v>652</v>
      </c>
    </row>
    <row r="2" spans="1:2">
      <c r="A2" s="4" t="s">
        <v>653</v>
      </c>
      <c r="B2" s="4" t="s">
        <v>654</v>
      </c>
    </row>
    <row r="3" spans="1:2">
      <c r="B3" t="s">
        <v>655</v>
      </c>
    </row>
    <row r="4" spans="1:2">
      <c r="A4" s="4" t="s">
        <v>656</v>
      </c>
      <c r="B4" s="4" t="s">
        <v>657</v>
      </c>
    </row>
    <row r="5" spans="1:2">
      <c r="B5" t="s">
        <v>658</v>
      </c>
    </row>
    <row r="6" spans="1:2">
      <c r="B6" t="s">
        <v>659</v>
      </c>
    </row>
    <row r="7" spans="1:2">
      <c r="B7" t="s">
        <v>660</v>
      </c>
    </row>
    <row r="8" spans="1:2">
      <c r="B8" t="s">
        <v>661</v>
      </c>
    </row>
    <row r="9" spans="1:2">
      <c r="B9" t="s">
        <v>662</v>
      </c>
    </row>
    <row r="10" spans="1:2">
      <c r="B10" t="s">
        <v>663</v>
      </c>
    </row>
    <row r="11" spans="1:2">
      <c r="B11" t="s">
        <v>664</v>
      </c>
    </row>
    <row r="12" spans="1:2">
      <c r="B12" t="s">
        <v>665</v>
      </c>
    </row>
    <row r="13" spans="1:2">
      <c r="A13" s="4" t="s">
        <v>666</v>
      </c>
      <c r="B13" s="4" t="s">
        <v>667</v>
      </c>
    </row>
    <row r="14" spans="1:2">
      <c r="B14" t="s">
        <v>668</v>
      </c>
    </row>
    <row r="15" spans="1:2">
      <c r="B15" t="s">
        <v>669</v>
      </c>
    </row>
    <row r="16" spans="1:2">
      <c r="B16" t="s">
        <v>670</v>
      </c>
    </row>
    <row r="17" spans="1:2">
      <c r="B17" t="s">
        <v>671</v>
      </c>
    </row>
    <row r="18" spans="1:2">
      <c r="A18" s="4" t="s">
        <v>672</v>
      </c>
      <c r="B18" s="4" t="s">
        <v>673</v>
      </c>
    </row>
    <row r="19" spans="1:2">
      <c r="B19" t="s">
        <v>674</v>
      </c>
    </row>
    <row r="20" spans="1:2">
      <c r="B20" t="s">
        <v>675</v>
      </c>
    </row>
    <row r="21" spans="1:2">
      <c r="B21" t="s">
        <v>676</v>
      </c>
    </row>
    <row r="22" spans="1:2">
      <c r="B22" t="s">
        <v>677</v>
      </c>
    </row>
    <row r="24" spans="1:2">
      <c r="A24" s="4" t="s">
        <v>678</v>
      </c>
    </row>
    <row r="25" spans="1:2">
      <c r="A25" s="4" t="s">
        <v>679</v>
      </c>
      <c r="B25" s="4" t="s">
        <v>680</v>
      </c>
    </row>
    <row r="26" spans="1:2">
      <c r="B26" t="s">
        <v>681</v>
      </c>
    </row>
    <row r="27" spans="1:2">
      <c r="B27" t="s">
        <v>682</v>
      </c>
    </row>
    <row r="28" spans="1:2">
      <c r="A28" s="4" t="s">
        <v>683</v>
      </c>
      <c r="B28" s="4" t="s">
        <v>684</v>
      </c>
    </row>
    <row r="29" spans="1:2">
      <c r="B29" s="4" t="s">
        <v>685</v>
      </c>
    </row>
    <row r="30" spans="1:2">
      <c r="B30" t="s">
        <v>686</v>
      </c>
    </row>
    <row r="31" spans="1:2">
      <c r="B31" s="4" t="s">
        <v>687</v>
      </c>
    </row>
    <row r="32" spans="1:2">
      <c r="B32" t="s">
        <v>688</v>
      </c>
    </row>
    <row r="33" spans="2:2">
      <c r="B33" s="4" t="s">
        <v>689</v>
      </c>
    </row>
    <row r="34" spans="2:2">
      <c r="B34" t="s">
        <v>690</v>
      </c>
    </row>
    <row r="35" spans="2:2">
      <c r="B35" t="s">
        <v>691</v>
      </c>
    </row>
    <row r="36" spans="2:2">
      <c r="B36" t="s">
        <v>692</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1200</v>
      </c>
      <c r="D1" s="155" t="s">
        <v>1903</v>
      </c>
    </row>
    <row r="2" spans="1:11">
      <c r="A2" s="7"/>
      <c r="B2" s="198" t="s">
        <v>540</v>
      </c>
      <c r="C2" s="199" t="s">
        <v>37</v>
      </c>
      <c r="D2" s="199" t="str">
        <f>'Input yearly ACV'!N18</f>
        <v>Năm 2014</v>
      </c>
      <c r="E2" s="199" t="str">
        <f>'Input yearly ACV'!O18</f>
        <v>Năm 2015</v>
      </c>
      <c r="F2" s="199" t="str">
        <f>'Input yearly ACV'!P18</f>
        <v>Năm 2016</v>
      </c>
      <c r="G2" s="199" t="str">
        <f>'Input yearly ACV'!Q18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ACV'!N3</f>
        <v>10554711</v>
      </c>
      <c r="E4" s="172">
        <f>'Input yearly ACV'!O3</f>
        <v>13172759</v>
      </c>
      <c r="F4" s="172">
        <f>'Input yearly ACV'!P3</f>
        <v>10646420</v>
      </c>
      <c r="G4" s="172">
        <f>'Input yearly ACV'!Q3</f>
        <v>13830215</v>
      </c>
      <c r="H4" s="171"/>
      <c r="I4" s="268"/>
      <c r="J4" s="239"/>
      <c r="K4" s="269"/>
    </row>
    <row r="5" spans="1:11">
      <c r="A5" s="7"/>
      <c r="B5" s="170" t="s">
        <v>542</v>
      </c>
      <c r="C5" s="170" t="s">
        <v>38</v>
      </c>
      <c r="D5" s="173">
        <f>'Input yearly ACV'!N5</f>
        <v>3009141</v>
      </c>
      <c r="E5" s="173">
        <f>'Input yearly ACV'!O5</f>
        <v>3516738</v>
      </c>
      <c r="F5" s="173">
        <f>'Input yearly ACV'!P5</f>
        <v>3919469</v>
      </c>
      <c r="G5" s="173">
        <f>'Input yearly ACV'!Q5</f>
        <v>5647870</v>
      </c>
      <c r="H5" s="171"/>
      <c r="I5" s="268"/>
      <c r="J5" s="239"/>
      <c r="K5" s="269"/>
    </row>
    <row r="6" spans="1:11">
      <c r="A6" s="7"/>
      <c r="B6" s="170" t="s">
        <v>543</v>
      </c>
      <c r="C6" s="170" t="s">
        <v>38</v>
      </c>
      <c r="D6" s="173">
        <f>'Input yearly ACV'!N15</f>
        <v>2509541</v>
      </c>
      <c r="E6" s="173">
        <f>'Input yearly ACV'!O15</f>
        <v>1712230</v>
      </c>
      <c r="F6" s="173">
        <f>'Input yearly ACV'!P15</f>
        <v>2572546</v>
      </c>
      <c r="G6" s="173">
        <f>'Input yearly ACV'!Q15</f>
        <v>4100501</v>
      </c>
      <c r="H6" s="171"/>
      <c r="I6" s="268"/>
      <c r="J6" s="239"/>
      <c r="K6" s="269"/>
    </row>
    <row r="7" spans="1:11">
      <c r="A7" s="7"/>
      <c r="B7" s="170" t="s">
        <v>544</v>
      </c>
      <c r="C7" s="170" t="s">
        <v>38</v>
      </c>
      <c r="D7" s="173">
        <f>'Input yearly ACV'!N33</f>
        <v>19833732</v>
      </c>
      <c r="E7" s="173">
        <f>'Input yearly ACV'!O33</f>
        <v>20614652</v>
      </c>
      <c r="F7" s="173">
        <f>'Input yearly ACV'!P33</f>
        <v>25053686</v>
      </c>
      <c r="G7" s="173">
        <f>'Input yearly ACV'!Q33</f>
        <v>27384495</v>
      </c>
      <c r="H7" s="171"/>
      <c r="I7" s="268"/>
      <c r="J7" s="239"/>
      <c r="K7" s="269"/>
    </row>
    <row r="8" spans="1:11">
      <c r="A8" s="7"/>
      <c r="B8" s="170" t="s">
        <v>545</v>
      </c>
      <c r="C8" s="171" t="s">
        <v>38</v>
      </c>
      <c r="D8" s="172">
        <f>'Input yearly ACV'!N29</f>
        <v>43692211</v>
      </c>
      <c r="E8" s="172">
        <f>'Input yearly ACV'!O29</f>
        <v>44851706</v>
      </c>
      <c r="F8" s="172">
        <f>'Input yearly ACV'!P29</f>
        <v>47336714</v>
      </c>
      <c r="G8" s="172">
        <f>'Input yearly ACV'!Q29</f>
        <v>49162925</v>
      </c>
      <c r="H8" s="171"/>
      <c r="I8" s="268"/>
      <c r="J8" s="239"/>
      <c r="K8" s="269"/>
    </row>
    <row r="9" spans="1:11">
      <c r="A9" s="7"/>
      <c r="B9" s="170" t="s">
        <v>546</v>
      </c>
      <c r="C9" s="171" t="s">
        <v>39</v>
      </c>
      <c r="D9" s="172">
        <f>'Input yearly ACV'!N34*1000000/10000</f>
        <v>1113216100</v>
      </c>
      <c r="E9" s="172">
        <f>'Input yearly ACV'!O34*1000000/10000</f>
        <v>1709326900</v>
      </c>
      <c r="F9" s="172">
        <f>'Input yearly ACV'!P34*1000000/10000</f>
        <v>2177173200</v>
      </c>
      <c r="G9" s="172">
        <f>'Input yearly ACV'!Q34*1000000/10000</f>
        <v>2177173200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0.28509932673665817</v>
      </c>
      <c r="E11" s="174">
        <f>E5/E4</f>
        <v>0.26697049570253278</v>
      </c>
      <c r="F11" s="174">
        <f>F5/F4</f>
        <v>0.36814901159262925</v>
      </c>
      <c r="G11" s="174">
        <f>G5/G4</f>
        <v>0.40837181489947916</v>
      </c>
      <c r="H11" s="171"/>
      <c r="I11" s="268"/>
      <c r="J11" s="239"/>
      <c r="K11" s="269"/>
    </row>
    <row r="12" spans="1:11">
      <c r="A12" s="7"/>
      <c r="B12" s="170" t="s">
        <v>570</v>
      </c>
      <c r="C12" s="171" t="s">
        <v>36</v>
      </c>
      <c r="D12" s="175">
        <f>D6/D4</f>
        <v>0.23776501317752802</v>
      </c>
      <c r="E12" s="174">
        <f>E6/E4</f>
        <v>0.12998264069053417</v>
      </c>
      <c r="F12" s="174">
        <f>F6/F4</f>
        <v>0.24163484063187438</v>
      </c>
      <c r="G12" s="174">
        <f>G6/G4</f>
        <v>0.29648859399510419</v>
      </c>
      <c r="H12" s="171"/>
      <c r="I12" s="268"/>
      <c r="J12" s="239"/>
      <c r="K12" s="269"/>
    </row>
    <row r="13" spans="1:11">
      <c r="A13" s="7"/>
      <c r="B13" s="170" t="s">
        <v>41</v>
      </c>
      <c r="C13" s="171" t="s">
        <v>40</v>
      </c>
      <c r="D13" s="172">
        <f>D6*1000000/D9</f>
        <v>2254.3161206525847</v>
      </c>
      <c r="E13" s="173">
        <f>E6*1000000/E9</f>
        <v>1001.6983878273957</v>
      </c>
      <c r="F13" s="173">
        <f>F6*1000000/F9</f>
        <v>1181.599148841259</v>
      </c>
      <c r="G13" s="173">
        <f>G6*1000000/G9</f>
        <v>1883.4059688039517</v>
      </c>
      <c r="H13" s="171"/>
      <c r="I13" s="268"/>
      <c r="J13" s="239"/>
      <c r="K13" s="269"/>
    </row>
    <row r="14" spans="1:11">
      <c r="A14" s="7"/>
      <c r="B14" s="170" t="s">
        <v>548</v>
      </c>
      <c r="C14" s="171"/>
      <c r="D14" s="172">
        <f>D7*1000000/D9</f>
        <v>17816.605419199383</v>
      </c>
      <c r="E14" s="173">
        <f>E7*1000000/E9</f>
        <v>12060.09921215187</v>
      </c>
      <c r="F14" s="173">
        <f>F7*1000000/F9</f>
        <v>11507.438177173961</v>
      </c>
      <c r="G14" s="173">
        <f>G7*1000000/G9</f>
        <v>12578.004818358044</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0.24804544624670444</v>
      </c>
      <c r="F16" s="179">
        <f>(F4-E4)/ABS(E4)</f>
        <v>-0.191785107432695</v>
      </c>
      <c r="G16" s="179">
        <f>(G4-F4)/ABS(F4)</f>
        <v>0.29904841251801073</v>
      </c>
      <c r="H16" s="171"/>
      <c r="I16" s="268"/>
      <c r="J16" s="239"/>
      <c r="K16" s="269"/>
    </row>
    <row r="17" spans="1:12">
      <c r="A17" s="7"/>
      <c r="B17" s="170" t="s">
        <v>543</v>
      </c>
      <c r="C17" s="180" t="s">
        <v>36</v>
      </c>
      <c r="D17" s="170"/>
      <c r="E17" s="179">
        <f>(E6-D6)/ABS(D6)</f>
        <v>-0.31771188436451125</v>
      </c>
      <c r="F17" s="179">
        <f>(F6-E6)/ABS(E6)</f>
        <v>0.50245352551935196</v>
      </c>
      <c r="G17" s="179">
        <f>(G6-F6)/ABS(F6)</f>
        <v>0.59394661941905025</v>
      </c>
      <c r="H17" s="171"/>
      <c r="I17" s="268"/>
      <c r="J17" s="239"/>
      <c r="K17" s="269"/>
    </row>
    <row r="18" spans="1:12">
      <c r="A18" s="7"/>
      <c r="B18" s="170" t="s">
        <v>41</v>
      </c>
      <c r="C18" s="177" t="s">
        <v>36</v>
      </c>
      <c r="D18" s="178"/>
      <c r="E18" s="179">
        <f>(E13-D13)/ABS(D13)</f>
        <v>-0.5556530964532953</v>
      </c>
      <c r="F18" s="179">
        <f>(F13-E13)/ABS(E13)</f>
        <v>0.17959573779893345</v>
      </c>
      <c r="G18" s="179">
        <f>(G13-F13)/ABS(F13)</f>
        <v>0.59394661941905014</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8.4662467603155669E-2</v>
      </c>
      <c r="F20" s="175">
        <f>F6/AVERAGE(E7:F7)</f>
        <v>0.11266212490588118</v>
      </c>
      <c r="G20" s="175">
        <f>G6/AVERAGE(F7:G7)</f>
        <v>0.15639371625037871</v>
      </c>
      <c r="H20" s="171"/>
      <c r="I20" s="264" t="s">
        <v>1187</v>
      </c>
      <c r="J20" s="264"/>
      <c r="K20" s="264"/>
    </row>
    <row r="21" spans="1:12">
      <c r="A21" s="7"/>
      <c r="B21" s="170" t="s">
        <v>43</v>
      </c>
      <c r="C21" s="182" t="s">
        <v>36</v>
      </c>
      <c r="D21" s="171"/>
      <c r="E21" s="175">
        <f>E6/AVERAGE(D8:E8)</f>
        <v>3.8675271165155255E-2</v>
      </c>
      <c r="F21" s="175">
        <f>F6/AVERAGE(E8:F8)</f>
        <v>5.5810610486653311E-2</v>
      </c>
      <c r="G21" s="175">
        <f>G6/AVERAGE(F8:G8)</f>
        <v>8.4984794606330086E-2</v>
      </c>
      <c r="H21" s="171"/>
      <c r="I21" s="183" t="s">
        <v>1188</v>
      </c>
      <c r="J21" s="183">
        <v>2018</v>
      </c>
      <c r="K21" s="183" t="s">
        <v>1190</v>
      </c>
    </row>
    <row r="22" spans="1:12">
      <c r="A22" s="7"/>
      <c r="B22" s="176" t="s">
        <v>551</v>
      </c>
      <c r="C22" s="182"/>
      <c r="D22" s="171"/>
      <c r="E22" s="175"/>
      <c r="F22" s="175"/>
      <c r="G22" s="175"/>
      <c r="H22" s="171"/>
      <c r="I22" s="171" t="s">
        <v>1189</v>
      </c>
      <c r="J22" s="172">
        <v>16029000</v>
      </c>
      <c r="K22" s="185">
        <f>SUM(K30)/J22</f>
        <v>0.24527943103125585</v>
      </c>
    </row>
    <row r="23" spans="1:12">
      <c r="A23" s="7"/>
      <c r="B23" s="170" t="s">
        <v>552</v>
      </c>
      <c r="C23" s="182" t="s">
        <v>36</v>
      </c>
      <c r="D23" s="175">
        <f>1-D7/D8</f>
        <v>0.546057946117673</v>
      </c>
      <c r="E23" s="175">
        <f>1-E7/E8</f>
        <v>0.54038198680781502</v>
      </c>
      <c r="F23" s="175">
        <f>1-F7/F8</f>
        <v>0.47073457612626002</v>
      </c>
      <c r="G23" s="175">
        <f>1-G7/G8</f>
        <v>0.44298483054049365</v>
      </c>
      <c r="H23" s="171"/>
      <c r="I23" s="171" t="s">
        <v>1191</v>
      </c>
      <c r="J23" s="172">
        <f>J24-J24*20%</f>
        <v>4532000</v>
      </c>
      <c r="K23" s="185">
        <f>SUM(K32)/J23</f>
        <v>0.21450551632833187</v>
      </c>
    </row>
    <row r="24" spans="1:12">
      <c r="A24" s="7"/>
      <c r="B24" s="170" t="s">
        <v>553</v>
      </c>
      <c r="C24" s="182" t="s">
        <v>36</v>
      </c>
      <c r="D24" s="175">
        <f>D8/D7-1</f>
        <v>1.2029243412182842</v>
      </c>
      <c r="E24" s="175">
        <f>E8/E7-1</f>
        <v>1.1757197744594476</v>
      </c>
      <c r="F24" s="175">
        <f>F8/F7-1</f>
        <v>0.88941116289235844</v>
      </c>
      <c r="G24" s="175">
        <f>G8/G7-1</f>
        <v>0.79528324330976341</v>
      </c>
      <c r="H24" s="171"/>
      <c r="I24" s="171" t="s">
        <v>1376</v>
      </c>
      <c r="J24" s="172">
        <v>5665000</v>
      </c>
      <c r="K24" s="171"/>
    </row>
    <row r="25" spans="1:12">
      <c r="A25" s="7"/>
      <c r="B25" s="170" t="s">
        <v>554</v>
      </c>
      <c r="C25" s="182" t="s">
        <v>40</v>
      </c>
      <c r="D25" s="186">
        <f>'Input yearly ACV'!N19/'Input yearly ACV'!N31</f>
        <v>1.7636193649143399</v>
      </c>
      <c r="E25" s="186">
        <f>'Input yearly ACV'!O19/'Input yearly ACV'!O31</f>
        <v>2.6763591350412335</v>
      </c>
      <c r="F25" s="186">
        <f>'Input yearly ACV'!P19/'Input yearly ACV'!P31</f>
        <v>2.6834950247234399</v>
      </c>
      <c r="G25" s="186">
        <f>'Input yearly ACV'!Q19/'Input yearly ACV'!Q31</f>
        <v>3.5821156744339291</v>
      </c>
      <c r="H25" s="171"/>
      <c r="I25" s="171" t="s">
        <v>576</v>
      </c>
      <c r="J25" s="187">
        <v>0.09</v>
      </c>
      <c r="K25" s="197" t="s">
        <v>1649</v>
      </c>
    </row>
    <row r="26" spans="1:12">
      <c r="A26" s="7"/>
      <c r="B26" s="170" t="s">
        <v>555</v>
      </c>
      <c r="C26" s="182" t="s">
        <v>40</v>
      </c>
      <c r="D26" s="186">
        <f>('Input yearly ACV'!N19-'Input yearly ACV'!N23)/'Input yearly ACV'!N31</f>
        <v>1.7135435130046739</v>
      </c>
      <c r="E26" s="186">
        <f>('Input yearly ACV'!O19-'Input yearly ACV'!O23)/'Input yearly ACV'!O31</f>
        <v>2.5890519608300187</v>
      </c>
      <c r="F26" s="186">
        <f>('Input yearly ACV'!P19-'Input yearly ACV'!P23)/'Input yearly ACV'!P31</f>
        <v>2.5961151666374511</v>
      </c>
      <c r="G26" s="186">
        <f>('Input yearly ACV'!Q19-'Input yearly ACV'!Q23)/'Input yearly ACV'!Q31</f>
        <v>3.5271652938896021</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ACV'!Y1</f>
        <v>Quý 2/2016</v>
      </c>
      <c r="E28" s="199" t="str">
        <f>'Input quaterly ACV'!Z1</f>
        <v>Quý 3/2016</v>
      </c>
      <c r="F28" s="199" t="str">
        <f>'Input quaterly ACV'!AA1</f>
        <v>Quý 4/2016</v>
      </c>
      <c r="G28" s="199" t="str">
        <f>'Input quaterly ACV'!AB1</f>
        <v>Quý 1/2017</v>
      </c>
      <c r="H28" s="199" t="str">
        <f>'Input quaterly ACV'!AC1</f>
        <v>Quý 2/2017</v>
      </c>
      <c r="I28" s="199" t="str">
        <f>'Input quaterly ACV'!AD1</f>
        <v>Quý 3/2017</v>
      </c>
      <c r="J28" s="199" t="str">
        <f>'Input quaterly ACV'!AE1</f>
        <v>Quý 4/2017</v>
      </c>
      <c r="K28" s="199" t="str">
        <f>'Input quaterly ACV'!AF1</f>
        <v>Quý 1/2018</v>
      </c>
    </row>
    <row r="29" spans="1:12">
      <c r="A29" s="7"/>
      <c r="B29" s="170"/>
      <c r="C29" s="171"/>
      <c r="D29" s="171"/>
      <c r="E29" s="171"/>
      <c r="F29" s="171"/>
      <c r="G29" s="171"/>
      <c r="H29" s="171"/>
      <c r="I29" s="171"/>
      <c r="J29" s="171"/>
      <c r="K29" s="171"/>
    </row>
    <row r="30" spans="1:12">
      <c r="A30" s="7"/>
      <c r="B30" s="170" t="s">
        <v>541</v>
      </c>
      <c r="C30" s="171" t="s">
        <v>38</v>
      </c>
      <c r="D30" s="188">
        <f>'Input quaterly ACV'!Y3</f>
        <v>3858511</v>
      </c>
      <c r="E30" s="188">
        <f>'Input quaterly ACV'!Z3</f>
        <v>4060473</v>
      </c>
      <c r="F30" s="188">
        <f>'Input quaterly ACV'!AA3</f>
        <v>4044457</v>
      </c>
      <c r="G30" s="188">
        <f>'Input quaterly ACV'!AB3</f>
        <v>4046954</v>
      </c>
      <c r="H30" s="188">
        <f>'Input quaterly ACV'!AC3</f>
        <v>2849903</v>
      </c>
      <c r="I30" s="188">
        <f>'Input quaterly ACV'!AD3</f>
        <v>3404944</v>
      </c>
      <c r="J30" s="188">
        <f>'Input quaterly ACV'!AE3</f>
        <v>3525923</v>
      </c>
      <c r="K30" s="188">
        <f>'Input quaterly ACV'!AF3</f>
        <v>3931584</v>
      </c>
    </row>
    <row r="31" spans="1:12">
      <c r="A31" s="7"/>
      <c r="B31" s="170" t="s">
        <v>542</v>
      </c>
      <c r="C31" s="171" t="s">
        <v>38</v>
      </c>
      <c r="D31" s="188">
        <f>'Input quaterly ACV'!Y5</f>
        <v>1645410</v>
      </c>
      <c r="E31" s="188">
        <f>'Input quaterly ACV'!Z5</f>
        <v>1523357</v>
      </c>
      <c r="F31" s="188">
        <f>'Input quaterly ACV'!AA5</f>
        <v>873348</v>
      </c>
      <c r="G31" s="188">
        <f>'Input quaterly ACV'!AB5</f>
        <v>1614417</v>
      </c>
      <c r="H31" s="188">
        <f>'Input quaterly ACV'!AC5</f>
        <v>1341446</v>
      </c>
      <c r="I31" s="188">
        <f>'Input quaterly ACV'!AD5</f>
        <v>1401946</v>
      </c>
      <c r="J31" s="188">
        <f>'Input quaterly ACV'!AE5</f>
        <v>1401747</v>
      </c>
      <c r="K31" s="188">
        <f>'Input quaterly ACV'!AF5</f>
        <v>2008981</v>
      </c>
    </row>
    <row r="32" spans="1:12">
      <c r="A32" s="7"/>
      <c r="B32" s="170" t="s">
        <v>543</v>
      </c>
      <c r="C32" s="170" t="s">
        <v>38</v>
      </c>
      <c r="D32" s="189">
        <f>'Input quaterly ACV'!Y15</f>
        <v>-61686</v>
      </c>
      <c r="E32" s="189">
        <f>'Input quaterly ACV'!Z15</f>
        <v>756500</v>
      </c>
      <c r="F32" s="189">
        <f>'Input quaterly ACV'!AA15</f>
        <v>1995382</v>
      </c>
      <c r="G32" s="189">
        <f>'Input quaterly ACV'!AB15</f>
        <v>756169</v>
      </c>
      <c r="H32" s="189">
        <f>'Input quaterly ACV'!AC15</f>
        <v>1320014</v>
      </c>
      <c r="I32" s="189">
        <f>'Input quaterly ACV'!AD15</f>
        <v>1247536</v>
      </c>
      <c r="J32" s="189">
        <f>'Input quaterly ACV'!AE15</f>
        <v>1240301</v>
      </c>
      <c r="K32" s="189">
        <f>'Input quaterly ACV'!AF15</f>
        <v>972139</v>
      </c>
      <c r="L32" s="10"/>
    </row>
    <row r="33" spans="1:12">
      <c r="A33" s="7"/>
      <c r="B33" s="170" t="s">
        <v>544</v>
      </c>
      <c r="C33" s="171" t="s">
        <v>38</v>
      </c>
      <c r="D33" s="188">
        <f>'Input quaterly ACV'!Y33</f>
        <v>21203275</v>
      </c>
      <c r="E33" s="188">
        <f>'Input quaterly ACV'!Z33</f>
        <v>21997826</v>
      </c>
      <c r="F33" s="188">
        <f>'Input quaterly ACV'!AA33</f>
        <v>23979863</v>
      </c>
      <c r="G33" s="188">
        <f>'Input quaterly ACV'!AB33</f>
        <v>24841914</v>
      </c>
      <c r="H33" s="188">
        <f>'Input quaterly ACV'!AC33</f>
        <v>26013749</v>
      </c>
      <c r="I33" s="188">
        <f>'Input quaterly ACV'!AD33</f>
        <v>26193613</v>
      </c>
      <c r="J33" s="188">
        <f>'Input quaterly ACV'!AE33</f>
        <v>27435544</v>
      </c>
      <c r="K33" s="188">
        <f>'Input quaterly ACV'!AF33</f>
        <v>28351528</v>
      </c>
    </row>
    <row r="34" spans="1:12">
      <c r="A34" s="7"/>
      <c r="B34" s="170" t="s">
        <v>545</v>
      </c>
      <c r="C34" s="171" t="s">
        <v>38</v>
      </c>
      <c r="D34" s="188">
        <f>'Input quaterly ACV'!Y38</f>
        <v>46156008</v>
      </c>
      <c r="E34" s="188">
        <f>'Input quaterly ACV'!Z38</f>
        <v>45676317</v>
      </c>
      <c r="F34" s="188">
        <f>'Input quaterly ACV'!AA38</f>
        <v>45744674</v>
      </c>
      <c r="G34" s="188">
        <f>'Input quaterly ACV'!AB38</f>
        <v>44842295</v>
      </c>
      <c r="H34" s="188">
        <f>'Input quaterly ACV'!AC38</f>
        <v>47501904</v>
      </c>
      <c r="I34" s="188">
        <f>'Input quaterly ACV'!AD38</f>
        <v>49624295</v>
      </c>
      <c r="J34" s="188">
        <f>'Input quaterly ACV'!AE38</f>
        <v>49161461</v>
      </c>
      <c r="K34" s="188">
        <f>'Input quaterly ACV'!AF38</f>
        <v>50742423</v>
      </c>
    </row>
    <row r="35" spans="1:12">
      <c r="A35" s="7"/>
      <c r="B35" s="170" t="s">
        <v>546</v>
      </c>
      <c r="C35" s="171" t="s">
        <v>39</v>
      </c>
      <c r="D35" s="188">
        <f>'Input quaterly ACV'!Y34*1000000/10000</f>
        <v>2177173200</v>
      </c>
      <c r="E35" s="188">
        <f>'Input quaterly ACV'!Z34*1000000/10000</f>
        <v>2177173200</v>
      </c>
      <c r="F35" s="188">
        <f>'Input quaterly ACV'!AA34*1000000/10000</f>
        <v>2177173200</v>
      </c>
      <c r="G35" s="188">
        <f>'Input quaterly ACV'!AB34*1000000/10000</f>
        <v>2177173200</v>
      </c>
      <c r="H35" s="188">
        <f>'Input quaterly ACV'!AC34*1000000/10000</f>
        <v>2177173200</v>
      </c>
      <c r="I35" s="188">
        <f>'Input quaterly ACV'!AD34*1000000/10000</f>
        <v>2177173200</v>
      </c>
      <c r="J35" s="188">
        <f>'Input quaterly ACV'!AE34*1000000/10000</f>
        <v>2177173200</v>
      </c>
      <c r="K35" s="188">
        <f>'Input quaterly ACV'!AF34*1000000/10000</f>
        <v>2177173200</v>
      </c>
    </row>
    <row r="36" spans="1:12">
      <c r="A36" s="7"/>
      <c r="B36" s="170"/>
      <c r="C36" s="171"/>
      <c r="D36" s="188"/>
      <c r="E36" s="188"/>
      <c r="F36" s="188"/>
      <c r="G36" s="188"/>
      <c r="H36" s="188"/>
      <c r="I36" s="188"/>
      <c r="J36" s="188"/>
      <c r="K36" s="188"/>
    </row>
    <row r="37" spans="1:12">
      <c r="A37" s="7"/>
      <c r="B37" s="170" t="s">
        <v>547</v>
      </c>
      <c r="C37" s="171" t="s">
        <v>36</v>
      </c>
      <c r="D37" s="190">
        <f>D31/D30</f>
        <v>0.42643651916503544</v>
      </c>
      <c r="E37" s="190">
        <f t="shared" ref="E37:K37" si="0">E31/E30</f>
        <v>0.37516737582050169</v>
      </c>
      <c r="F37" s="190">
        <f t="shared" si="0"/>
        <v>0.21593702195375053</v>
      </c>
      <c r="G37" s="190">
        <f t="shared" si="0"/>
        <v>0.39892150985654889</v>
      </c>
      <c r="H37" s="190">
        <f t="shared" si="0"/>
        <v>0.47069882729342016</v>
      </c>
      <c r="I37" s="190">
        <f t="shared" si="0"/>
        <v>0.41173834283324484</v>
      </c>
      <c r="J37" s="190">
        <f t="shared" si="0"/>
        <v>0.39755462612201115</v>
      </c>
      <c r="K37" s="190">
        <f t="shared" si="0"/>
        <v>0.51098513983168103</v>
      </c>
      <c r="L37" s="11"/>
    </row>
    <row r="38" spans="1:12">
      <c r="A38" s="7"/>
      <c r="B38" s="170" t="s">
        <v>571</v>
      </c>
      <c r="C38" s="171" t="s">
        <v>36</v>
      </c>
      <c r="D38" s="190">
        <f>D32/D30</f>
        <v>-1.5986996019967288E-2</v>
      </c>
      <c r="E38" s="190">
        <f t="shared" ref="E38:K38" si="1">E32/E30</f>
        <v>0.18630834388013418</v>
      </c>
      <c r="F38" s="190">
        <f t="shared" si="1"/>
        <v>0.49336214972739234</v>
      </c>
      <c r="G38" s="190">
        <f t="shared" si="1"/>
        <v>0.18684892390672095</v>
      </c>
      <c r="H38" s="190">
        <f t="shared" si="1"/>
        <v>0.46317857134084917</v>
      </c>
      <c r="I38" s="190">
        <f t="shared" si="1"/>
        <v>0.3663895793880898</v>
      </c>
      <c r="J38" s="190">
        <f t="shared" si="1"/>
        <v>0.3517663318229014</v>
      </c>
      <c r="K38" s="190">
        <f t="shared" si="1"/>
        <v>0.24726395264605819</v>
      </c>
      <c r="L38" s="11"/>
    </row>
    <row r="39" spans="1:12">
      <c r="A39" s="7"/>
      <c r="B39" s="170" t="s">
        <v>41</v>
      </c>
      <c r="C39" s="171" t="s">
        <v>40</v>
      </c>
      <c r="D39" s="172">
        <f>D32*1000000/D35</f>
        <v>-28.333069688713788</v>
      </c>
      <c r="E39" s="172">
        <f t="shared" ref="E39:K39" si="2">E32*1000000/E35</f>
        <v>347.46891060389686</v>
      </c>
      <c r="F39" s="172">
        <f t="shared" si="2"/>
        <v>916.50126870935208</v>
      </c>
      <c r="G39" s="172">
        <f t="shared" si="2"/>
        <v>347.31687860203311</v>
      </c>
      <c r="H39" s="172">
        <f t="shared" si="2"/>
        <v>606.29719307586549</v>
      </c>
      <c r="I39" s="172">
        <f t="shared" si="2"/>
        <v>573.0072370907377</v>
      </c>
      <c r="J39" s="172">
        <f t="shared" si="2"/>
        <v>569.68412067537849</v>
      </c>
      <c r="K39" s="172">
        <f t="shared" si="2"/>
        <v>446.51431498421897</v>
      </c>
    </row>
    <row r="40" spans="1:12">
      <c r="A40" s="7"/>
      <c r="B40" s="170" t="s">
        <v>548</v>
      </c>
      <c r="C40" s="171"/>
      <c r="D40" s="172">
        <f>D33*1000000/D35</f>
        <v>9738.901342346122</v>
      </c>
      <c r="E40" s="172">
        <f t="shared" ref="E40:K40" si="3">E33*1000000/E35</f>
        <v>10103.84750280777</v>
      </c>
      <c r="F40" s="172">
        <f t="shared" si="3"/>
        <v>11014.219263768266</v>
      </c>
      <c r="G40" s="172">
        <f t="shared" si="3"/>
        <v>11410.168929141697</v>
      </c>
      <c r="H40" s="172">
        <f t="shared" si="3"/>
        <v>11948.405850301666</v>
      </c>
      <c r="I40" s="172">
        <f t="shared" si="3"/>
        <v>12031.019397078744</v>
      </c>
      <c r="J40" s="172">
        <f t="shared" si="3"/>
        <v>12601.452194983844</v>
      </c>
      <c r="K40" s="172">
        <f t="shared" si="3"/>
        <v>13022.17389043738</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-0.26139824403766115</v>
      </c>
      <c r="I42" s="179">
        <f>(I30-E30)/ABS(E30)</f>
        <v>-0.16144153649094575</v>
      </c>
      <c r="J42" s="179">
        <f>(J30-F30)/ABS(F30)</f>
        <v>-0.12820855803387204</v>
      </c>
      <c r="K42" s="179">
        <f>(K30-G30)/ABS(G30)</f>
        <v>-2.8507860479758357E-2</v>
      </c>
      <c r="L42" s="12"/>
    </row>
    <row r="43" spans="1:12">
      <c r="A43" s="7"/>
      <c r="B43" s="170" t="s">
        <v>564</v>
      </c>
      <c r="C43" s="180" t="s">
        <v>36</v>
      </c>
      <c r="D43" s="170"/>
      <c r="E43" s="174">
        <f>E30/D30-1</f>
        <v>5.2341952634060052E-2</v>
      </c>
      <c r="F43" s="174">
        <f t="shared" ref="F43:K43" si="4">F30/E30-1</f>
        <v>-3.9443680576130014E-3</v>
      </c>
      <c r="G43" s="174">
        <f t="shared" si="4"/>
        <v>6.1738819327294969E-4</v>
      </c>
      <c r="H43" s="174">
        <f t="shared" si="4"/>
        <v>-0.29579061190218614</v>
      </c>
      <c r="I43" s="174">
        <f>I30/H30-1</f>
        <v>0.19475785667091117</v>
      </c>
      <c r="J43" s="174">
        <f t="shared" si="4"/>
        <v>3.5530393451404851E-2</v>
      </c>
      <c r="K43" s="174">
        <f t="shared" si="4"/>
        <v>0.11505100933854773</v>
      </c>
      <c r="L43" s="12"/>
    </row>
    <row r="44" spans="1:12" s="8" customFormat="1">
      <c r="A44" s="13"/>
      <c r="B44" s="170" t="s">
        <v>562</v>
      </c>
      <c r="C44" s="177" t="s">
        <v>36</v>
      </c>
      <c r="D44" s="178"/>
      <c r="E44" s="191"/>
      <c r="F44" s="191"/>
      <c r="G44" s="191"/>
      <c r="H44" s="179">
        <f>(H32-D32)/ABS(D32)</f>
        <v>22.398923580715234</v>
      </c>
      <c r="I44" s="179">
        <f>(I32-E32)/ABS(E32)</f>
        <v>0.64908922670191671</v>
      </c>
      <c r="J44" s="179">
        <f>(J32-F32)/ABS(F32)</f>
        <v>-0.37841425852292943</v>
      </c>
      <c r="K44" s="179">
        <f>(K32-G32)/ABS(G32)</f>
        <v>0.28561075632563621</v>
      </c>
      <c r="L44" s="14"/>
    </row>
    <row r="45" spans="1:12">
      <c r="A45" s="7"/>
      <c r="B45" s="170" t="s">
        <v>567</v>
      </c>
      <c r="C45" s="180" t="s">
        <v>36</v>
      </c>
      <c r="D45" s="170"/>
      <c r="E45" s="174">
        <f>E32/D32-1</f>
        <v>-13.263722724767371</v>
      </c>
      <c r="F45" s="174">
        <f t="shared" ref="F45:K45" si="5">F32/E32-1</f>
        <v>1.6376497025776602</v>
      </c>
      <c r="G45" s="174">
        <f t="shared" si="5"/>
        <v>-0.62104048247403254</v>
      </c>
      <c r="H45" s="174">
        <f>(H32-G32)/ABS(G32)</f>
        <v>0.7456600310248106</v>
      </c>
      <c r="I45" s="174">
        <f>I32/H32-1</f>
        <v>-5.4906993410675953E-2</v>
      </c>
      <c r="J45" s="174">
        <f t="shared" si="5"/>
        <v>-5.7994318400430567E-3</v>
      </c>
      <c r="K45" s="174">
        <f t="shared" si="5"/>
        <v>-0.21620719486640738</v>
      </c>
      <c r="L45" s="12"/>
    </row>
    <row r="46" spans="1:12" s="8" customFormat="1">
      <c r="A46" s="13"/>
      <c r="B46" s="170" t="s">
        <v>565</v>
      </c>
      <c r="C46" s="177" t="s">
        <v>36</v>
      </c>
      <c r="D46" s="178"/>
      <c r="E46" s="191"/>
      <c r="F46" s="191"/>
      <c r="G46" s="191"/>
      <c r="H46" s="179">
        <f>(H39-D39)/ABS(D39)</f>
        <v>22.39892358071523</v>
      </c>
      <c r="I46" s="179">
        <f>(I39-E39)/ABS(E39)</f>
        <v>0.64908922670191671</v>
      </c>
      <c r="J46" s="179">
        <f>(J39-F39)/ABS(F39)</f>
        <v>-0.37841425852292943</v>
      </c>
      <c r="K46" s="179">
        <f>(K39-G39)/ABS(G39)</f>
        <v>0.28561075632563621</v>
      </c>
      <c r="L46" s="14"/>
    </row>
    <row r="47" spans="1:12">
      <c r="A47" s="7"/>
      <c r="B47" s="170" t="s">
        <v>566</v>
      </c>
      <c r="C47" s="180" t="s">
        <v>36</v>
      </c>
      <c r="D47" s="170"/>
      <c r="E47" s="174">
        <f>E39/D39-1</f>
        <v>-13.263722724767371</v>
      </c>
      <c r="F47" s="174">
        <f t="shared" ref="F47:K47" si="6">F39/E39-1</f>
        <v>1.6376497025776602</v>
      </c>
      <c r="G47" s="174">
        <f t="shared" si="6"/>
        <v>-0.62104048247403254</v>
      </c>
      <c r="H47" s="174">
        <f t="shared" si="6"/>
        <v>0.74566003102481049</v>
      </c>
      <c r="I47" s="174">
        <f>I39/H39-1</f>
        <v>-5.4906993410675842E-2</v>
      </c>
      <c r="J47" s="174">
        <f t="shared" si="6"/>
        <v>-5.7994318400431677E-3</v>
      </c>
      <c r="K47" s="174">
        <f t="shared" si="6"/>
        <v>-0.21620719486640738</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3.5022255567051408E-2</v>
      </c>
      <c r="F49" s="174">
        <f t="shared" ref="F49:K49" si="7">F32/AVERAGE(E33:F33)</f>
        <v>8.6797837968759145E-2</v>
      </c>
      <c r="G49" s="174">
        <f t="shared" si="7"/>
        <v>3.0976709430301973E-2</v>
      </c>
      <c r="H49" s="174">
        <f t="shared" si="7"/>
        <v>5.1912173478104097E-2</v>
      </c>
      <c r="I49" s="174">
        <f>I32/AVERAGE(H33:I33)</f>
        <v>4.7791573916337697E-2</v>
      </c>
      <c r="J49" s="174">
        <f t="shared" si="7"/>
        <v>4.6254726696524431E-2</v>
      </c>
      <c r="K49" s="174">
        <f t="shared" si="7"/>
        <v>3.48517663733992E-2</v>
      </c>
      <c r="L49" s="12"/>
    </row>
    <row r="50" spans="1:12">
      <c r="A50" s="7"/>
      <c r="B50" s="170" t="s">
        <v>43</v>
      </c>
      <c r="C50" s="182" t="s">
        <v>36</v>
      </c>
      <c r="D50" s="171"/>
      <c r="E50" s="175">
        <f>E32/AVERAGE(D34:E34)</f>
        <v>1.6475679996123368E-2</v>
      </c>
      <c r="F50" s="175">
        <f t="shared" ref="F50:K50" si="8">F32/AVERAGE(E34:F34)</f>
        <v>4.3652600528034095E-2</v>
      </c>
      <c r="G50" s="175">
        <f t="shared" si="8"/>
        <v>1.6694873630223792E-2</v>
      </c>
      <c r="H50" s="175">
        <f t="shared" si="8"/>
        <v>2.8588996694854648E-2</v>
      </c>
      <c r="I50" s="174">
        <f>I32/AVERAGE(H34:I34)</f>
        <v>2.5688969873102929E-2</v>
      </c>
      <c r="J50" s="174">
        <f t="shared" si="8"/>
        <v>2.5110927935804835E-2</v>
      </c>
      <c r="K50" s="174">
        <f t="shared" si="8"/>
        <v>1.9461485601500739E-2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0.54061722582247573</v>
      </c>
      <c r="E52" s="175">
        <f t="shared" si="9"/>
        <v>0.51839755381328145</v>
      </c>
      <c r="F52" s="175">
        <f t="shared" si="9"/>
        <v>0.4757889628856028</v>
      </c>
      <c r="G52" s="175">
        <f t="shared" si="9"/>
        <v>0.44601599895812649</v>
      </c>
      <c r="H52" s="175">
        <f t="shared" si="9"/>
        <v>0.45236407786938393</v>
      </c>
      <c r="I52" s="175">
        <f t="shared" si="9"/>
        <v>0.47216150879322316</v>
      </c>
      <c r="J52" s="175">
        <f t="shared" si="9"/>
        <v>0.4419298482606121</v>
      </c>
      <c r="K52" s="175">
        <f t="shared" si="9"/>
        <v>0.44126578267655847</v>
      </c>
    </row>
    <row r="53" spans="1:12">
      <c r="A53" s="7"/>
      <c r="B53" s="170" t="s">
        <v>553</v>
      </c>
      <c r="C53" s="182" t="s">
        <v>36</v>
      </c>
      <c r="D53" s="175">
        <f t="shared" ref="D53:K53" si="10">D34/D33-1</f>
        <v>1.176833908912656</v>
      </c>
      <c r="E53" s="175">
        <f t="shared" si="10"/>
        <v>1.0764014134851325</v>
      </c>
      <c r="F53" s="175">
        <f t="shared" si="10"/>
        <v>0.90762866326634151</v>
      </c>
      <c r="G53" s="175">
        <f t="shared" si="10"/>
        <v>0.80510628126319084</v>
      </c>
      <c r="H53" s="175">
        <f t="shared" si="10"/>
        <v>0.82603068861777662</v>
      </c>
      <c r="I53" s="175">
        <f t="shared" si="10"/>
        <v>0.89451890428403291</v>
      </c>
      <c r="J53" s="175">
        <f t="shared" si="10"/>
        <v>0.79188941906892762</v>
      </c>
      <c r="K53" s="175">
        <f t="shared" si="10"/>
        <v>0.78975972653043613</v>
      </c>
    </row>
    <row r="54" spans="1:12">
      <c r="A54" s="7"/>
      <c r="B54" s="170" t="s">
        <v>554</v>
      </c>
      <c r="C54" s="182" t="s">
        <v>40</v>
      </c>
      <c r="D54" s="186">
        <f>'Input quaterly ACV'!Y19/'Input quaterly ACV'!Y31</f>
        <v>2.3432553285732078</v>
      </c>
      <c r="E54" s="186">
        <f>'Input quaterly ACV'!Z19/'Input quaterly ACV'!Z31</f>
        <v>2.9018509047692835</v>
      </c>
      <c r="F54" s="186">
        <f>'Input quaterly ACV'!AA19/'Input quaterly ACV'!AA31</f>
        <v>2.9822689126896256</v>
      </c>
      <c r="G54" s="186">
        <f>'Input quaterly ACV'!AB19/'Input quaterly ACV'!AB31</f>
        <v>4.4875622301566267</v>
      </c>
      <c r="H54" s="186">
        <f>'Input quaterly ACV'!AD19/'Input quaterly ACV'!AC31</f>
        <v>3.8921799363131728</v>
      </c>
      <c r="I54" s="186">
        <f>'Input quaterly ACV'!AD19/'Input quaterly ACV'!AD31</f>
        <v>2.9572701109224209</v>
      </c>
      <c r="J54" s="186">
        <f>'Input quaterly ACV'!AE19/'Input quaterly ACV'!AE31</f>
        <v>3.6457247070773771</v>
      </c>
      <c r="K54" s="186">
        <f>'Input quaterly ACV'!AF19/'Input quaterly ACV'!AF31</f>
        <v>4.0960664241562776</v>
      </c>
    </row>
    <row r="55" spans="1:12">
      <c r="A55" s="7"/>
      <c r="B55" s="170" t="s">
        <v>555</v>
      </c>
      <c r="C55" s="182" t="s">
        <v>40</v>
      </c>
      <c r="D55" s="192">
        <f>('Input quaterly ACV'!Y19-'Input quaterly ACV'!Y23)/'Input quaterly ACV'!Y31</f>
        <v>2.2794291549683909</v>
      </c>
      <c r="E55" s="192">
        <f>('Input quaterly ACV'!Z19-'Input quaterly ACV'!Z23)/'Input quaterly ACV'!Z31</f>
        <v>2.8180234271033751</v>
      </c>
      <c r="F55" s="192">
        <f>('Input quaterly ACV'!AA19-'Input quaterly ACV'!AA23)/'Input quaterly ACV'!AA31</f>
        <v>2.8818999412030295</v>
      </c>
      <c r="G55" s="192">
        <f>('Input quaterly ACV'!AB19-'Input quaterly ACV'!AB23)/'Input quaterly ACV'!AB31</f>
        <v>4.4042382272251048</v>
      </c>
      <c r="H55" s="192">
        <f>('Input quaterly ACV'!AD19-'Input quaterly ACV'!AC23)/'Input quaterly ACV'!AC31</f>
        <v>3.8390413859244168</v>
      </c>
      <c r="I55" s="192">
        <f>('Input quaterly ACV'!AD19-'Input quaterly ACV'!AD23)/'Input quaterly ACV'!AD31</f>
        <v>2.9203387948229769</v>
      </c>
      <c r="J55" s="192">
        <f>('Input quaterly ACV'!AE19-'Input quaterly ACV'!AE23)/'Input quaterly ACV'!AE31</f>
        <v>3.590719987094384</v>
      </c>
      <c r="K55" s="192">
        <f>('Input quaterly ACV'!AF19-'Input quaterly ACV'!AF23)/'Input quaterly ACV'!AF31</f>
        <v>4.0399479666594944</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f>
        <v>80100</v>
      </c>
    </row>
    <row r="58" spans="1:12">
      <c r="A58" s="7"/>
      <c r="B58" s="170" t="s">
        <v>558</v>
      </c>
      <c r="C58" s="171" t="s">
        <v>38</v>
      </c>
      <c r="D58" s="172"/>
      <c r="E58" s="172"/>
      <c r="F58" s="172"/>
      <c r="G58" s="172"/>
      <c r="H58" s="172"/>
      <c r="I58" s="172"/>
      <c r="J58" s="172"/>
      <c r="K58" s="172">
        <f>K57*K35/1000000</f>
        <v>174391573.31999999</v>
      </c>
    </row>
    <row r="59" spans="1:12">
      <c r="A59" s="7"/>
      <c r="B59" s="170" t="s">
        <v>559</v>
      </c>
      <c r="C59" s="171" t="s">
        <v>40</v>
      </c>
      <c r="D59" s="172"/>
      <c r="E59" s="172"/>
      <c r="F59" s="172"/>
      <c r="G59" s="172"/>
      <c r="H59" s="172"/>
      <c r="I59" s="172"/>
      <c r="J59" s="172"/>
      <c r="K59" s="194">
        <f>K57/(SUM(H32:K32)*1000000/K35)</f>
        <v>36.483669070437386</v>
      </c>
    </row>
    <row r="60" spans="1:12">
      <c r="A60" s="7"/>
      <c r="B60" s="170" t="s">
        <v>560</v>
      </c>
      <c r="C60" s="171" t="s">
        <v>40</v>
      </c>
      <c r="D60" s="172"/>
      <c r="E60" s="172"/>
      <c r="F60" s="172"/>
      <c r="G60" s="172"/>
      <c r="H60" s="172"/>
      <c r="I60" s="172"/>
      <c r="J60" s="172"/>
      <c r="K60" s="195">
        <f>K57/K40</f>
        <v>6.1510467203037527</v>
      </c>
    </row>
  </sheetData>
  <mergeCells count="3">
    <mergeCell ref="I2:K2"/>
    <mergeCell ref="I20:K20"/>
    <mergeCell ref="I3:K19"/>
  </mergeCells>
  <conditionalFormatting sqref="E16:G18">
    <cfRule type="cellIs" dxfId="89" priority="3" operator="lessThan">
      <formula>0</formula>
    </cfRule>
    <cfRule type="cellIs" dxfId="88" priority="4" operator="greaterThan">
      <formula>0</formula>
    </cfRule>
  </conditionalFormatting>
  <conditionalFormatting sqref="H42:K42 H44:K44 H46:K46">
    <cfRule type="cellIs" dxfId="87" priority="1" operator="lessThan">
      <formula>0</formula>
    </cfRule>
    <cfRule type="cellIs" dxfId="86" priority="2" operator="greaterThan">
      <formula>0</formula>
    </cfRule>
  </conditionalFormatting>
  <pageMargins left="0.7" right="0.7" top="0.75" bottom="0.75" header="0.3" footer="0.3"/>
  <pageSetup orientation="portrait" horizontalDpi="300" verticalDpi="0" r:id="rId1"/>
  <drawing r:id="rId2"/>
</worksheet>
</file>

<file path=xl/worksheets/sheet8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10554711</v>
      </c>
      <c r="E3" s="16">
        <v>13172759</v>
      </c>
      <c r="F3" s="16">
        <v>10646420</v>
      </c>
      <c r="G3" s="16">
        <v>13830215</v>
      </c>
      <c r="I3" s="22">
        <f>REPLACE(D3,1,3,"")/1</f>
        <v>54711</v>
      </c>
      <c r="J3" s="22">
        <f t="shared" ref="J3:L16" si="0">REPLACE(E3,1,3,"")/1</f>
        <v>72759</v>
      </c>
      <c r="K3" s="22">
        <f t="shared" si="0"/>
        <v>46420</v>
      </c>
      <c r="L3" s="22">
        <f t="shared" si="0"/>
        <v>30215</v>
      </c>
      <c r="N3" s="2">
        <f>D3</f>
        <v>10554711</v>
      </c>
      <c r="O3" s="2">
        <f t="shared" ref="O3:Q17" si="1">E3</f>
        <v>13172759</v>
      </c>
      <c r="P3" s="2">
        <f t="shared" si="1"/>
        <v>10646420</v>
      </c>
      <c r="Q3" s="2">
        <f t="shared" si="1"/>
        <v>13830215</v>
      </c>
    </row>
    <row r="4" spans="1:17" ht="61.5" customHeight="1" thickBot="1">
      <c r="A4" s="244" t="s">
        <v>2</v>
      </c>
      <c r="B4" s="245"/>
      <c r="C4" s="15"/>
      <c r="D4" s="17">
        <v>7545570</v>
      </c>
      <c r="E4" s="17">
        <v>9656021</v>
      </c>
      <c r="F4" s="17">
        <v>6726951</v>
      </c>
      <c r="G4" s="17">
        <v>8182345</v>
      </c>
      <c r="I4" s="22">
        <f t="shared" ref="I4:I16" si="2">REPLACE(D4,1,3,"")/1</f>
        <v>5570</v>
      </c>
      <c r="J4" s="22">
        <f t="shared" si="0"/>
        <v>6021</v>
      </c>
      <c r="K4" s="22">
        <f t="shared" si="0"/>
        <v>6951</v>
      </c>
      <c r="L4" s="22">
        <f t="shared" si="0"/>
        <v>2345</v>
      </c>
      <c r="N4" s="2">
        <f t="shared" ref="N4:Q38" si="3">D4</f>
        <v>7545570</v>
      </c>
      <c r="O4" s="2">
        <f t="shared" si="1"/>
        <v>9656021</v>
      </c>
      <c r="P4" s="2">
        <f t="shared" si="1"/>
        <v>6726951</v>
      </c>
      <c r="Q4" s="2">
        <f t="shared" si="1"/>
        <v>8182345</v>
      </c>
    </row>
    <row r="5" spans="1:17" ht="61.5" customHeight="1" thickBot="1">
      <c r="A5" s="254" t="s">
        <v>3</v>
      </c>
      <c r="B5" s="255"/>
      <c r="C5" s="15"/>
      <c r="D5" s="16">
        <v>3009141</v>
      </c>
      <c r="E5" s="16">
        <v>3516738</v>
      </c>
      <c r="F5" s="16">
        <v>3919469</v>
      </c>
      <c r="G5" s="16">
        <v>5647870</v>
      </c>
      <c r="I5" s="22">
        <f t="shared" si="2"/>
        <v>9141</v>
      </c>
      <c r="J5" s="22">
        <f t="shared" si="0"/>
        <v>6738</v>
      </c>
      <c r="K5" s="22">
        <f t="shared" si="0"/>
        <v>9469</v>
      </c>
      <c r="L5" s="22">
        <f t="shared" si="0"/>
        <v>7870</v>
      </c>
      <c r="N5" s="2">
        <f t="shared" si="3"/>
        <v>3009141</v>
      </c>
      <c r="O5" s="2">
        <f t="shared" si="1"/>
        <v>3516738</v>
      </c>
      <c r="P5" s="2">
        <f t="shared" si="1"/>
        <v>3919469</v>
      </c>
      <c r="Q5" s="2">
        <f t="shared" si="1"/>
        <v>5647870</v>
      </c>
    </row>
    <row r="6" spans="1:17" ht="30" customHeight="1" thickBot="1">
      <c r="A6" s="244" t="s">
        <v>4</v>
      </c>
      <c r="B6" s="245"/>
      <c r="C6" s="15"/>
      <c r="D6" s="17">
        <v>2480577</v>
      </c>
      <c r="E6" s="17">
        <v>959726</v>
      </c>
      <c r="F6" s="17">
        <v>1130366</v>
      </c>
      <c r="G6" s="17">
        <v>1121661</v>
      </c>
      <c r="I6" s="22">
        <f t="shared" si="2"/>
        <v>577</v>
      </c>
      <c r="J6" s="22">
        <f t="shared" si="0"/>
        <v>726</v>
      </c>
      <c r="K6" s="22">
        <f t="shared" si="0"/>
        <v>366</v>
      </c>
      <c r="L6" s="22">
        <f t="shared" si="0"/>
        <v>1661</v>
      </c>
      <c r="N6" s="2">
        <f t="shared" si="3"/>
        <v>2480577</v>
      </c>
      <c r="O6" s="2">
        <f t="shared" si="1"/>
        <v>959726</v>
      </c>
      <c r="P6" s="2">
        <f t="shared" si="1"/>
        <v>1130366</v>
      </c>
      <c r="Q6" s="2">
        <f t="shared" si="1"/>
        <v>1121661</v>
      </c>
    </row>
    <row r="7" spans="1:17" ht="15" customHeight="1" thickBot="1">
      <c r="A7" s="244" t="s">
        <v>5</v>
      </c>
      <c r="B7" s="245"/>
      <c r="C7" s="15"/>
      <c r="D7" s="17">
        <v>504800</v>
      </c>
      <c r="E7" s="17">
        <v>810631</v>
      </c>
      <c r="F7" s="17">
        <v>137631</v>
      </c>
      <c r="G7" s="17">
        <v>606234</v>
      </c>
      <c r="I7" s="22">
        <f t="shared" si="2"/>
        <v>800</v>
      </c>
      <c r="J7" s="22">
        <f t="shared" si="0"/>
        <v>631</v>
      </c>
      <c r="K7" s="22">
        <f t="shared" si="0"/>
        <v>631</v>
      </c>
      <c r="L7" s="22">
        <f t="shared" si="0"/>
        <v>234</v>
      </c>
      <c r="N7" s="2">
        <f t="shared" si="3"/>
        <v>504800</v>
      </c>
      <c r="O7" s="2">
        <f t="shared" si="1"/>
        <v>810631</v>
      </c>
      <c r="P7" s="2">
        <f t="shared" si="1"/>
        <v>137631</v>
      </c>
      <c r="Q7" s="2">
        <f t="shared" si="1"/>
        <v>606234</v>
      </c>
    </row>
    <row r="8" spans="1:17" ht="15.75" customHeight="1" thickBot="1">
      <c r="A8" s="244" t="s">
        <v>6</v>
      </c>
      <c r="B8" s="245"/>
      <c r="C8" s="15"/>
      <c r="D8" s="17">
        <v>417774</v>
      </c>
      <c r="E8" s="17">
        <v>428368</v>
      </c>
      <c r="F8" s="17">
        <v>527518</v>
      </c>
      <c r="G8" s="17">
        <v>293254</v>
      </c>
      <c r="I8" s="22">
        <f t="shared" si="2"/>
        <v>774</v>
      </c>
      <c r="J8" s="22">
        <f t="shared" si="0"/>
        <v>368</v>
      </c>
      <c r="K8" s="22">
        <f t="shared" si="0"/>
        <v>518</v>
      </c>
      <c r="L8" s="22">
        <f t="shared" si="0"/>
        <v>254</v>
      </c>
      <c r="N8" s="2">
        <f t="shared" si="3"/>
        <v>417774</v>
      </c>
      <c r="O8" s="2">
        <f t="shared" si="1"/>
        <v>428368</v>
      </c>
      <c r="P8" s="2">
        <f t="shared" si="1"/>
        <v>527518</v>
      </c>
      <c r="Q8" s="2">
        <f t="shared" si="1"/>
        <v>293254</v>
      </c>
    </row>
    <row r="9" spans="1:17" ht="37.5" customHeight="1" thickBot="1">
      <c r="A9" s="244" t="s">
        <v>7</v>
      </c>
      <c r="B9" s="245"/>
      <c r="C9" s="15"/>
      <c r="D9" s="17">
        <v>1294124</v>
      </c>
      <c r="E9" s="17">
        <v>1203303</v>
      </c>
      <c r="F9" s="17">
        <v>980761</v>
      </c>
      <c r="G9" s="17">
        <v>808622</v>
      </c>
      <c r="I9" s="22">
        <f t="shared" si="2"/>
        <v>4124</v>
      </c>
      <c r="J9" s="22">
        <f t="shared" si="0"/>
        <v>3303</v>
      </c>
      <c r="K9" s="22">
        <f t="shared" si="0"/>
        <v>761</v>
      </c>
      <c r="L9" s="22">
        <f t="shared" si="0"/>
        <v>622</v>
      </c>
      <c r="N9" s="2">
        <f t="shared" si="3"/>
        <v>1294124</v>
      </c>
      <c r="O9" s="2">
        <f t="shared" si="1"/>
        <v>1203303</v>
      </c>
      <c r="P9" s="2">
        <f t="shared" si="1"/>
        <v>980761</v>
      </c>
      <c r="Q9" s="2">
        <f t="shared" si="1"/>
        <v>808622</v>
      </c>
    </row>
    <row r="10" spans="1:17" ht="61.5" customHeight="1" thickBot="1">
      <c r="A10" s="254" t="s">
        <v>8</v>
      </c>
      <c r="B10" s="255"/>
      <c r="C10" s="15"/>
      <c r="D10" s="16">
        <v>3273020</v>
      </c>
      <c r="E10" s="16">
        <v>2054646</v>
      </c>
      <c r="F10" s="16">
        <v>3455146</v>
      </c>
      <c r="G10" s="16">
        <v>5318345</v>
      </c>
      <c r="I10" s="22">
        <f t="shared" si="2"/>
        <v>3020</v>
      </c>
      <c r="J10" s="22">
        <f t="shared" si="0"/>
        <v>4646</v>
      </c>
      <c r="K10" s="22">
        <f t="shared" si="0"/>
        <v>5146</v>
      </c>
      <c r="L10" s="22">
        <f t="shared" si="0"/>
        <v>8345</v>
      </c>
      <c r="N10" s="2">
        <f t="shared" si="3"/>
        <v>3273020</v>
      </c>
      <c r="O10" s="2">
        <f t="shared" si="1"/>
        <v>2054646</v>
      </c>
      <c r="P10" s="2">
        <f t="shared" si="1"/>
        <v>3455146</v>
      </c>
      <c r="Q10" s="2">
        <f t="shared" si="1"/>
        <v>5318345</v>
      </c>
    </row>
    <row r="11" spans="1:17" ht="15" customHeight="1" thickBot="1">
      <c r="A11" s="244" t="s">
        <v>9</v>
      </c>
      <c r="B11" s="245"/>
      <c r="C11" s="15"/>
      <c r="D11" s="17">
        <v>32960</v>
      </c>
      <c r="E11" s="17">
        <v>222780</v>
      </c>
      <c r="F11" s="17">
        <v>-35717</v>
      </c>
      <c r="G11" s="17">
        <v>25129</v>
      </c>
      <c r="I11" s="22">
        <f t="shared" si="2"/>
        <v>60</v>
      </c>
      <c r="J11" s="22">
        <f t="shared" si="0"/>
        <v>780</v>
      </c>
      <c r="K11" s="22">
        <f t="shared" si="0"/>
        <v>717</v>
      </c>
      <c r="L11" s="22">
        <f t="shared" si="0"/>
        <v>29</v>
      </c>
      <c r="N11" s="2">
        <f t="shared" si="3"/>
        <v>32960</v>
      </c>
      <c r="O11" s="2">
        <f t="shared" si="1"/>
        <v>222780</v>
      </c>
      <c r="P11" s="2">
        <f t="shared" si="1"/>
        <v>-35717</v>
      </c>
      <c r="Q11" s="2">
        <f t="shared" si="1"/>
        <v>25129</v>
      </c>
    </row>
    <row r="12" spans="1:17" ht="45" customHeight="1" thickBot="1">
      <c r="A12" s="244" t="s">
        <v>10</v>
      </c>
      <c r="B12" s="245"/>
      <c r="C12" s="15"/>
      <c r="D12" s="17">
        <v>1918</v>
      </c>
      <c r="E12" s="18"/>
      <c r="F12" s="18"/>
      <c r="G12" s="18"/>
      <c r="I12" s="22">
        <f t="shared" si="2"/>
        <v>8</v>
      </c>
      <c r="J12" s="22" t="e">
        <f t="shared" si="0"/>
        <v>#VALUE!</v>
      </c>
      <c r="K12" s="22" t="e">
        <f t="shared" si="0"/>
        <v>#VALUE!</v>
      </c>
      <c r="L12" s="22" t="e">
        <f t="shared" si="0"/>
        <v>#VALUE!</v>
      </c>
      <c r="N12" s="2">
        <f t="shared" si="3"/>
        <v>1918</v>
      </c>
      <c r="O12" s="2">
        <f t="shared" si="1"/>
        <v>0</v>
      </c>
      <c r="P12" s="2">
        <f t="shared" si="1"/>
        <v>0</v>
      </c>
      <c r="Q12" s="2">
        <f t="shared" si="1"/>
        <v>0</v>
      </c>
    </row>
    <row r="13" spans="1:17" ht="37.5" customHeight="1" thickBot="1">
      <c r="A13" s="254" t="s">
        <v>11</v>
      </c>
      <c r="B13" s="255"/>
      <c r="C13" s="15"/>
      <c r="D13" s="16">
        <v>3307899</v>
      </c>
      <c r="E13" s="16">
        <v>2277426</v>
      </c>
      <c r="F13" s="16">
        <v>3419429</v>
      </c>
      <c r="G13" s="16">
        <v>5343474</v>
      </c>
      <c r="I13" s="22">
        <f t="shared" si="2"/>
        <v>7899</v>
      </c>
      <c r="J13" s="22">
        <f t="shared" si="0"/>
        <v>7426</v>
      </c>
      <c r="K13" s="22">
        <f t="shared" si="0"/>
        <v>9429</v>
      </c>
      <c r="L13" s="22">
        <f t="shared" si="0"/>
        <v>3474</v>
      </c>
      <c r="N13" s="2">
        <f t="shared" si="3"/>
        <v>3307899</v>
      </c>
      <c r="O13" s="2">
        <f t="shared" si="1"/>
        <v>2277426</v>
      </c>
      <c r="P13" s="2">
        <f t="shared" si="1"/>
        <v>3419429</v>
      </c>
      <c r="Q13" s="2">
        <f t="shared" si="1"/>
        <v>5343474</v>
      </c>
    </row>
    <row r="14" spans="1:17" ht="61.5" customHeight="1" thickBot="1">
      <c r="A14" s="254" t="s">
        <v>12</v>
      </c>
      <c r="B14" s="255"/>
      <c r="C14" s="15"/>
      <c r="D14" s="16">
        <v>2511186</v>
      </c>
      <c r="E14" s="16">
        <v>1753101</v>
      </c>
      <c r="F14" s="16">
        <v>2718028</v>
      </c>
      <c r="G14" s="16">
        <v>4121720</v>
      </c>
      <c r="I14" s="22">
        <f t="shared" si="2"/>
        <v>1186</v>
      </c>
      <c r="J14" s="22">
        <f t="shared" si="0"/>
        <v>3101</v>
      </c>
      <c r="K14" s="22">
        <f t="shared" si="0"/>
        <v>8028</v>
      </c>
      <c r="L14" s="22">
        <f t="shared" si="0"/>
        <v>1720</v>
      </c>
      <c r="N14" s="2">
        <f t="shared" si="3"/>
        <v>2511186</v>
      </c>
      <c r="O14" s="2">
        <f t="shared" si="1"/>
        <v>1753101</v>
      </c>
      <c r="P14" s="2">
        <f t="shared" si="1"/>
        <v>2718028</v>
      </c>
      <c r="Q14" s="2">
        <f t="shared" si="1"/>
        <v>4121720</v>
      </c>
    </row>
    <row r="15" spans="1:17" ht="61.5" customHeight="1" thickBot="1">
      <c r="A15" s="254" t="s">
        <v>13</v>
      </c>
      <c r="B15" s="255"/>
      <c r="C15" s="15"/>
      <c r="D15" s="16">
        <v>2509541</v>
      </c>
      <c r="E15" s="16">
        <v>1712230</v>
      </c>
      <c r="F15" s="16">
        <v>2572546</v>
      </c>
      <c r="G15" s="16">
        <v>4100501</v>
      </c>
      <c r="I15" s="22">
        <f t="shared" si="2"/>
        <v>9541</v>
      </c>
      <c r="J15" s="22">
        <f t="shared" si="0"/>
        <v>2230</v>
      </c>
      <c r="K15" s="22">
        <f t="shared" si="0"/>
        <v>2546</v>
      </c>
      <c r="L15" s="22">
        <f t="shared" si="0"/>
        <v>501</v>
      </c>
      <c r="N15" s="2">
        <f t="shared" si="3"/>
        <v>2509541</v>
      </c>
      <c r="O15" s="2">
        <f t="shared" si="1"/>
        <v>1712230</v>
      </c>
      <c r="P15" s="2">
        <f t="shared" si="1"/>
        <v>2572546</v>
      </c>
      <c r="Q15" s="2">
        <f t="shared" si="1"/>
        <v>4100501</v>
      </c>
    </row>
    <row r="16" spans="1:17" ht="37.5" customHeight="1" thickBot="1">
      <c r="A16" s="244" t="s">
        <v>14</v>
      </c>
      <c r="B16" s="245"/>
      <c r="C16" s="15"/>
      <c r="D16" s="18"/>
      <c r="E16" s="18"/>
      <c r="F16" s="17">
        <v>1045</v>
      </c>
      <c r="G16" s="17">
        <v>1883</v>
      </c>
      <c r="I16" s="22" t="e">
        <f t="shared" si="2"/>
        <v>#VALUE!</v>
      </c>
      <c r="J16" s="22" t="e">
        <f t="shared" si="0"/>
        <v>#VALUE!</v>
      </c>
      <c r="K16" s="22">
        <f t="shared" si="0"/>
        <v>5</v>
      </c>
      <c r="L16" s="22">
        <f t="shared" si="0"/>
        <v>3</v>
      </c>
      <c r="N16" s="2">
        <f t="shared" si="3"/>
        <v>0</v>
      </c>
      <c r="O16" s="2">
        <f t="shared" si="1"/>
        <v>0</v>
      </c>
      <c r="P16" s="2">
        <f t="shared" si="1"/>
        <v>1045</v>
      </c>
      <c r="Q16" s="2">
        <f t="shared" si="1"/>
        <v>1883</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18944771</v>
      </c>
      <c r="E19" s="16">
        <v>21815378</v>
      </c>
      <c r="F19" s="16">
        <v>22151492</v>
      </c>
      <c r="G19" s="16">
        <v>26343133</v>
      </c>
      <c r="I19" s="22">
        <f t="shared" ref="I19:L38" si="4">REPLACE(D19,1,3,"")/1</f>
        <v>44771</v>
      </c>
      <c r="J19" s="22">
        <f t="shared" si="4"/>
        <v>15378</v>
      </c>
      <c r="K19" s="22">
        <f t="shared" si="4"/>
        <v>51492</v>
      </c>
      <c r="L19" s="22">
        <f t="shared" si="4"/>
        <v>43133</v>
      </c>
      <c r="N19" s="2">
        <f t="shared" si="3"/>
        <v>18944771</v>
      </c>
      <c r="O19" s="2">
        <f t="shared" si="3"/>
        <v>21815378</v>
      </c>
      <c r="P19" s="2">
        <f t="shared" si="3"/>
        <v>22151492</v>
      </c>
      <c r="Q19" s="2">
        <f t="shared" si="3"/>
        <v>26343133</v>
      </c>
    </row>
    <row r="20" spans="1:17" ht="61.5" customHeight="1" thickBot="1">
      <c r="A20" s="244" t="s">
        <v>17</v>
      </c>
      <c r="B20" s="245"/>
      <c r="C20" s="15"/>
      <c r="D20" s="17">
        <v>3955438</v>
      </c>
      <c r="E20" s="17">
        <v>4466482</v>
      </c>
      <c r="F20" s="17">
        <v>3165745</v>
      </c>
      <c r="G20" s="17">
        <v>1313665</v>
      </c>
      <c r="I20" s="22">
        <f t="shared" si="4"/>
        <v>5438</v>
      </c>
      <c r="J20" s="22">
        <f t="shared" si="4"/>
        <v>6482</v>
      </c>
      <c r="K20" s="22">
        <f t="shared" si="4"/>
        <v>5745</v>
      </c>
      <c r="L20" s="22">
        <f t="shared" si="4"/>
        <v>3665</v>
      </c>
      <c r="N20" s="2">
        <f t="shared" si="3"/>
        <v>3955438</v>
      </c>
      <c r="O20" s="2">
        <f t="shared" si="3"/>
        <v>4466482</v>
      </c>
      <c r="P20" s="2">
        <f t="shared" si="3"/>
        <v>3165745</v>
      </c>
      <c r="Q20" s="2">
        <f t="shared" si="3"/>
        <v>1313665</v>
      </c>
    </row>
    <row r="21" spans="1:17" ht="30" customHeight="1" thickBot="1">
      <c r="A21" s="244" t="s">
        <v>18</v>
      </c>
      <c r="B21" s="245"/>
      <c r="C21" s="15"/>
      <c r="D21" s="17">
        <v>10611252</v>
      </c>
      <c r="E21" s="17">
        <v>12864252</v>
      </c>
      <c r="F21" s="17">
        <v>13640000</v>
      </c>
      <c r="G21" s="17">
        <v>17563000</v>
      </c>
      <c r="I21" s="22">
        <f t="shared" si="4"/>
        <v>11252</v>
      </c>
      <c r="J21" s="22">
        <f t="shared" si="4"/>
        <v>64252</v>
      </c>
      <c r="K21" s="22">
        <f t="shared" si="4"/>
        <v>40000</v>
      </c>
      <c r="L21" s="22">
        <f t="shared" si="4"/>
        <v>63000</v>
      </c>
      <c r="N21" s="2">
        <f t="shared" si="3"/>
        <v>10611252</v>
      </c>
      <c r="O21" s="2">
        <f t="shared" si="3"/>
        <v>12864252</v>
      </c>
      <c r="P21" s="2">
        <f t="shared" si="3"/>
        <v>13640000</v>
      </c>
      <c r="Q21" s="2">
        <f t="shared" si="3"/>
        <v>17563000</v>
      </c>
    </row>
    <row r="22" spans="1:17" ht="30" customHeight="1" thickBot="1">
      <c r="A22" s="244" t="s">
        <v>19</v>
      </c>
      <c r="B22" s="245"/>
      <c r="C22" s="15"/>
      <c r="D22" s="17">
        <v>3314992</v>
      </c>
      <c r="E22" s="17">
        <v>3478339</v>
      </c>
      <c r="F22" s="17">
        <v>4248404</v>
      </c>
      <c r="G22" s="17">
        <v>6957604</v>
      </c>
      <c r="I22" s="22">
        <f t="shared" si="4"/>
        <v>4992</v>
      </c>
      <c r="J22" s="22">
        <f t="shared" si="4"/>
        <v>8339</v>
      </c>
      <c r="K22" s="22">
        <f t="shared" si="4"/>
        <v>8404</v>
      </c>
      <c r="L22" s="22">
        <f t="shared" si="4"/>
        <v>7604</v>
      </c>
      <c r="N22" s="2">
        <f t="shared" si="3"/>
        <v>3314992</v>
      </c>
      <c r="O22" s="2">
        <f t="shared" si="3"/>
        <v>3478339</v>
      </c>
      <c r="P22" s="2">
        <f t="shared" si="3"/>
        <v>4248404</v>
      </c>
      <c r="Q22" s="2">
        <f t="shared" si="3"/>
        <v>6957604</v>
      </c>
    </row>
    <row r="23" spans="1:17" ht="15" customHeight="1" thickBot="1">
      <c r="A23" s="244" t="s">
        <v>20</v>
      </c>
      <c r="B23" s="245"/>
      <c r="C23" s="15"/>
      <c r="D23" s="17">
        <v>537914</v>
      </c>
      <c r="E23" s="17">
        <v>711653</v>
      </c>
      <c r="F23" s="17">
        <v>721296</v>
      </c>
      <c r="G23" s="17">
        <v>404109</v>
      </c>
      <c r="I23" s="22">
        <f t="shared" si="4"/>
        <v>914</v>
      </c>
      <c r="J23" s="22">
        <f t="shared" si="4"/>
        <v>653</v>
      </c>
      <c r="K23" s="22">
        <f t="shared" si="4"/>
        <v>296</v>
      </c>
      <c r="L23" s="22">
        <f t="shared" si="4"/>
        <v>109</v>
      </c>
      <c r="N23" s="2">
        <f t="shared" si="3"/>
        <v>537914</v>
      </c>
      <c r="O23" s="2">
        <f t="shared" si="3"/>
        <v>711653</v>
      </c>
      <c r="P23" s="2">
        <f t="shared" si="3"/>
        <v>721296</v>
      </c>
      <c r="Q23" s="2">
        <f t="shared" si="3"/>
        <v>404109</v>
      </c>
    </row>
    <row r="24" spans="1:17" ht="30" customHeight="1" thickBot="1">
      <c r="A24" s="244" t="s">
        <v>21</v>
      </c>
      <c r="B24" s="245"/>
      <c r="C24" s="15"/>
      <c r="D24" s="17">
        <v>525176</v>
      </c>
      <c r="E24" s="17">
        <v>294652</v>
      </c>
      <c r="F24" s="17">
        <v>376047</v>
      </c>
      <c r="G24" s="17">
        <v>104756</v>
      </c>
      <c r="I24" s="22">
        <f t="shared" si="4"/>
        <v>176</v>
      </c>
      <c r="J24" s="22">
        <f t="shared" si="4"/>
        <v>652</v>
      </c>
      <c r="K24" s="22">
        <f t="shared" si="4"/>
        <v>47</v>
      </c>
      <c r="L24" s="22">
        <f t="shared" si="4"/>
        <v>756</v>
      </c>
      <c r="N24" s="2">
        <f t="shared" si="3"/>
        <v>525176</v>
      </c>
      <c r="O24" s="2">
        <f t="shared" si="3"/>
        <v>294652</v>
      </c>
      <c r="P24" s="2">
        <f t="shared" si="3"/>
        <v>376047</v>
      </c>
      <c r="Q24" s="2">
        <f t="shared" si="3"/>
        <v>104756</v>
      </c>
    </row>
    <row r="25" spans="1:17" ht="15" customHeight="1" thickBot="1">
      <c r="A25" s="254" t="s">
        <v>22</v>
      </c>
      <c r="B25" s="255"/>
      <c r="C25" s="15"/>
      <c r="D25" s="16">
        <v>24747440</v>
      </c>
      <c r="E25" s="16">
        <v>23036327</v>
      </c>
      <c r="F25" s="16">
        <v>25185221</v>
      </c>
      <c r="G25" s="16">
        <v>22819792</v>
      </c>
      <c r="I25" s="22">
        <f t="shared" si="4"/>
        <v>47440</v>
      </c>
      <c r="J25" s="22">
        <f t="shared" si="4"/>
        <v>36327</v>
      </c>
      <c r="K25" s="22">
        <f t="shared" si="4"/>
        <v>85221</v>
      </c>
      <c r="L25" s="22">
        <f t="shared" si="4"/>
        <v>19792</v>
      </c>
      <c r="N25" s="2">
        <f t="shared" si="3"/>
        <v>24747440</v>
      </c>
      <c r="O25" s="2">
        <f t="shared" si="3"/>
        <v>23036327</v>
      </c>
      <c r="P25" s="2">
        <f t="shared" si="3"/>
        <v>25185221</v>
      </c>
      <c r="Q25" s="2">
        <f t="shared" si="3"/>
        <v>22819792</v>
      </c>
    </row>
    <row r="26" spans="1:17" ht="25.5" customHeight="1" thickBot="1">
      <c r="A26" s="244" t="s">
        <v>23</v>
      </c>
      <c r="B26" s="245"/>
      <c r="C26" s="15"/>
      <c r="D26" s="17">
        <v>21027175</v>
      </c>
      <c r="E26" s="17">
        <v>20661234</v>
      </c>
      <c r="F26" s="17">
        <v>21707592</v>
      </c>
      <c r="G26" s="17">
        <v>18989231</v>
      </c>
      <c r="I26" s="22">
        <f t="shared" si="4"/>
        <v>27175</v>
      </c>
      <c r="J26" s="22">
        <f t="shared" si="4"/>
        <v>61234</v>
      </c>
      <c r="K26" s="22">
        <f t="shared" si="4"/>
        <v>7592</v>
      </c>
      <c r="L26" s="22">
        <f t="shared" si="4"/>
        <v>89231</v>
      </c>
      <c r="N26" s="2">
        <f t="shared" si="3"/>
        <v>21027175</v>
      </c>
      <c r="O26" s="2">
        <f t="shared" si="3"/>
        <v>20661234</v>
      </c>
      <c r="P26" s="2">
        <f t="shared" si="3"/>
        <v>21707592</v>
      </c>
      <c r="Q26" s="2">
        <f t="shared" si="3"/>
        <v>18989231</v>
      </c>
    </row>
    <row r="27" spans="1:17" ht="15.75" customHeight="1" thickBot="1">
      <c r="A27" s="244" t="s">
        <v>24</v>
      </c>
      <c r="B27" s="245"/>
      <c r="C27" s="15"/>
      <c r="D27" s="17">
        <v>22306</v>
      </c>
      <c r="E27" s="17">
        <v>32244</v>
      </c>
      <c r="F27" s="17">
        <v>32244</v>
      </c>
      <c r="G27" s="18"/>
      <c r="I27" s="22">
        <f t="shared" si="4"/>
        <v>6</v>
      </c>
      <c r="J27" s="22">
        <f t="shared" si="4"/>
        <v>44</v>
      </c>
      <c r="K27" s="22">
        <f t="shared" si="4"/>
        <v>44</v>
      </c>
      <c r="L27" s="22" t="e">
        <f t="shared" si="4"/>
        <v>#VALUE!</v>
      </c>
      <c r="N27" s="2">
        <f t="shared" si="3"/>
        <v>22306</v>
      </c>
      <c r="O27" s="2">
        <f t="shared" si="3"/>
        <v>32244</v>
      </c>
      <c r="P27" s="2">
        <f t="shared" si="3"/>
        <v>32244</v>
      </c>
      <c r="Q27" s="2">
        <f t="shared" si="3"/>
        <v>0</v>
      </c>
    </row>
    <row r="28" spans="1:17" ht="30" customHeight="1" thickBot="1">
      <c r="A28" s="244" t="s">
        <v>25</v>
      </c>
      <c r="B28" s="245"/>
      <c r="C28" s="15"/>
      <c r="D28" s="17">
        <v>294647</v>
      </c>
      <c r="E28" s="17">
        <v>642382</v>
      </c>
      <c r="F28" s="17">
        <v>1240339</v>
      </c>
      <c r="G28" s="17">
        <v>2695062</v>
      </c>
      <c r="I28" s="22">
        <f t="shared" si="4"/>
        <v>647</v>
      </c>
      <c r="J28" s="22">
        <f t="shared" si="4"/>
        <v>382</v>
      </c>
      <c r="K28" s="22">
        <f t="shared" si="4"/>
        <v>339</v>
      </c>
      <c r="L28" s="22">
        <f t="shared" si="4"/>
        <v>5062</v>
      </c>
      <c r="N28" s="2">
        <f t="shared" si="3"/>
        <v>294647</v>
      </c>
      <c r="O28" s="2">
        <f t="shared" si="3"/>
        <v>642382</v>
      </c>
      <c r="P28" s="2">
        <f t="shared" si="3"/>
        <v>1240339</v>
      </c>
      <c r="Q28" s="2">
        <f t="shared" si="3"/>
        <v>2695062</v>
      </c>
    </row>
    <row r="29" spans="1:17" ht="15" customHeight="1" thickBot="1">
      <c r="A29" s="254" t="s">
        <v>26</v>
      </c>
      <c r="B29" s="255"/>
      <c r="C29" s="15"/>
      <c r="D29" s="16">
        <v>43692211</v>
      </c>
      <c r="E29" s="16">
        <v>44851706</v>
      </c>
      <c r="F29" s="16">
        <v>47336714</v>
      </c>
      <c r="G29" s="16">
        <v>49162925</v>
      </c>
      <c r="I29" s="22">
        <f t="shared" si="4"/>
        <v>92211</v>
      </c>
      <c r="J29" s="22">
        <f t="shared" si="4"/>
        <v>51706</v>
      </c>
      <c r="K29" s="22">
        <f t="shared" si="4"/>
        <v>36714</v>
      </c>
      <c r="L29" s="22">
        <f t="shared" si="4"/>
        <v>62925</v>
      </c>
      <c r="N29" s="2">
        <f t="shared" si="3"/>
        <v>43692211</v>
      </c>
      <c r="O29" s="2">
        <f t="shared" si="3"/>
        <v>44851706</v>
      </c>
      <c r="P29" s="2">
        <f t="shared" si="3"/>
        <v>47336714</v>
      </c>
      <c r="Q29" s="2">
        <f t="shared" si="3"/>
        <v>49162925</v>
      </c>
    </row>
    <row r="30" spans="1:17" ht="15" customHeight="1" thickBot="1">
      <c r="A30" s="254" t="s">
        <v>27</v>
      </c>
      <c r="B30" s="255"/>
      <c r="C30" s="15"/>
      <c r="D30" s="16">
        <v>23030366</v>
      </c>
      <c r="E30" s="16">
        <v>24237054</v>
      </c>
      <c r="F30" s="16">
        <v>22283027</v>
      </c>
      <c r="G30" s="16">
        <v>21778430</v>
      </c>
      <c r="I30" s="22">
        <f t="shared" si="4"/>
        <v>30366</v>
      </c>
      <c r="J30" s="22">
        <f t="shared" si="4"/>
        <v>37054</v>
      </c>
      <c r="K30" s="22">
        <f t="shared" si="4"/>
        <v>83027</v>
      </c>
      <c r="L30" s="22">
        <f t="shared" si="4"/>
        <v>78430</v>
      </c>
      <c r="N30" s="2">
        <f t="shared" si="3"/>
        <v>23030366</v>
      </c>
      <c r="O30" s="2">
        <f t="shared" si="3"/>
        <v>24237054</v>
      </c>
      <c r="P30" s="2">
        <f t="shared" si="3"/>
        <v>22283027</v>
      </c>
      <c r="Q30" s="2">
        <f t="shared" si="3"/>
        <v>21778430</v>
      </c>
    </row>
    <row r="31" spans="1:17" ht="15" customHeight="1" thickBot="1">
      <c r="A31" s="244" t="s">
        <v>28</v>
      </c>
      <c r="B31" s="245"/>
      <c r="C31" s="15"/>
      <c r="D31" s="17">
        <v>10741984</v>
      </c>
      <c r="E31" s="17">
        <v>8151140</v>
      </c>
      <c r="F31" s="17">
        <v>8254717</v>
      </c>
      <c r="G31" s="17">
        <v>7354071</v>
      </c>
      <c r="I31" s="22">
        <f t="shared" si="4"/>
        <v>41984</v>
      </c>
      <c r="J31" s="22">
        <f t="shared" si="4"/>
        <v>1140</v>
      </c>
      <c r="K31" s="22">
        <f t="shared" si="4"/>
        <v>4717</v>
      </c>
      <c r="L31" s="22">
        <f t="shared" si="4"/>
        <v>4071</v>
      </c>
      <c r="N31" s="2">
        <f t="shared" si="3"/>
        <v>10741984</v>
      </c>
      <c r="O31" s="2">
        <f t="shared" si="3"/>
        <v>8151140</v>
      </c>
      <c r="P31" s="2">
        <f t="shared" si="3"/>
        <v>8254717</v>
      </c>
      <c r="Q31" s="2">
        <f t="shared" si="3"/>
        <v>7354071</v>
      </c>
    </row>
    <row r="32" spans="1:17" ht="15.75" customHeight="1" thickBot="1">
      <c r="A32" s="244" t="s">
        <v>29</v>
      </c>
      <c r="B32" s="245"/>
      <c r="C32" s="15"/>
      <c r="D32" s="17">
        <v>12288382</v>
      </c>
      <c r="E32" s="17">
        <v>16085914</v>
      </c>
      <c r="F32" s="17">
        <v>14028311</v>
      </c>
      <c r="G32" s="17">
        <v>14424359</v>
      </c>
      <c r="I32" s="22">
        <f t="shared" si="4"/>
        <v>88382</v>
      </c>
      <c r="J32" s="22">
        <f t="shared" si="4"/>
        <v>85914</v>
      </c>
      <c r="K32" s="22">
        <f t="shared" si="4"/>
        <v>28311</v>
      </c>
      <c r="L32" s="22">
        <f t="shared" si="4"/>
        <v>24359</v>
      </c>
      <c r="N32" s="2">
        <f t="shared" si="3"/>
        <v>12288382</v>
      </c>
      <c r="O32" s="2">
        <f t="shared" si="3"/>
        <v>16085914</v>
      </c>
      <c r="P32" s="2">
        <f t="shared" si="3"/>
        <v>14028311</v>
      </c>
      <c r="Q32" s="2">
        <f t="shared" si="3"/>
        <v>14424359</v>
      </c>
    </row>
    <row r="33" spans="1:18" ht="15" customHeight="1" thickBot="1">
      <c r="A33" s="254" t="s">
        <v>30</v>
      </c>
      <c r="B33" s="255"/>
      <c r="C33" s="15"/>
      <c r="D33" s="16">
        <v>19833732</v>
      </c>
      <c r="E33" s="16">
        <v>20614652</v>
      </c>
      <c r="F33" s="16">
        <v>25053686</v>
      </c>
      <c r="G33" s="16">
        <v>27384495</v>
      </c>
      <c r="I33" s="22">
        <f t="shared" si="4"/>
        <v>33732</v>
      </c>
      <c r="J33" s="22">
        <f t="shared" si="4"/>
        <v>14652</v>
      </c>
      <c r="K33" s="22">
        <f t="shared" si="4"/>
        <v>53686</v>
      </c>
      <c r="L33" s="22">
        <f t="shared" si="4"/>
        <v>84495</v>
      </c>
      <c r="N33" s="2">
        <f t="shared" si="3"/>
        <v>19833732</v>
      </c>
      <c r="O33" s="2">
        <f t="shared" si="3"/>
        <v>20614652</v>
      </c>
      <c r="P33" s="2">
        <f t="shared" si="3"/>
        <v>25053686</v>
      </c>
      <c r="Q33" s="2">
        <f t="shared" si="3"/>
        <v>27384495</v>
      </c>
      <c r="R33" s="22"/>
    </row>
    <row r="34" spans="1:18" ht="30" customHeight="1" thickBot="1">
      <c r="A34" s="244" t="s">
        <v>31</v>
      </c>
      <c r="B34" s="245"/>
      <c r="C34" s="15"/>
      <c r="D34" s="17">
        <v>11132161</v>
      </c>
      <c r="E34" s="17">
        <v>17093269</v>
      </c>
      <c r="F34" s="17">
        <v>21771732</v>
      </c>
      <c r="G34" s="17">
        <v>21771732</v>
      </c>
      <c r="I34" s="22">
        <f t="shared" si="4"/>
        <v>32161</v>
      </c>
      <c r="J34" s="22">
        <f t="shared" si="4"/>
        <v>93269</v>
      </c>
      <c r="K34" s="22">
        <f t="shared" si="4"/>
        <v>71732</v>
      </c>
      <c r="L34" s="22">
        <f t="shared" si="4"/>
        <v>71732</v>
      </c>
      <c r="N34" s="2">
        <f t="shared" si="3"/>
        <v>11132161</v>
      </c>
      <c r="O34" s="2">
        <f t="shared" si="3"/>
        <v>17093269</v>
      </c>
      <c r="P34" s="2">
        <f t="shared" si="3"/>
        <v>21771732</v>
      </c>
      <c r="Q34" s="2">
        <f t="shared" si="3"/>
        <v>21771732</v>
      </c>
    </row>
    <row r="35" spans="1:18" ht="30" customHeight="1" thickBot="1">
      <c r="A35" s="244" t="s">
        <v>32</v>
      </c>
      <c r="B35" s="245"/>
      <c r="C35" s="15"/>
      <c r="D35" s="18">
        <v>48</v>
      </c>
      <c r="E35" s="18"/>
      <c r="F35" s="17">
        <v>14603</v>
      </c>
      <c r="G35" s="17">
        <v>14603</v>
      </c>
      <c r="I35" s="22" t="e">
        <f t="shared" si="4"/>
        <v>#VALUE!</v>
      </c>
      <c r="J35" s="22" t="e">
        <f t="shared" si="4"/>
        <v>#VALUE!</v>
      </c>
      <c r="K35" s="22">
        <f t="shared" si="4"/>
        <v>3</v>
      </c>
      <c r="L35" s="22">
        <f t="shared" si="4"/>
        <v>3</v>
      </c>
      <c r="N35" s="2">
        <f t="shared" si="3"/>
        <v>48</v>
      </c>
      <c r="O35" s="2">
        <f t="shared" si="3"/>
        <v>0</v>
      </c>
      <c r="P35" s="2">
        <f t="shared" si="3"/>
        <v>14603</v>
      </c>
      <c r="Q35" s="2">
        <f t="shared" si="3"/>
        <v>14603</v>
      </c>
    </row>
    <row r="36" spans="1:18" ht="37.5" customHeight="1" thickBot="1">
      <c r="A36" s="244" t="s">
        <v>33</v>
      </c>
      <c r="B36" s="245"/>
      <c r="C36" s="15"/>
      <c r="D36" s="17">
        <v>3144048</v>
      </c>
      <c r="E36" s="17">
        <v>1806960</v>
      </c>
      <c r="F36" s="17">
        <v>2058397</v>
      </c>
      <c r="G36" s="17">
        <v>4848783</v>
      </c>
      <c r="I36" s="22">
        <f t="shared" si="4"/>
        <v>4048</v>
      </c>
      <c r="J36" s="22">
        <f t="shared" si="4"/>
        <v>6960</v>
      </c>
      <c r="K36" s="22">
        <f t="shared" si="4"/>
        <v>8397</v>
      </c>
      <c r="L36" s="22">
        <f t="shared" si="4"/>
        <v>8783</v>
      </c>
      <c r="N36" s="2">
        <f t="shared" si="3"/>
        <v>3144048</v>
      </c>
      <c r="O36" s="2">
        <f t="shared" si="3"/>
        <v>1806960</v>
      </c>
      <c r="P36" s="2">
        <f t="shared" si="3"/>
        <v>2058397</v>
      </c>
      <c r="Q36" s="2">
        <f t="shared" si="3"/>
        <v>4848783</v>
      </c>
    </row>
    <row r="37" spans="1:18" ht="30" customHeight="1" thickBot="1">
      <c r="A37" s="254" t="s">
        <v>34</v>
      </c>
      <c r="B37" s="255"/>
      <c r="C37" s="15"/>
      <c r="D37" s="16">
        <v>828112</v>
      </c>
      <c r="E37" s="19"/>
      <c r="F37" s="19"/>
      <c r="G37" s="19"/>
      <c r="I37" s="22">
        <f t="shared" si="4"/>
        <v>112</v>
      </c>
      <c r="J37" s="22" t="e">
        <f t="shared" si="4"/>
        <v>#VALUE!</v>
      </c>
      <c r="K37" s="22" t="e">
        <f t="shared" si="4"/>
        <v>#VALUE!</v>
      </c>
      <c r="L37" s="22" t="e">
        <f t="shared" si="4"/>
        <v>#VALUE!</v>
      </c>
      <c r="N37" s="2">
        <f t="shared" si="3"/>
        <v>828112</v>
      </c>
      <c r="O37" s="2">
        <f t="shared" si="3"/>
        <v>0</v>
      </c>
      <c r="P37" s="2">
        <f t="shared" si="3"/>
        <v>0</v>
      </c>
      <c r="Q37" s="2">
        <f t="shared" si="3"/>
        <v>0</v>
      </c>
    </row>
    <row r="38" spans="1:18" ht="30" customHeight="1" thickBot="1">
      <c r="A38" s="254" t="s">
        <v>35</v>
      </c>
      <c r="B38" s="255"/>
      <c r="C38" s="15"/>
      <c r="D38" s="16">
        <v>43692211</v>
      </c>
      <c r="E38" s="16">
        <v>44851706</v>
      </c>
      <c r="F38" s="16">
        <v>47336714</v>
      </c>
      <c r="G38" s="16">
        <v>49162925</v>
      </c>
      <c r="I38" s="22">
        <f t="shared" si="4"/>
        <v>92211</v>
      </c>
      <c r="J38" s="22">
        <f t="shared" si="4"/>
        <v>51706</v>
      </c>
      <c r="K38" s="22">
        <f t="shared" si="4"/>
        <v>36714</v>
      </c>
      <c r="L38" s="22">
        <f t="shared" si="4"/>
        <v>62925</v>
      </c>
      <c r="N38" s="2">
        <f t="shared" si="3"/>
        <v>43692211</v>
      </c>
      <c r="O38" s="2">
        <f t="shared" si="3"/>
        <v>44851706</v>
      </c>
      <c r="P38" s="2">
        <f t="shared" si="3"/>
        <v>47336714</v>
      </c>
      <c r="Q38" s="2">
        <f t="shared" si="3"/>
        <v>49162925</v>
      </c>
    </row>
    <row r="39" spans="1:18">
      <c r="A39" t="s">
        <v>1676</v>
      </c>
      <c r="B39"/>
      <c r="C39"/>
      <c r="D39"/>
      <c r="E39"/>
      <c r="F39"/>
      <c r="G39"/>
    </row>
  </sheetData>
  <mergeCells count="37">
    <mergeCell ref="A13:B13"/>
    <mergeCell ref="A3:B3"/>
    <mergeCell ref="A4:B4"/>
    <mergeCell ref="A5:B5"/>
    <mergeCell ref="A6:B6"/>
    <mergeCell ref="A7:B7"/>
    <mergeCell ref="A8:B8"/>
    <mergeCell ref="A9:B9"/>
    <mergeCell ref="A10:B10"/>
    <mergeCell ref="A11:B11"/>
    <mergeCell ref="A12:B12"/>
    <mergeCell ref="A22:B22"/>
    <mergeCell ref="A23:B23"/>
    <mergeCell ref="A24:B24"/>
    <mergeCell ref="A25:B25"/>
    <mergeCell ref="A14:B14"/>
    <mergeCell ref="A15:B15"/>
    <mergeCell ref="A16:B16"/>
    <mergeCell ref="A17:G17"/>
    <mergeCell ref="A18:C18"/>
    <mergeCell ref="A19:B19"/>
    <mergeCell ref="A38:B38"/>
    <mergeCell ref="A1:C2"/>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2849903</v>
      </c>
      <c r="E3" s="16">
        <v>3404944</v>
      </c>
      <c r="F3" s="16">
        <v>3525923</v>
      </c>
      <c r="G3" s="16">
        <v>3931584</v>
      </c>
      <c r="H3" s="252" t="s">
        <v>1</v>
      </c>
      <c r="I3" s="253"/>
      <c r="J3" s="15"/>
      <c r="K3" s="16">
        <v>3858511</v>
      </c>
      <c r="L3" s="16">
        <v>4060473</v>
      </c>
      <c r="M3" s="16">
        <v>4044457</v>
      </c>
      <c r="N3" s="16">
        <v>4046954</v>
      </c>
      <c r="P3" s="2">
        <f>REPLACE(D3,1,3,"")/1</f>
        <v>9903</v>
      </c>
      <c r="Q3" s="2">
        <f t="shared" ref="Q3:S16" si="0">REPLACE(E3,1,3,"")/1</f>
        <v>4944</v>
      </c>
      <c r="R3" s="2">
        <f t="shared" si="0"/>
        <v>5923</v>
      </c>
      <c r="S3" s="2">
        <f t="shared" si="0"/>
        <v>1584</v>
      </c>
      <c r="T3" s="2">
        <f>REPLACE(K3,1,3,"")/1</f>
        <v>8511</v>
      </c>
      <c r="U3" s="2">
        <f t="shared" ref="U3:W16" si="1">REPLACE(L3,1,3,"")/1</f>
        <v>473</v>
      </c>
      <c r="V3" s="2">
        <f t="shared" si="1"/>
        <v>4457</v>
      </c>
      <c r="W3" s="2">
        <f t="shared" si="1"/>
        <v>6954</v>
      </c>
      <c r="Y3" s="3">
        <f>K3</f>
        <v>3858511</v>
      </c>
      <c r="Z3" s="3">
        <f t="shared" ref="Z3:AB17" si="2">L3</f>
        <v>4060473</v>
      </c>
      <c r="AA3" s="3">
        <f t="shared" si="2"/>
        <v>4044457</v>
      </c>
      <c r="AB3" s="3">
        <f t="shared" si="2"/>
        <v>4046954</v>
      </c>
      <c r="AC3" s="3">
        <f>D3</f>
        <v>2849903</v>
      </c>
      <c r="AD3" s="3">
        <f t="shared" ref="AD3:AF17" si="3">E3</f>
        <v>3404944</v>
      </c>
      <c r="AE3" s="3">
        <f t="shared" si="3"/>
        <v>3525923</v>
      </c>
      <c r="AF3" s="3">
        <f t="shared" si="3"/>
        <v>3931584</v>
      </c>
    </row>
    <row r="4" spans="1:32" ht="15" customHeight="1" thickBot="1">
      <c r="A4" s="244" t="s">
        <v>2</v>
      </c>
      <c r="B4" s="245"/>
      <c r="C4" s="15"/>
      <c r="D4" s="17">
        <v>1508458</v>
      </c>
      <c r="E4" s="17">
        <v>2002998</v>
      </c>
      <c r="F4" s="17">
        <v>2124176</v>
      </c>
      <c r="G4" s="17">
        <v>1922603</v>
      </c>
      <c r="H4" s="244" t="s">
        <v>2</v>
      </c>
      <c r="I4" s="245"/>
      <c r="J4" s="15"/>
      <c r="K4" s="17">
        <v>2213101</v>
      </c>
      <c r="L4" s="17">
        <v>2537117</v>
      </c>
      <c r="M4" s="17">
        <v>3171110</v>
      </c>
      <c r="N4" s="17">
        <v>2432538</v>
      </c>
      <c r="P4" s="2">
        <f t="shared" ref="P4:P16" si="4">REPLACE(D4,1,3,"")/1</f>
        <v>8458</v>
      </c>
      <c r="Q4" s="2">
        <f t="shared" si="0"/>
        <v>2998</v>
      </c>
      <c r="R4" s="2">
        <f t="shared" si="0"/>
        <v>4176</v>
      </c>
      <c r="S4" s="2">
        <f t="shared" si="0"/>
        <v>2603</v>
      </c>
      <c r="T4" s="2">
        <f t="shared" ref="T4:U16" si="5">REPLACE(K4,1,3,"")/1</f>
        <v>3101</v>
      </c>
      <c r="U4" s="2">
        <f t="shared" si="5"/>
        <v>7117</v>
      </c>
      <c r="V4" s="2">
        <f t="shared" si="1"/>
        <v>1110</v>
      </c>
      <c r="W4" s="2">
        <f t="shared" si="1"/>
        <v>2538</v>
      </c>
      <c r="Y4" s="3">
        <f t="shared" ref="Y4:AB38" si="6">K4</f>
        <v>2213101</v>
      </c>
      <c r="Z4" s="3">
        <f t="shared" si="2"/>
        <v>2537117</v>
      </c>
      <c r="AA4" s="3">
        <f t="shared" si="2"/>
        <v>3171110</v>
      </c>
      <c r="AB4" s="3">
        <f t="shared" si="2"/>
        <v>2432538</v>
      </c>
      <c r="AC4" s="3">
        <f t="shared" ref="AC4:AF38" si="7">D4</f>
        <v>1508458</v>
      </c>
      <c r="AD4" s="3">
        <f t="shared" si="3"/>
        <v>2002998</v>
      </c>
      <c r="AE4" s="3">
        <f t="shared" si="3"/>
        <v>2124176</v>
      </c>
      <c r="AF4" s="3">
        <f t="shared" si="3"/>
        <v>1922603</v>
      </c>
    </row>
    <row r="5" spans="1:32" ht="61.5" customHeight="1" thickBot="1">
      <c r="A5" s="254" t="s">
        <v>3</v>
      </c>
      <c r="B5" s="255"/>
      <c r="C5" s="15"/>
      <c r="D5" s="16">
        <v>1341446</v>
      </c>
      <c r="E5" s="16">
        <v>1401946</v>
      </c>
      <c r="F5" s="16">
        <v>1401747</v>
      </c>
      <c r="G5" s="16">
        <v>2008981</v>
      </c>
      <c r="H5" s="254" t="s">
        <v>3</v>
      </c>
      <c r="I5" s="255"/>
      <c r="J5" s="15"/>
      <c r="K5" s="16">
        <v>1645410</v>
      </c>
      <c r="L5" s="16">
        <v>1523357</v>
      </c>
      <c r="M5" s="16">
        <v>873348</v>
      </c>
      <c r="N5" s="16">
        <v>1614417</v>
      </c>
      <c r="P5" s="2">
        <f t="shared" si="4"/>
        <v>1446</v>
      </c>
      <c r="Q5" s="2">
        <f t="shared" si="0"/>
        <v>1946</v>
      </c>
      <c r="R5" s="2">
        <f t="shared" si="0"/>
        <v>1747</v>
      </c>
      <c r="S5" s="2">
        <f t="shared" si="0"/>
        <v>8981</v>
      </c>
      <c r="T5" s="2">
        <f t="shared" si="5"/>
        <v>5410</v>
      </c>
      <c r="U5" s="2">
        <f t="shared" si="1"/>
        <v>3357</v>
      </c>
      <c r="V5" s="2">
        <f t="shared" si="1"/>
        <v>348</v>
      </c>
      <c r="W5" s="2">
        <f t="shared" si="1"/>
        <v>4417</v>
      </c>
      <c r="Y5" s="3">
        <f t="shared" si="6"/>
        <v>1645410</v>
      </c>
      <c r="Z5" s="3">
        <f t="shared" si="2"/>
        <v>1523357</v>
      </c>
      <c r="AA5" s="3">
        <f t="shared" si="2"/>
        <v>873348</v>
      </c>
      <c r="AB5" s="3">
        <f t="shared" si="2"/>
        <v>1614417</v>
      </c>
      <c r="AC5" s="3">
        <f t="shared" si="7"/>
        <v>1341446</v>
      </c>
      <c r="AD5" s="3">
        <f t="shared" si="3"/>
        <v>1401946</v>
      </c>
      <c r="AE5" s="3">
        <f t="shared" si="3"/>
        <v>1401747</v>
      </c>
      <c r="AF5" s="3">
        <f t="shared" si="3"/>
        <v>2008981</v>
      </c>
    </row>
    <row r="6" spans="1:32" ht="37.5" customHeight="1" thickBot="1">
      <c r="A6" s="244" t="s">
        <v>4</v>
      </c>
      <c r="B6" s="245"/>
      <c r="C6" s="15"/>
      <c r="D6" s="17">
        <v>466624</v>
      </c>
      <c r="E6" s="17">
        <v>376096</v>
      </c>
      <c r="F6" s="17">
        <v>325731</v>
      </c>
      <c r="G6" s="17">
        <v>326254</v>
      </c>
      <c r="H6" s="244" t="s">
        <v>4</v>
      </c>
      <c r="I6" s="245"/>
      <c r="J6" s="15"/>
      <c r="K6" s="17">
        <v>219213</v>
      </c>
      <c r="L6" s="17">
        <v>226810</v>
      </c>
      <c r="M6" s="17">
        <v>2318851</v>
      </c>
      <c r="N6" s="17">
        <v>255659</v>
      </c>
      <c r="P6" s="2">
        <f t="shared" si="4"/>
        <v>624</v>
      </c>
      <c r="Q6" s="2">
        <f t="shared" si="0"/>
        <v>96</v>
      </c>
      <c r="R6" s="2">
        <f t="shared" si="0"/>
        <v>731</v>
      </c>
      <c r="S6" s="2">
        <f t="shared" si="0"/>
        <v>254</v>
      </c>
      <c r="T6" s="2">
        <f t="shared" si="5"/>
        <v>213</v>
      </c>
      <c r="U6" s="2">
        <f t="shared" si="1"/>
        <v>810</v>
      </c>
      <c r="V6" s="2">
        <f t="shared" si="1"/>
        <v>8851</v>
      </c>
      <c r="W6" s="2">
        <f t="shared" si="1"/>
        <v>659</v>
      </c>
      <c r="Y6" s="3">
        <f t="shared" si="6"/>
        <v>219213</v>
      </c>
      <c r="Z6" s="3">
        <f t="shared" si="2"/>
        <v>226810</v>
      </c>
      <c r="AA6" s="3">
        <f t="shared" si="2"/>
        <v>2318851</v>
      </c>
      <c r="AB6" s="3">
        <f t="shared" si="2"/>
        <v>255659</v>
      </c>
      <c r="AC6" s="3">
        <f t="shared" si="7"/>
        <v>466624</v>
      </c>
      <c r="AD6" s="3">
        <f t="shared" si="3"/>
        <v>376096</v>
      </c>
      <c r="AE6" s="3">
        <f t="shared" si="3"/>
        <v>325731</v>
      </c>
      <c r="AF6" s="3">
        <f t="shared" si="3"/>
        <v>326254</v>
      </c>
    </row>
    <row r="7" spans="1:32" ht="15" customHeight="1" thickBot="1">
      <c r="A7" s="244" t="s">
        <v>5</v>
      </c>
      <c r="B7" s="245"/>
      <c r="C7" s="15"/>
      <c r="D7" s="17">
        <v>15063</v>
      </c>
      <c r="E7" s="17">
        <v>25720</v>
      </c>
      <c r="F7" s="17">
        <v>25735</v>
      </c>
      <c r="G7" s="17">
        <v>964103</v>
      </c>
      <c r="H7" s="244" t="s">
        <v>5</v>
      </c>
      <c r="I7" s="245"/>
      <c r="J7" s="15"/>
      <c r="K7" s="17">
        <v>1423111</v>
      </c>
      <c r="L7" s="17">
        <v>302830</v>
      </c>
      <c r="M7" s="17">
        <v>24113</v>
      </c>
      <c r="N7" s="17">
        <v>683124</v>
      </c>
      <c r="P7" s="2">
        <f t="shared" si="4"/>
        <v>63</v>
      </c>
      <c r="Q7" s="2">
        <f t="shared" si="0"/>
        <v>20</v>
      </c>
      <c r="R7" s="2">
        <f t="shared" si="0"/>
        <v>35</v>
      </c>
      <c r="S7" s="2">
        <f t="shared" si="0"/>
        <v>103</v>
      </c>
      <c r="T7" s="2">
        <f t="shared" si="5"/>
        <v>3111</v>
      </c>
      <c r="U7" s="2">
        <f t="shared" si="1"/>
        <v>830</v>
      </c>
      <c r="V7" s="2">
        <f t="shared" si="1"/>
        <v>13</v>
      </c>
      <c r="W7" s="2">
        <f t="shared" si="1"/>
        <v>124</v>
      </c>
      <c r="Y7" s="3">
        <f t="shared" si="6"/>
        <v>1423111</v>
      </c>
      <c r="Z7" s="3">
        <f t="shared" si="2"/>
        <v>302830</v>
      </c>
      <c r="AA7" s="3">
        <f t="shared" si="2"/>
        <v>24113</v>
      </c>
      <c r="AB7" s="3">
        <f t="shared" si="2"/>
        <v>683124</v>
      </c>
      <c r="AC7" s="3">
        <f t="shared" si="7"/>
        <v>15063</v>
      </c>
      <c r="AD7" s="3">
        <f t="shared" si="3"/>
        <v>25720</v>
      </c>
      <c r="AE7" s="3">
        <f t="shared" si="3"/>
        <v>25735</v>
      </c>
      <c r="AF7" s="3">
        <f t="shared" si="3"/>
        <v>964103</v>
      </c>
    </row>
    <row r="8" spans="1:32" ht="15.75" customHeight="1" thickBot="1">
      <c r="A8" s="244" t="s">
        <v>6</v>
      </c>
      <c r="B8" s="245"/>
      <c r="C8" s="15"/>
      <c r="D8" s="17">
        <v>58660</v>
      </c>
      <c r="E8" s="17">
        <v>62848</v>
      </c>
      <c r="F8" s="17">
        <v>69902</v>
      </c>
      <c r="G8" s="17">
        <v>74436</v>
      </c>
      <c r="H8" s="244" t="s">
        <v>6</v>
      </c>
      <c r="I8" s="245"/>
      <c r="J8" s="15"/>
      <c r="K8" s="17">
        <v>168858</v>
      </c>
      <c r="L8" s="17">
        <v>142250</v>
      </c>
      <c r="M8" s="17">
        <v>178798</v>
      </c>
      <c r="N8" s="17">
        <v>103852</v>
      </c>
      <c r="P8" s="2">
        <f t="shared" si="4"/>
        <v>60</v>
      </c>
      <c r="Q8" s="2">
        <f t="shared" si="0"/>
        <v>48</v>
      </c>
      <c r="R8" s="2">
        <f t="shared" si="0"/>
        <v>2</v>
      </c>
      <c r="S8" s="2">
        <f t="shared" si="0"/>
        <v>36</v>
      </c>
      <c r="T8" s="2">
        <f t="shared" si="5"/>
        <v>858</v>
      </c>
      <c r="U8" s="2">
        <f t="shared" si="1"/>
        <v>250</v>
      </c>
      <c r="V8" s="2">
        <f t="shared" si="1"/>
        <v>798</v>
      </c>
      <c r="W8" s="2">
        <f t="shared" si="1"/>
        <v>852</v>
      </c>
      <c r="Y8" s="3">
        <f t="shared" si="6"/>
        <v>168858</v>
      </c>
      <c r="Z8" s="3">
        <f t="shared" si="2"/>
        <v>142250</v>
      </c>
      <c r="AA8" s="3">
        <f t="shared" si="2"/>
        <v>178798</v>
      </c>
      <c r="AB8" s="3">
        <f t="shared" si="2"/>
        <v>103852</v>
      </c>
      <c r="AC8" s="3">
        <f t="shared" si="7"/>
        <v>58660</v>
      </c>
      <c r="AD8" s="3">
        <f t="shared" si="3"/>
        <v>62848</v>
      </c>
      <c r="AE8" s="3">
        <f t="shared" si="3"/>
        <v>69902</v>
      </c>
      <c r="AF8" s="3">
        <f t="shared" si="3"/>
        <v>74436</v>
      </c>
    </row>
    <row r="9" spans="1:32" ht="37.5" customHeight="1" thickBot="1">
      <c r="A9" s="244" t="s">
        <v>7</v>
      </c>
      <c r="B9" s="245"/>
      <c r="C9" s="15"/>
      <c r="D9" s="17">
        <v>183885</v>
      </c>
      <c r="E9" s="17">
        <v>221394</v>
      </c>
      <c r="F9" s="17">
        <v>228309</v>
      </c>
      <c r="G9" s="17">
        <v>188404</v>
      </c>
      <c r="H9" s="244" t="s">
        <v>7</v>
      </c>
      <c r="I9" s="245"/>
      <c r="J9" s="15"/>
      <c r="K9" s="17">
        <v>283155</v>
      </c>
      <c r="L9" s="17">
        <v>355832</v>
      </c>
      <c r="M9" s="17">
        <v>330388</v>
      </c>
      <c r="N9" s="17">
        <v>221257</v>
      </c>
      <c r="P9" s="2">
        <f t="shared" si="4"/>
        <v>885</v>
      </c>
      <c r="Q9" s="2">
        <f t="shared" si="0"/>
        <v>394</v>
      </c>
      <c r="R9" s="2">
        <f t="shared" si="0"/>
        <v>309</v>
      </c>
      <c r="S9" s="2">
        <f t="shared" si="0"/>
        <v>404</v>
      </c>
      <c r="T9" s="2">
        <f t="shared" si="5"/>
        <v>155</v>
      </c>
      <c r="U9" s="2">
        <f t="shared" si="1"/>
        <v>832</v>
      </c>
      <c r="V9" s="2">
        <f t="shared" si="1"/>
        <v>388</v>
      </c>
      <c r="W9" s="2">
        <f t="shared" si="1"/>
        <v>257</v>
      </c>
      <c r="Y9" s="3">
        <f t="shared" si="6"/>
        <v>283155</v>
      </c>
      <c r="Z9" s="3">
        <f t="shared" si="2"/>
        <v>355832</v>
      </c>
      <c r="AA9" s="3">
        <f t="shared" si="2"/>
        <v>330388</v>
      </c>
      <c r="AB9" s="3">
        <f t="shared" si="2"/>
        <v>221257</v>
      </c>
      <c r="AC9" s="3">
        <f t="shared" si="7"/>
        <v>183885</v>
      </c>
      <c r="AD9" s="3">
        <f t="shared" si="3"/>
        <v>221394</v>
      </c>
      <c r="AE9" s="3">
        <f t="shared" si="3"/>
        <v>228309</v>
      </c>
      <c r="AF9" s="3">
        <f t="shared" si="3"/>
        <v>188404</v>
      </c>
    </row>
    <row r="10" spans="1:32" ht="61.5" customHeight="1" thickBot="1">
      <c r="A10" s="254" t="s">
        <v>8</v>
      </c>
      <c r="B10" s="255"/>
      <c r="C10" s="15"/>
      <c r="D10" s="16">
        <v>1628334</v>
      </c>
      <c r="E10" s="16">
        <v>1539467</v>
      </c>
      <c r="F10" s="16">
        <v>1471679</v>
      </c>
      <c r="G10" s="16">
        <v>1192830</v>
      </c>
      <c r="H10" s="254" t="s">
        <v>8</v>
      </c>
      <c r="I10" s="255"/>
      <c r="J10" s="15"/>
      <c r="K10" s="19">
        <v>-146</v>
      </c>
      <c r="L10" s="16">
        <v>963139</v>
      </c>
      <c r="M10" s="16">
        <v>2679812</v>
      </c>
      <c r="N10" s="16">
        <v>941649</v>
      </c>
      <c r="P10" s="2">
        <f t="shared" si="4"/>
        <v>8334</v>
      </c>
      <c r="Q10" s="2">
        <f t="shared" si="0"/>
        <v>9467</v>
      </c>
      <c r="R10" s="2">
        <f t="shared" si="0"/>
        <v>1679</v>
      </c>
      <c r="S10" s="2">
        <f t="shared" si="0"/>
        <v>2830</v>
      </c>
      <c r="T10" s="2">
        <f t="shared" si="5"/>
        <v>6</v>
      </c>
      <c r="U10" s="2">
        <f t="shared" si="1"/>
        <v>139</v>
      </c>
      <c r="V10" s="2">
        <f t="shared" si="1"/>
        <v>9812</v>
      </c>
      <c r="W10" s="2">
        <f t="shared" si="1"/>
        <v>649</v>
      </c>
      <c r="Y10" s="3">
        <f t="shared" si="6"/>
        <v>-146</v>
      </c>
      <c r="Z10" s="3">
        <f t="shared" si="2"/>
        <v>963139</v>
      </c>
      <c r="AA10" s="3">
        <f t="shared" si="2"/>
        <v>2679812</v>
      </c>
      <c r="AB10" s="3">
        <f t="shared" si="2"/>
        <v>941649</v>
      </c>
      <c r="AC10" s="3">
        <f t="shared" si="7"/>
        <v>1628334</v>
      </c>
      <c r="AD10" s="3">
        <f t="shared" si="3"/>
        <v>1539467</v>
      </c>
      <c r="AE10" s="3">
        <f t="shared" si="3"/>
        <v>1471679</v>
      </c>
      <c r="AF10" s="3">
        <f t="shared" si="3"/>
        <v>1192830</v>
      </c>
    </row>
    <row r="11" spans="1:32" ht="15" customHeight="1" thickBot="1">
      <c r="A11" s="244" t="s">
        <v>9</v>
      </c>
      <c r="B11" s="245"/>
      <c r="C11" s="15"/>
      <c r="D11" s="17">
        <v>3866</v>
      </c>
      <c r="E11" s="17">
        <v>4991</v>
      </c>
      <c r="F11" s="17">
        <v>45376</v>
      </c>
      <c r="G11" s="18">
        <v>-937</v>
      </c>
      <c r="H11" s="244" t="s">
        <v>9</v>
      </c>
      <c r="I11" s="245"/>
      <c r="J11" s="15"/>
      <c r="K11" s="17">
        <v>2770</v>
      </c>
      <c r="L11" s="17">
        <v>1949</v>
      </c>
      <c r="M11" s="17">
        <v>-41367</v>
      </c>
      <c r="N11" s="18">
        <v>-125</v>
      </c>
      <c r="P11" s="2">
        <f t="shared" si="4"/>
        <v>6</v>
      </c>
      <c r="Q11" s="2">
        <f t="shared" si="0"/>
        <v>1</v>
      </c>
      <c r="R11" s="2">
        <f t="shared" si="0"/>
        <v>76</v>
      </c>
      <c r="S11" s="2">
        <f t="shared" si="0"/>
        <v>7</v>
      </c>
      <c r="T11" s="2">
        <f t="shared" si="5"/>
        <v>0</v>
      </c>
      <c r="U11" s="2">
        <f t="shared" si="1"/>
        <v>9</v>
      </c>
      <c r="V11" s="2">
        <f t="shared" si="1"/>
        <v>367</v>
      </c>
      <c r="W11" s="2">
        <f t="shared" si="1"/>
        <v>5</v>
      </c>
      <c r="Y11" s="3">
        <f t="shared" si="6"/>
        <v>2770</v>
      </c>
      <c r="Z11" s="3">
        <f t="shared" si="2"/>
        <v>1949</v>
      </c>
      <c r="AA11" s="3">
        <f t="shared" si="2"/>
        <v>-41367</v>
      </c>
      <c r="AB11" s="3">
        <f t="shared" si="2"/>
        <v>-125</v>
      </c>
      <c r="AC11" s="3">
        <f t="shared" si="7"/>
        <v>3866</v>
      </c>
      <c r="AD11" s="3">
        <f t="shared" si="3"/>
        <v>4991</v>
      </c>
      <c r="AE11" s="3">
        <f t="shared" si="3"/>
        <v>45376</v>
      </c>
      <c r="AF11" s="3">
        <f t="shared" si="3"/>
        <v>-937</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1632200</v>
      </c>
      <c r="E13" s="16">
        <v>1544458</v>
      </c>
      <c r="F13" s="16">
        <v>1517055</v>
      </c>
      <c r="G13" s="16">
        <v>1191893</v>
      </c>
      <c r="H13" s="254" t="s">
        <v>11</v>
      </c>
      <c r="I13" s="255"/>
      <c r="J13" s="15"/>
      <c r="K13" s="16">
        <v>2624</v>
      </c>
      <c r="L13" s="16">
        <v>965088</v>
      </c>
      <c r="M13" s="16">
        <v>2638445</v>
      </c>
      <c r="N13" s="16">
        <v>941523</v>
      </c>
      <c r="P13" s="2">
        <f t="shared" si="4"/>
        <v>2200</v>
      </c>
      <c r="Q13" s="2">
        <f t="shared" si="0"/>
        <v>4458</v>
      </c>
      <c r="R13" s="2">
        <f t="shared" si="0"/>
        <v>7055</v>
      </c>
      <c r="S13" s="2">
        <f t="shared" si="0"/>
        <v>1893</v>
      </c>
      <c r="T13" s="2">
        <f t="shared" si="5"/>
        <v>4</v>
      </c>
      <c r="U13" s="2">
        <f t="shared" si="1"/>
        <v>88</v>
      </c>
      <c r="V13" s="2">
        <f t="shared" si="1"/>
        <v>8445</v>
      </c>
      <c r="W13" s="2">
        <f t="shared" si="1"/>
        <v>523</v>
      </c>
      <c r="Y13" s="3">
        <f t="shared" si="6"/>
        <v>2624</v>
      </c>
      <c r="Z13" s="3">
        <f t="shared" si="2"/>
        <v>965088</v>
      </c>
      <c r="AA13" s="3">
        <f t="shared" si="2"/>
        <v>2638445</v>
      </c>
      <c r="AB13" s="3">
        <f t="shared" si="2"/>
        <v>941523</v>
      </c>
      <c r="AC13" s="3">
        <f t="shared" si="7"/>
        <v>1632200</v>
      </c>
      <c r="AD13" s="3">
        <f t="shared" si="3"/>
        <v>1544458</v>
      </c>
      <c r="AE13" s="3">
        <f t="shared" si="3"/>
        <v>1517055</v>
      </c>
      <c r="AF13" s="3">
        <f t="shared" si="3"/>
        <v>1191893</v>
      </c>
    </row>
    <row r="14" spans="1:32" ht="49.5" customHeight="1" thickBot="1">
      <c r="A14" s="254" t="s">
        <v>12</v>
      </c>
      <c r="B14" s="255"/>
      <c r="C14" s="15"/>
      <c r="D14" s="16">
        <v>1321272</v>
      </c>
      <c r="E14" s="16">
        <v>1249827</v>
      </c>
      <c r="F14" s="16">
        <v>1241931</v>
      </c>
      <c r="G14" s="16">
        <v>974905</v>
      </c>
      <c r="H14" s="254" t="s">
        <v>12</v>
      </c>
      <c r="I14" s="255"/>
      <c r="J14" s="15"/>
      <c r="K14" s="16">
        <v>-16425</v>
      </c>
      <c r="L14" s="16">
        <v>804338</v>
      </c>
      <c r="M14" s="16">
        <v>2049353</v>
      </c>
      <c r="N14" s="16">
        <v>772209</v>
      </c>
      <c r="P14" s="2">
        <f t="shared" si="4"/>
        <v>1272</v>
      </c>
      <c r="Q14" s="2">
        <f t="shared" si="0"/>
        <v>9827</v>
      </c>
      <c r="R14" s="2">
        <f t="shared" si="0"/>
        <v>1931</v>
      </c>
      <c r="S14" s="2">
        <f t="shared" si="0"/>
        <v>905</v>
      </c>
      <c r="T14" s="2">
        <f t="shared" si="5"/>
        <v>425</v>
      </c>
      <c r="U14" s="2">
        <f t="shared" si="1"/>
        <v>338</v>
      </c>
      <c r="V14" s="2">
        <f t="shared" si="1"/>
        <v>9353</v>
      </c>
      <c r="W14" s="2">
        <f t="shared" si="1"/>
        <v>209</v>
      </c>
      <c r="Y14" s="3">
        <f t="shared" si="6"/>
        <v>-16425</v>
      </c>
      <c r="Z14" s="3">
        <f t="shared" si="2"/>
        <v>804338</v>
      </c>
      <c r="AA14" s="3">
        <f t="shared" si="2"/>
        <v>2049353</v>
      </c>
      <c r="AB14" s="3">
        <f t="shared" si="2"/>
        <v>772209</v>
      </c>
      <c r="AC14" s="3">
        <f t="shared" si="7"/>
        <v>1321272</v>
      </c>
      <c r="AD14" s="3">
        <f t="shared" si="3"/>
        <v>1249827</v>
      </c>
      <c r="AE14" s="3">
        <f t="shared" si="3"/>
        <v>1241931</v>
      </c>
      <c r="AF14" s="3">
        <f t="shared" si="3"/>
        <v>974905</v>
      </c>
    </row>
    <row r="15" spans="1:32" ht="61.5" customHeight="1" thickBot="1">
      <c r="A15" s="254" t="s">
        <v>13</v>
      </c>
      <c r="B15" s="255"/>
      <c r="C15" s="15"/>
      <c r="D15" s="16">
        <v>1320014</v>
      </c>
      <c r="E15" s="16">
        <v>1247536</v>
      </c>
      <c r="F15" s="16">
        <v>1240301</v>
      </c>
      <c r="G15" s="16">
        <v>972139</v>
      </c>
      <c r="H15" s="254" t="s">
        <v>13</v>
      </c>
      <c r="I15" s="255"/>
      <c r="J15" s="15"/>
      <c r="K15" s="16">
        <v>-61686</v>
      </c>
      <c r="L15" s="16">
        <v>756500</v>
      </c>
      <c r="M15" s="16">
        <v>1995382</v>
      </c>
      <c r="N15" s="16">
        <v>756169</v>
      </c>
      <c r="P15" s="2">
        <f t="shared" si="4"/>
        <v>14</v>
      </c>
      <c r="Q15" s="2">
        <f t="shared" si="0"/>
        <v>7536</v>
      </c>
      <c r="R15" s="2">
        <f t="shared" si="0"/>
        <v>301</v>
      </c>
      <c r="S15" s="2">
        <f t="shared" si="0"/>
        <v>139</v>
      </c>
      <c r="T15" s="2">
        <f t="shared" si="5"/>
        <v>686</v>
      </c>
      <c r="U15" s="2">
        <f t="shared" si="1"/>
        <v>500</v>
      </c>
      <c r="V15" s="2">
        <f t="shared" si="1"/>
        <v>5382</v>
      </c>
      <c r="W15" s="2">
        <f t="shared" si="1"/>
        <v>169</v>
      </c>
      <c r="Y15" s="3">
        <f t="shared" si="6"/>
        <v>-61686</v>
      </c>
      <c r="Z15" s="3">
        <f t="shared" si="2"/>
        <v>756500</v>
      </c>
      <c r="AA15" s="3">
        <f t="shared" si="2"/>
        <v>1995382</v>
      </c>
      <c r="AB15" s="3">
        <f t="shared" si="2"/>
        <v>756169</v>
      </c>
      <c r="AC15" s="3">
        <f t="shared" si="7"/>
        <v>1320014</v>
      </c>
      <c r="AD15" s="3">
        <f t="shared" si="3"/>
        <v>1247536</v>
      </c>
      <c r="AE15" s="3">
        <f t="shared" si="3"/>
        <v>1240301</v>
      </c>
      <c r="AF15" s="3">
        <f t="shared" si="3"/>
        <v>972139</v>
      </c>
    </row>
    <row r="16" spans="1:32" ht="30" customHeight="1" thickBot="1">
      <c r="A16" s="244" t="s">
        <v>14</v>
      </c>
      <c r="B16" s="245"/>
      <c r="C16" s="15"/>
      <c r="D16" s="18">
        <v>606</v>
      </c>
      <c r="E16" s="18">
        <v>573</v>
      </c>
      <c r="F16" s="18">
        <v>570</v>
      </c>
      <c r="G16" s="18">
        <v>443</v>
      </c>
      <c r="H16" s="244" t="s">
        <v>14</v>
      </c>
      <c r="I16" s="245"/>
      <c r="J16" s="15"/>
      <c r="K16" s="18">
        <v>-8</v>
      </c>
      <c r="L16" s="18">
        <v>369</v>
      </c>
      <c r="M16" s="18">
        <v>853</v>
      </c>
      <c r="N16" s="18">
        <v>355</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v>
      </c>
      <c r="Z16" s="3">
        <f t="shared" si="2"/>
        <v>369</v>
      </c>
      <c r="AA16" s="3">
        <f t="shared" si="2"/>
        <v>853</v>
      </c>
      <c r="AB16" s="3">
        <f t="shared" si="2"/>
        <v>355</v>
      </c>
      <c r="AC16" s="3">
        <f t="shared" si="7"/>
        <v>606</v>
      </c>
      <c r="AD16" s="3">
        <f t="shared" si="3"/>
        <v>573</v>
      </c>
      <c r="AE16" s="3">
        <f t="shared" si="3"/>
        <v>570</v>
      </c>
      <c r="AF16" s="3">
        <f t="shared" si="3"/>
        <v>443</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24470552</v>
      </c>
      <c r="E19" s="16">
        <v>26655641</v>
      </c>
      <c r="F19" s="16">
        <v>26667182</v>
      </c>
      <c r="G19" s="16">
        <v>28194368</v>
      </c>
      <c r="H19" s="252" t="s">
        <v>16</v>
      </c>
      <c r="I19" s="253"/>
      <c r="J19" s="15"/>
      <c r="K19" s="16">
        <v>21785137</v>
      </c>
      <c r="L19" s="16">
        <v>21816739</v>
      </c>
      <c r="M19" s="16">
        <v>21460255</v>
      </c>
      <c r="N19" s="16">
        <v>20641256</v>
      </c>
      <c r="P19" s="2">
        <f t="shared" ref="P19:S38" si="9">REPLACE(D19,1,3,"")/1</f>
        <v>70552</v>
      </c>
      <c r="Q19" s="2">
        <f t="shared" si="9"/>
        <v>55641</v>
      </c>
      <c r="R19" s="2">
        <f t="shared" si="9"/>
        <v>67182</v>
      </c>
      <c r="S19" s="2">
        <f t="shared" si="9"/>
        <v>94368</v>
      </c>
      <c r="T19" s="2">
        <f t="shared" ref="T19:W38" si="10">REPLACE(K19,1,3,"")/1</f>
        <v>85137</v>
      </c>
      <c r="U19" s="2">
        <f t="shared" si="10"/>
        <v>16739</v>
      </c>
      <c r="V19" s="2">
        <f t="shared" si="10"/>
        <v>60255</v>
      </c>
      <c r="W19" s="2">
        <f t="shared" si="10"/>
        <v>41256</v>
      </c>
      <c r="Y19" s="3">
        <f t="shared" si="6"/>
        <v>21785137</v>
      </c>
      <c r="Z19" s="3">
        <f t="shared" si="6"/>
        <v>21816739</v>
      </c>
      <c r="AA19" s="3">
        <f t="shared" si="6"/>
        <v>21460255</v>
      </c>
      <c r="AB19" s="3">
        <f t="shared" si="6"/>
        <v>20641256</v>
      </c>
      <c r="AC19" s="3">
        <f t="shared" si="7"/>
        <v>24470552</v>
      </c>
      <c r="AD19" s="3">
        <f t="shared" si="7"/>
        <v>26655641</v>
      </c>
      <c r="AE19" s="3">
        <f t="shared" si="7"/>
        <v>26667182</v>
      </c>
      <c r="AF19" s="3">
        <f t="shared" si="7"/>
        <v>28194368</v>
      </c>
    </row>
    <row r="20" spans="1:32" ht="61.5" customHeight="1" thickBot="1">
      <c r="A20" s="244" t="s">
        <v>17</v>
      </c>
      <c r="B20" s="245"/>
      <c r="C20" s="15"/>
      <c r="D20" s="17">
        <v>1385624</v>
      </c>
      <c r="E20" s="17">
        <v>1664882</v>
      </c>
      <c r="F20" s="17">
        <v>913665</v>
      </c>
      <c r="G20" s="17">
        <v>1303000</v>
      </c>
      <c r="H20" s="244" t="s">
        <v>17</v>
      </c>
      <c r="I20" s="245"/>
      <c r="J20" s="15"/>
      <c r="K20" s="17">
        <v>2715272</v>
      </c>
      <c r="L20" s="17">
        <v>4351764</v>
      </c>
      <c r="M20" s="17">
        <v>3165775</v>
      </c>
      <c r="N20" s="17">
        <v>2921398</v>
      </c>
      <c r="P20" s="2">
        <f t="shared" si="9"/>
        <v>5624</v>
      </c>
      <c r="Q20" s="2">
        <f t="shared" si="9"/>
        <v>4882</v>
      </c>
      <c r="R20" s="2">
        <f t="shared" si="9"/>
        <v>665</v>
      </c>
      <c r="S20" s="2">
        <f t="shared" si="9"/>
        <v>3000</v>
      </c>
      <c r="T20" s="2">
        <f t="shared" si="10"/>
        <v>5272</v>
      </c>
      <c r="U20" s="2">
        <f t="shared" si="10"/>
        <v>1764</v>
      </c>
      <c r="V20" s="2">
        <f t="shared" si="10"/>
        <v>5775</v>
      </c>
      <c r="W20" s="2">
        <f t="shared" si="10"/>
        <v>1398</v>
      </c>
      <c r="Y20" s="3">
        <f t="shared" si="6"/>
        <v>2715272</v>
      </c>
      <c r="Z20" s="3">
        <f t="shared" si="6"/>
        <v>4351764</v>
      </c>
      <c r="AA20" s="3">
        <f t="shared" si="6"/>
        <v>3165775</v>
      </c>
      <c r="AB20" s="3">
        <f t="shared" si="6"/>
        <v>2921398</v>
      </c>
      <c r="AC20" s="3">
        <f t="shared" si="7"/>
        <v>1385624</v>
      </c>
      <c r="AD20" s="3">
        <f t="shared" si="7"/>
        <v>1664882</v>
      </c>
      <c r="AE20" s="3">
        <f t="shared" si="7"/>
        <v>913665</v>
      </c>
      <c r="AF20" s="3">
        <f t="shared" si="7"/>
        <v>1303000</v>
      </c>
    </row>
    <row r="21" spans="1:32" ht="30" customHeight="1" thickBot="1">
      <c r="A21" s="244" t="s">
        <v>18</v>
      </c>
      <c r="B21" s="245"/>
      <c r="C21" s="15"/>
      <c r="D21" s="17">
        <v>16614000</v>
      </c>
      <c r="E21" s="17">
        <v>18070000</v>
      </c>
      <c r="F21" s="17">
        <v>17963000</v>
      </c>
      <c r="G21" s="17">
        <v>18823400</v>
      </c>
      <c r="H21" s="244" t="s">
        <v>18</v>
      </c>
      <c r="I21" s="245"/>
      <c r="J21" s="15"/>
      <c r="K21" s="17">
        <v>14106314</v>
      </c>
      <c r="L21" s="17">
        <v>12531407</v>
      </c>
      <c r="M21" s="17">
        <v>13640000</v>
      </c>
      <c r="N21" s="17">
        <v>13165000</v>
      </c>
      <c r="P21" s="2">
        <f t="shared" si="9"/>
        <v>14000</v>
      </c>
      <c r="Q21" s="2">
        <f t="shared" si="9"/>
        <v>70000</v>
      </c>
      <c r="R21" s="2">
        <f t="shared" si="9"/>
        <v>63000</v>
      </c>
      <c r="S21" s="2">
        <f t="shared" si="9"/>
        <v>23400</v>
      </c>
      <c r="T21" s="2">
        <f t="shared" si="10"/>
        <v>6314</v>
      </c>
      <c r="U21" s="2">
        <f t="shared" si="10"/>
        <v>31407</v>
      </c>
      <c r="V21" s="2">
        <f t="shared" si="10"/>
        <v>40000</v>
      </c>
      <c r="W21" s="2">
        <f t="shared" si="10"/>
        <v>65000</v>
      </c>
      <c r="Y21" s="3">
        <f t="shared" si="6"/>
        <v>14106314</v>
      </c>
      <c r="Z21" s="3">
        <f t="shared" si="6"/>
        <v>12531407</v>
      </c>
      <c r="AA21" s="3">
        <f t="shared" si="6"/>
        <v>13640000</v>
      </c>
      <c r="AB21" s="3">
        <f t="shared" si="6"/>
        <v>13165000</v>
      </c>
      <c r="AC21" s="3">
        <f t="shared" si="7"/>
        <v>16614000</v>
      </c>
      <c r="AD21" s="3">
        <f t="shared" si="7"/>
        <v>18070000</v>
      </c>
      <c r="AE21" s="3">
        <f t="shared" si="7"/>
        <v>17963000</v>
      </c>
      <c r="AF21" s="3">
        <f t="shared" si="7"/>
        <v>18823400</v>
      </c>
    </row>
    <row r="22" spans="1:32" ht="30" customHeight="1" thickBot="1">
      <c r="A22" s="244" t="s">
        <v>19</v>
      </c>
      <c r="B22" s="245"/>
      <c r="C22" s="15"/>
      <c r="D22" s="17">
        <v>5809745</v>
      </c>
      <c r="E22" s="17">
        <v>6442414</v>
      </c>
      <c r="F22" s="17">
        <v>7299883</v>
      </c>
      <c r="G22" s="17">
        <v>7409911</v>
      </c>
      <c r="H22" s="244" t="s">
        <v>19</v>
      </c>
      <c r="I22" s="245"/>
      <c r="J22" s="15"/>
      <c r="K22" s="17">
        <v>3991634</v>
      </c>
      <c r="L22" s="17">
        <v>4002913</v>
      </c>
      <c r="M22" s="17">
        <v>3614313</v>
      </c>
      <c r="N22" s="17">
        <v>3835507</v>
      </c>
      <c r="P22" s="2">
        <f t="shared" si="9"/>
        <v>9745</v>
      </c>
      <c r="Q22" s="2">
        <f t="shared" si="9"/>
        <v>2414</v>
      </c>
      <c r="R22" s="2">
        <f t="shared" si="9"/>
        <v>9883</v>
      </c>
      <c r="S22" s="2">
        <f t="shared" si="9"/>
        <v>9911</v>
      </c>
      <c r="T22" s="2">
        <f t="shared" si="10"/>
        <v>1634</v>
      </c>
      <c r="U22" s="2">
        <f t="shared" si="10"/>
        <v>2913</v>
      </c>
      <c r="V22" s="2">
        <f t="shared" si="10"/>
        <v>4313</v>
      </c>
      <c r="W22" s="2">
        <f t="shared" si="10"/>
        <v>5507</v>
      </c>
      <c r="Y22" s="3">
        <f t="shared" si="6"/>
        <v>3991634</v>
      </c>
      <c r="Z22" s="3">
        <f t="shared" si="6"/>
        <v>4002913</v>
      </c>
      <c r="AA22" s="3">
        <f t="shared" si="6"/>
        <v>3614313</v>
      </c>
      <c r="AB22" s="3">
        <f t="shared" si="6"/>
        <v>3835507</v>
      </c>
      <c r="AC22" s="3">
        <f t="shared" si="7"/>
        <v>5809745</v>
      </c>
      <c r="AD22" s="3">
        <f t="shared" si="7"/>
        <v>6442414</v>
      </c>
      <c r="AE22" s="3">
        <f t="shared" si="7"/>
        <v>7299883</v>
      </c>
      <c r="AF22" s="3">
        <f t="shared" si="7"/>
        <v>7409911</v>
      </c>
    </row>
    <row r="23" spans="1:32" ht="15" customHeight="1" thickBot="1">
      <c r="A23" s="244" t="s">
        <v>20</v>
      </c>
      <c r="B23" s="245"/>
      <c r="C23" s="15"/>
      <c r="D23" s="17">
        <v>363920</v>
      </c>
      <c r="E23" s="17">
        <v>332884</v>
      </c>
      <c r="F23" s="17">
        <v>402340</v>
      </c>
      <c r="G23" s="17">
        <v>386279</v>
      </c>
      <c r="H23" s="244" t="s">
        <v>20</v>
      </c>
      <c r="I23" s="245"/>
      <c r="J23" s="15"/>
      <c r="K23" s="17">
        <v>593389</v>
      </c>
      <c r="L23" s="17">
        <v>630233</v>
      </c>
      <c r="M23" s="17">
        <v>722250</v>
      </c>
      <c r="N23" s="17">
        <v>383262</v>
      </c>
      <c r="P23" s="2">
        <f t="shared" si="9"/>
        <v>920</v>
      </c>
      <c r="Q23" s="2">
        <f t="shared" si="9"/>
        <v>884</v>
      </c>
      <c r="R23" s="2">
        <f t="shared" si="9"/>
        <v>340</v>
      </c>
      <c r="S23" s="2">
        <f t="shared" si="9"/>
        <v>279</v>
      </c>
      <c r="T23" s="2">
        <f t="shared" si="10"/>
        <v>389</v>
      </c>
      <c r="U23" s="2">
        <f t="shared" si="10"/>
        <v>233</v>
      </c>
      <c r="V23" s="2">
        <f t="shared" si="10"/>
        <v>250</v>
      </c>
      <c r="W23" s="2">
        <f t="shared" si="10"/>
        <v>262</v>
      </c>
      <c r="Y23" s="3">
        <f t="shared" si="6"/>
        <v>593389</v>
      </c>
      <c r="Z23" s="3">
        <f t="shared" si="6"/>
        <v>630233</v>
      </c>
      <c r="AA23" s="3">
        <f t="shared" si="6"/>
        <v>722250</v>
      </c>
      <c r="AB23" s="3">
        <f t="shared" si="6"/>
        <v>383262</v>
      </c>
      <c r="AC23" s="3">
        <f t="shared" si="7"/>
        <v>363920</v>
      </c>
      <c r="AD23" s="3">
        <f t="shared" si="7"/>
        <v>332884</v>
      </c>
      <c r="AE23" s="3">
        <f t="shared" si="7"/>
        <v>402340</v>
      </c>
      <c r="AF23" s="3">
        <f t="shared" si="7"/>
        <v>386279</v>
      </c>
    </row>
    <row r="24" spans="1:32" ht="30" customHeight="1" thickBot="1">
      <c r="A24" s="244" t="s">
        <v>21</v>
      </c>
      <c r="B24" s="245"/>
      <c r="C24" s="15"/>
      <c r="D24" s="17">
        <v>297264</v>
      </c>
      <c r="E24" s="17">
        <v>145462</v>
      </c>
      <c r="F24" s="17">
        <v>88294</v>
      </c>
      <c r="G24" s="17">
        <v>271777</v>
      </c>
      <c r="H24" s="244" t="s">
        <v>21</v>
      </c>
      <c r="I24" s="245"/>
      <c r="J24" s="15"/>
      <c r="K24" s="17">
        <v>378528</v>
      </c>
      <c r="L24" s="17">
        <v>300422</v>
      </c>
      <c r="M24" s="17">
        <v>317918</v>
      </c>
      <c r="N24" s="17">
        <v>336090</v>
      </c>
      <c r="P24" s="2">
        <f t="shared" si="9"/>
        <v>264</v>
      </c>
      <c r="Q24" s="2">
        <f t="shared" si="9"/>
        <v>462</v>
      </c>
      <c r="R24" s="2">
        <f t="shared" si="9"/>
        <v>94</v>
      </c>
      <c r="S24" s="2">
        <f t="shared" si="9"/>
        <v>777</v>
      </c>
      <c r="T24" s="2">
        <f t="shared" si="10"/>
        <v>528</v>
      </c>
      <c r="U24" s="2">
        <f t="shared" si="10"/>
        <v>422</v>
      </c>
      <c r="V24" s="2">
        <f t="shared" si="10"/>
        <v>918</v>
      </c>
      <c r="W24" s="2">
        <f t="shared" si="10"/>
        <v>90</v>
      </c>
      <c r="Y24" s="3">
        <f t="shared" si="6"/>
        <v>378528</v>
      </c>
      <c r="Z24" s="3">
        <f t="shared" si="6"/>
        <v>300422</v>
      </c>
      <c r="AA24" s="3">
        <f t="shared" si="6"/>
        <v>317918</v>
      </c>
      <c r="AB24" s="3">
        <f t="shared" si="6"/>
        <v>336090</v>
      </c>
      <c r="AC24" s="3">
        <f t="shared" si="7"/>
        <v>297264</v>
      </c>
      <c r="AD24" s="3">
        <f t="shared" si="7"/>
        <v>145462</v>
      </c>
      <c r="AE24" s="3">
        <f t="shared" si="7"/>
        <v>88294</v>
      </c>
      <c r="AF24" s="3">
        <f t="shared" si="7"/>
        <v>271777</v>
      </c>
    </row>
    <row r="25" spans="1:32" ht="15" customHeight="1" thickBot="1">
      <c r="A25" s="254" t="s">
        <v>22</v>
      </c>
      <c r="B25" s="255"/>
      <c r="C25" s="15"/>
      <c r="D25" s="16">
        <v>23031351</v>
      </c>
      <c r="E25" s="16">
        <v>22968653</v>
      </c>
      <c r="F25" s="16">
        <v>22494279</v>
      </c>
      <c r="G25" s="16">
        <v>22548055</v>
      </c>
      <c r="H25" s="254" t="s">
        <v>22</v>
      </c>
      <c r="I25" s="255"/>
      <c r="J25" s="15"/>
      <c r="K25" s="16">
        <v>24370871</v>
      </c>
      <c r="L25" s="16">
        <v>23859578</v>
      </c>
      <c r="M25" s="16">
        <v>24284419</v>
      </c>
      <c r="N25" s="16">
        <v>24201039</v>
      </c>
      <c r="P25" s="2">
        <f t="shared" si="9"/>
        <v>31351</v>
      </c>
      <c r="Q25" s="2">
        <f t="shared" si="9"/>
        <v>68653</v>
      </c>
      <c r="R25" s="2">
        <f t="shared" si="9"/>
        <v>94279</v>
      </c>
      <c r="S25" s="2">
        <f t="shared" si="9"/>
        <v>48055</v>
      </c>
      <c r="T25" s="2">
        <f t="shared" si="10"/>
        <v>70871</v>
      </c>
      <c r="U25" s="2">
        <f t="shared" si="10"/>
        <v>59578</v>
      </c>
      <c r="V25" s="2">
        <f t="shared" si="10"/>
        <v>84419</v>
      </c>
      <c r="W25" s="2">
        <f t="shared" si="10"/>
        <v>1039</v>
      </c>
      <c r="Y25" s="3">
        <f t="shared" si="6"/>
        <v>24370871</v>
      </c>
      <c r="Z25" s="3">
        <f t="shared" si="6"/>
        <v>23859578</v>
      </c>
      <c r="AA25" s="3">
        <f t="shared" si="6"/>
        <v>24284419</v>
      </c>
      <c r="AB25" s="3">
        <f t="shared" si="6"/>
        <v>24201039</v>
      </c>
      <c r="AC25" s="3">
        <f t="shared" si="7"/>
        <v>23031351</v>
      </c>
      <c r="AD25" s="3">
        <f t="shared" si="7"/>
        <v>22968653</v>
      </c>
      <c r="AE25" s="3">
        <f t="shared" si="7"/>
        <v>22494279</v>
      </c>
      <c r="AF25" s="3">
        <f t="shared" si="7"/>
        <v>22548055</v>
      </c>
    </row>
    <row r="26" spans="1:32" ht="15" customHeight="1" thickBot="1">
      <c r="A26" s="244" t="s">
        <v>23</v>
      </c>
      <c r="B26" s="245"/>
      <c r="C26" s="15"/>
      <c r="D26" s="17">
        <v>20178724</v>
      </c>
      <c r="E26" s="17">
        <v>19823058</v>
      </c>
      <c r="F26" s="17">
        <v>18980271</v>
      </c>
      <c r="G26" s="17">
        <v>18151232</v>
      </c>
      <c r="H26" s="244" t="s">
        <v>23</v>
      </c>
      <c r="I26" s="245"/>
      <c r="J26" s="15"/>
      <c r="K26" s="17">
        <v>21548673</v>
      </c>
      <c r="L26" s="17">
        <v>21638130</v>
      </c>
      <c r="M26" s="17">
        <v>21760321</v>
      </c>
      <c r="N26" s="17">
        <v>20378494</v>
      </c>
      <c r="P26" s="2">
        <f t="shared" si="9"/>
        <v>78724</v>
      </c>
      <c r="Q26" s="2">
        <f t="shared" si="9"/>
        <v>23058</v>
      </c>
      <c r="R26" s="2">
        <f t="shared" si="9"/>
        <v>80271</v>
      </c>
      <c r="S26" s="2">
        <f t="shared" si="9"/>
        <v>51232</v>
      </c>
      <c r="T26" s="2">
        <f t="shared" si="10"/>
        <v>48673</v>
      </c>
      <c r="U26" s="2">
        <f t="shared" si="10"/>
        <v>38130</v>
      </c>
      <c r="V26" s="2">
        <f t="shared" si="10"/>
        <v>60321</v>
      </c>
      <c r="W26" s="2">
        <f t="shared" si="10"/>
        <v>78494</v>
      </c>
      <c r="Y26" s="3">
        <f t="shared" si="6"/>
        <v>21548673</v>
      </c>
      <c r="Z26" s="3">
        <f t="shared" si="6"/>
        <v>21638130</v>
      </c>
      <c r="AA26" s="3">
        <f t="shared" si="6"/>
        <v>21760321</v>
      </c>
      <c r="AB26" s="3">
        <f t="shared" si="6"/>
        <v>20378494</v>
      </c>
      <c r="AC26" s="3">
        <f t="shared" si="7"/>
        <v>20178724</v>
      </c>
      <c r="AD26" s="3">
        <f t="shared" si="7"/>
        <v>19823058</v>
      </c>
      <c r="AE26" s="3">
        <f t="shared" si="7"/>
        <v>18980271</v>
      </c>
      <c r="AF26" s="3">
        <f t="shared" si="7"/>
        <v>18151232</v>
      </c>
    </row>
    <row r="27" spans="1:32" ht="15.75" customHeight="1" thickBot="1">
      <c r="A27" s="244" t="s">
        <v>24</v>
      </c>
      <c r="B27" s="245"/>
      <c r="C27" s="15"/>
      <c r="D27" s="18"/>
      <c r="E27" s="18"/>
      <c r="F27" s="18"/>
      <c r="G27" s="18"/>
      <c r="H27" s="244" t="s">
        <v>24</v>
      </c>
      <c r="I27" s="245"/>
      <c r="J27" s="15"/>
      <c r="K27" s="17">
        <v>32244</v>
      </c>
      <c r="L27" s="17">
        <v>32244</v>
      </c>
      <c r="M27" s="17">
        <v>32244</v>
      </c>
      <c r="N27" s="18"/>
      <c r="P27" s="2" t="e">
        <f t="shared" si="9"/>
        <v>#VALUE!</v>
      </c>
      <c r="Q27" s="2" t="e">
        <f t="shared" si="9"/>
        <v>#VALUE!</v>
      </c>
      <c r="R27" s="2" t="e">
        <f t="shared" si="9"/>
        <v>#VALUE!</v>
      </c>
      <c r="S27" s="2" t="e">
        <f t="shared" si="9"/>
        <v>#VALUE!</v>
      </c>
      <c r="T27" s="2">
        <f t="shared" si="10"/>
        <v>44</v>
      </c>
      <c r="U27" s="2">
        <f t="shared" si="10"/>
        <v>44</v>
      </c>
      <c r="V27" s="2">
        <f t="shared" si="10"/>
        <v>44</v>
      </c>
      <c r="W27" s="2" t="e">
        <f t="shared" si="10"/>
        <v>#VALUE!</v>
      </c>
      <c r="Y27" s="3">
        <f t="shared" si="6"/>
        <v>32244</v>
      </c>
      <c r="Z27" s="3">
        <f t="shared" si="6"/>
        <v>32244</v>
      </c>
      <c r="AA27" s="3">
        <f t="shared" si="6"/>
        <v>32244</v>
      </c>
      <c r="AB27" s="3">
        <f t="shared" si="6"/>
        <v>0</v>
      </c>
      <c r="AC27" s="3">
        <f t="shared" si="7"/>
        <v>0</v>
      </c>
      <c r="AD27" s="3">
        <f t="shared" si="7"/>
        <v>0</v>
      </c>
      <c r="AE27" s="3">
        <f t="shared" si="7"/>
        <v>0</v>
      </c>
      <c r="AF27" s="3">
        <f t="shared" si="7"/>
        <v>0</v>
      </c>
    </row>
    <row r="28" spans="1:32" ht="30" customHeight="1" thickBot="1">
      <c r="A28" s="244" t="s">
        <v>25</v>
      </c>
      <c r="B28" s="245"/>
      <c r="C28" s="15"/>
      <c r="D28" s="17">
        <v>2498774</v>
      </c>
      <c r="E28" s="17">
        <v>2664671</v>
      </c>
      <c r="F28" s="17">
        <v>2690515</v>
      </c>
      <c r="G28" s="17">
        <v>2767099</v>
      </c>
      <c r="H28" s="244" t="s">
        <v>25</v>
      </c>
      <c r="I28" s="245"/>
      <c r="J28" s="15"/>
      <c r="K28" s="17">
        <v>732607</v>
      </c>
      <c r="L28" s="17">
        <v>721893</v>
      </c>
      <c r="M28" s="17">
        <v>1120450</v>
      </c>
      <c r="N28" s="17">
        <v>2562138</v>
      </c>
      <c r="P28" s="2">
        <f t="shared" si="9"/>
        <v>8774</v>
      </c>
      <c r="Q28" s="2">
        <f t="shared" si="9"/>
        <v>4671</v>
      </c>
      <c r="R28" s="2">
        <f t="shared" si="9"/>
        <v>515</v>
      </c>
      <c r="S28" s="2">
        <f t="shared" si="9"/>
        <v>7099</v>
      </c>
      <c r="T28" s="2">
        <f t="shared" si="10"/>
        <v>607</v>
      </c>
      <c r="U28" s="2">
        <f t="shared" si="10"/>
        <v>893</v>
      </c>
      <c r="V28" s="2">
        <f t="shared" si="10"/>
        <v>450</v>
      </c>
      <c r="W28" s="2">
        <f t="shared" si="10"/>
        <v>2138</v>
      </c>
      <c r="Y28" s="3">
        <f t="shared" si="6"/>
        <v>732607</v>
      </c>
      <c r="Z28" s="3">
        <f t="shared" si="6"/>
        <v>721893</v>
      </c>
      <c r="AA28" s="3">
        <f t="shared" si="6"/>
        <v>1120450</v>
      </c>
      <c r="AB28" s="3">
        <f t="shared" si="6"/>
        <v>2562138</v>
      </c>
      <c r="AC28" s="3">
        <f t="shared" si="7"/>
        <v>2498774</v>
      </c>
      <c r="AD28" s="3">
        <f t="shared" si="7"/>
        <v>2664671</v>
      </c>
      <c r="AE28" s="3">
        <f t="shared" si="7"/>
        <v>2690515</v>
      </c>
      <c r="AF28" s="3">
        <f t="shared" si="7"/>
        <v>2767099</v>
      </c>
    </row>
    <row r="29" spans="1:32" ht="15" customHeight="1" thickBot="1">
      <c r="A29" s="254" t="s">
        <v>26</v>
      </c>
      <c r="B29" s="255"/>
      <c r="C29" s="15"/>
      <c r="D29" s="16">
        <v>47501904</v>
      </c>
      <c r="E29" s="16">
        <v>49624295</v>
      </c>
      <c r="F29" s="16">
        <v>49161461</v>
      </c>
      <c r="G29" s="16">
        <v>50742423</v>
      </c>
      <c r="H29" s="254" t="s">
        <v>26</v>
      </c>
      <c r="I29" s="255"/>
      <c r="J29" s="15"/>
      <c r="K29" s="16">
        <v>46156008</v>
      </c>
      <c r="L29" s="16">
        <v>45676317</v>
      </c>
      <c r="M29" s="16">
        <v>45744674</v>
      </c>
      <c r="N29" s="16">
        <v>44842295</v>
      </c>
      <c r="P29" s="2">
        <f t="shared" si="9"/>
        <v>1904</v>
      </c>
      <c r="Q29" s="2">
        <f t="shared" si="9"/>
        <v>24295</v>
      </c>
      <c r="R29" s="2">
        <f t="shared" si="9"/>
        <v>61461</v>
      </c>
      <c r="S29" s="2">
        <f t="shared" si="9"/>
        <v>42423</v>
      </c>
      <c r="T29" s="2">
        <f t="shared" si="10"/>
        <v>56008</v>
      </c>
      <c r="U29" s="2">
        <f t="shared" si="10"/>
        <v>76317</v>
      </c>
      <c r="V29" s="2">
        <f t="shared" si="10"/>
        <v>44674</v>
      </c>
      <c r="W29" s="2">
        <f t="shared" si="10"/>
        <v>42295</v>
      </c>
      <c r="Y29" s="3">
        <f t="shared" si="6"/>
        <v>46156008</v>
      </c>
      <c r="Z29" s="3">
        <f t="shared" si="6"/>
        <v>45676317</v>
      </c>
      <c r="AA29" s="3">
        <f t="shared" si="6"/>
        <v>45744674</v>
      </c>
      <c r="AB29" s="3">
        <f t="shared" si="6"/>
        <v>44842295</v>
      </c>
      <c r="AC29" s="3">
        <f t="shared" si="7"/>
        <v>47501904</v>
      </c>
      <c r="AD29" s="3">
        <f t="shared" si="7"/>
        <v>49624295</v>
      </c>
      <c r="AE29" s="3">
        <f t="shared" si="7"/>
        <v>49161461</v>
      </c>
      <c r="AF29" s="3">
        <f t="shared" si="7"/>
        <v>50742423</v>
      </c>
    </row>
    <row r="30" spans="1:32" ht="15" customHeight="1" thickBot="1">
      <c r="A30" s="254" t="s">
        <v>27</v>
      </c>
      <c r="B30" s="255"/>
      <c r="C30" s="15"/>
      <c r="D30" s="16">
        <v>21488155</v>
      </c>
      <c r="E30" s="16">
        <v>23430682</v>
      </c>
      <c r="F30" s="16">
        <v>21725917</v>
      </c>
      <c r="G30" s="16">
        <v>22390895</v>
      </c>
      <c r="H30" s="254" t="s">
        <v>27</v>
      </c>
      <c r="I30" s="255"/>
      <c r="J30" s="15"/>
      <c r="K30" s="16">
        <v>24952732</v>
      </c>
      <c r="L30" s="16">
        <v>23678491</v>
      </c>
      <c r="M30" s="16">
        <v>21764811</v>
      </c>
      <c r="N30" s="16">
        <v>20000381</v>
      </c>
      <c r="P30" s="2">
        <f t="shared" si="9"/>
        <v>88155</v>
      </c>
      <c r="Q30" s="2">
        <f t="shared" si="9"/>
        <v>30682</v>
      </c>
      <c r="R30" s="2">
        <f t="shared" si="9"/>
        <v>25917</v>
      </c>
      <c r="S30" s="2">
        <f t="shared" si="9"/>
        <v>90895</v>
      </c>
      <c r="T30" s="2">
        <f t="shared" si="10"/>
        <v>52732</v>
      </c>
      <c r="U30" s="2">
        <f t="shared" si="10"/>
        <v>78491</v>
      </c>
      <c r="V30" s="2">
        <f t="shared" si="10"/>
        <v>64811</v>
      </c>
      <c r="W30" s="2">
        <f t="shared" si="10"/>
        <v>381</v>
      </c>
      <c r="Y30" s="3">
        <f t="shared" si="6"/>
        <v>24952732</v>
      </c>
      <c r="Z30" s="3">
        <f t="shared" si="6"/>
        <v>23678491</v>
      </c>
      <c r="AA30" s="3">
        <f t="shared" si="6"/>
        <v>21764811</v>
      </c>
      <c r="AB30" s="3">
        <f t="shared" si="6"/>
        <v>20000381</v>
      </c>
      <c r="AC30" s="3">
        <f t="shared" si="7"/>
        <v>21488155</v>
      </c>
      <c r="AD30" s="3">
        <f t="shared" si="7"/>
        <v>23430682</v>
      </c>
      <c r="AE30" s="3">
        <f t="shared" si="7"/>
        <v>21725917</v>
      </c>
      <c r="AF30" s="3">
        <f t="shared" si="7"/>
        <v>22390895</v>
      </c>
    </row>
    <row r="31" spans="1:32" ht="15" customHeight="1" thickBot="1">
      <c r="A31" s="244" t="s">
        <v>28</v>
      </c>
      <c r="B31" s="245"/>
      <c r="C31" s="15"/>
      <c r="D31" s="17">
        <v>6848512</v>
      </c>
      <c r="E31" s="17">
        <v>9013597</v>
      </c>
      <c r="F31" s="17">
        <v>7314645</v>
      </c>
      <c r="G31" s="17">
        <v>6883279</v>
      </c>
      <c r="H31" s="244" t="s">
        <v>28</v>
      </c>
      <c r="I31" s="245"/>
      <c r="J31" s="15"/>
      <c r="K31" s="17">
        <v>9296954</v>
      </c>
      <c r="L31" s="17">
        <v>7518215</v>
      </c>
      <c r="M31" s="17">
        <v>7195949</v>
      </c>
      <c r="N31" s="17">
        <v>4599659</v>
      </c>
      <c r="P31" s="2">
        <f t="shared" si="9"/>
        <v>8512</v>
      </c>
      <c r="Q31" s="2">
        <f t="shared" si="9"/>
        <v>3597</v>
      </c>
      <c r="R31" s="2">
        <f t="shared" si="9"/>
        <v>4645</v>
      </c>
      <c r="S31" s="2">
        <f t="shared" si="9"/>
        <v>3279</v>
      </c>
      <c r="T31" s="2">
        <f t="shared" si="10"/>
        <v>6954</v>
      </c>
      <c r="U31" s="2">
        <f t="shared" si="10"/>
        <v>8215</v>
      </c>
      <c r="V31" s="2">
        <f t="shared" si="10"/>
        <v>5949</v>
      </c>
      <c r="W31" s="2">
        <f t="shared" si="10"/>
        <v>9659</v>
      </c>
      <c r="Y31" s="3">
        <f t="shared" si="6"/>
        <v>9296954</v>
      </c>
      <c r="Z31" s="3">
        <f t="shared" si="6"/>
        <v>7518215</v>
      </c>
      <c r="AA31" s="3">
        <f t="shared" si="6"/>
        <v>7195949</v>
      </c>
      <c r="AB31" s="3">
        <f t="shared" si="6"/>
        <v>4599659</v>
      </c>
      <c r="AC31" s="3">
        <f t="shared" si="7"/>
        <v>6848512</v>
      </c>
      <c r="AD31" s="3">
        <f t="shared" si="7"/>
        <v>9013597</v>
      </c>
      <c r="AE31" s="3">
        <f t="shared" si="7"/>
        <v>7314645</v>
      </c>
      <c r="AF31" s="3">
        <f t="shared" si="7"/>
        <v>6883279</v>
      </c>
    </row>
    <row r="32" spans="1:32" ht="15" customHeight="1" thickBot="1">
      <c r="A32" s="244" t="s">
        <v>29</v>
      </c>
      <c r="B32" s="245"/>
      <c r="C32" s="15"/>
      <c r="D32" s="17">
        <v>14639642</v>
      </c>
      <c r="E32" s="17">
        <v>14417085</v>
      </c>
      <c r="F32" s="17">
        <v>14411272</v>
      </c>
      <c r="G32" s="17">
        <v>15507616</v>
      </c>
      <c r="H32" s="244" t="s">
        <v>29</v>
      </c>
      <c r="I32" s="245"/>
      <c r="J32" s="15"/>
      <c r="K32" s="17">
        <v>15655778</v>
      </c>
      <c r="L32" s="17">
        <v>16160276</v>
      </c>
      <c r="M32" s="17">
        <v>14568861</v>
      </c>
      <c r="N32" s="17">
        <v>15400722</v>
      </c>
      <c r="P32" s="2">
        <f t="shared" si="9"/>
        <v>39642</v>
      </c>
      <c r="Q32" s="2">
        <f t="shared" si="9"/>
        <v>17085</v>
      </c>
      <c r="R32" s="2">
        <f t="shared" si="9"/>
        <v>11272</v>
      </c>
      <c r="S32" s="2">
        <f t="shared" si="9"/>
        <v>7616</v>
      </c>
      <c r="T32" s="2">
        <f t="shared" si="10"/>
        <v>55778</v>
      </c>
      <c r="U32" s="2">
        <f t="shared" si="10"/>
        <v>60276</v>
      </c>
      <c r="V32" s="2">
        <f t="shared" si="10"/>
        <v>68861</v>
      </c>
      <c r="W32" s="2">
        <f t="shared" si="10"/>
        <v>722</v>
      </c>
      <c r="Y32" s="3">
        <f t="shared" si="6"/>
        <v>15655778</v>
      </c>
      <c r="Z32" s="3">
        <f t="shared" si="6"/>
        <v>16160276</v>
      </c>
      <c r="AA32" s="3">
        <f t="shared" si="6"/>
        <v>14568861</v>
      </c>
      <c r="AB32" s="3">
        <f t="shared" si="6"/>
        <v>15400722</v>
      </c>
      <c r="AC32" s="3">
        <f t="shared" si="7"/>
        <v>14639642</v>
      </c>
      <c r="AD32" s="3">
        <f t="shared" si="7"/>
        <v>14417085</v>
      </c>
      <c r="AE32" s="3">
        <f t="shared" si="7"/>
        <v>14411272</v>
      </c>
      <c r="AF32" s="3">
        <f t="shared" si="7"/>
        <v>15507616</v>
      </c>
    </row>
    <row r="33" spans="1:32" ht="15" customHeight="1" thickBot="1">
      <c r="A33" s="254" t="s">
        <v>30</v>
      </c>
      <c r="B33" s="255"/>
      <c r="C33" s="15"/>
      <c r="D33" s="16">
        <v>26013749</v>
      </c>
      <c r="E33" s="16">
        <v>26193613</v>
      </c>
      <c r="F33" s="16">
        <v>27435544</v>
      </c>
      <c r="G33" s="16">
        <v>28351528</v>
      </c>
      <c r="H33" s="254" t="s">
        <v>30</v>
      </c>
      <c r="I33" s="255"/>
      <c r="J33" s="15"/>
      <c r="K33" s="16">
        <v>21203275</v>
      </c>
      <c r="L33" s="16">
        <v>21997826</v>
      </c>
      <c r="M33" s="16">
        <v>23979863</v>
      </c>
      <c r="N33" s="16">
        <v>24841914</v>
      </c>
      <c r="P33" s="2">
        <f t="shared" si="9"/>
        <v>13749</v>
      </c>
      <c r="Q33" s="2">
        <f t="shared" si="9"/>
        <v>93613</v>
      </c>
      <c r="R33" s="2">
        <f t="shared" si="9"/>
        <v>35544</v>
      </c>
      <c r="S33" s="2">
        <f t="shared" si="9"/>
        <v>51528</v>
      </c>
      <c r="T33" s="2">
        <f t="shared" si="10"/>
        <v>3275</v>
      </c>
      <c r="U33" s="2">
        <f t="shared" si="10"/>
        <v>97826</v>
      </c>
      <c r="V33" s="2">
        <f t="shared" si="10"/>
        <v>79863</v>
      </c>
      <c r="W33" s="2">
        <f t="shared" si="10"/>
        <v>41914</v>
      </c>
      <c r="Y33" s="3">
        <f t="shared" si="6"/>
        <v>21203275</v>
      </c>
      <c r="Z33" s="3">
        <f t="shared" si="6"/>
        <v>21997826</v>
      </c>
      <c r="AA33" s="3">
        <f t="shared" si="6"/>
        <v>23979863</v>
      </c>
      <c r="AB33" s="3">
        <f t="shared" si="6"/>
        <v>24841914</v>
      </c>
      <c r="AC33" s="3">
        <f t="shared" si="7"/>
        <v>26013749</v>
      </c>
      <c r="AD33" s="3">
        <f t="shared" si="7"/>
        <v>26193613</v>
      </c>
      <c r="AE33" s="3">
        <f t="shared" si="7"/>
        <v>27435544</v>
      </c>
      <c r="AF33" s="3">
        <f t="shared" si="7"/>
        <v>28351528</v>
      </c>
    </row>
    <row r="34" spans="1:32" ht="30" customHeight="1" thickBot="1">
      <c r="A34" s="244" t="s">
        <v>31</v>
      </c>
      <c r="B34" s="245"/>
      <c r="C34" s="15"/>
      <c r="D34" s="17">
        <v>21771732</v>
      </c>
      <c r="E34" s="17">
        <v>21771732</v>
      </c>
      <c r="F34" s="17">
        <v>21771732</v>
      </c>
      <c r="G34" s="17">
        <v>21771732</v>
      </c>
      <c r="H34" s="244" t="s">
        <v>31</v>
      </c>
      <c r="I34" s="245"/>
      <c r="J34" s="15"/>
      <c r="K34" s="17">
        <v>21771732</v>
      </c>
      <c r="L34" s="17">
        <v>21771732</v>
      </c>
      <c r="M34" s="17">
        <v>21771732</v>
      </c>
      <c r="N34" s="17">
        <v>21771732</v>
      </c>
      <c r="P34" s="2">
        <f t="shared" si="9"/>
        <v>71732</v>
      </c>
      <c r="Q34" s="2">
        <f t="shared" si="9"/>
        <v>71732</v>
      </c>
      <c r="R34" s="2">
        <f t="shared" si="9"/>
        <v>71732</v>
      </c>
      <c r="S34" s="2">
        <f t="shared" si="9"/>
        <v>71732</v>
      </c>
      <c r="T34" s="2">
        <f t="shared" si="10"/>
        <v>71732</v>
      </c>
      <c r="U34" s="2">
        <f t="shared" si="10"/>
        <v>71732</v>
      </c>
      <c r="V34" s="2">
        <f t="shared" si="10"/>
        <v>71732</v>
      </c>
      <c r="W34" s="2">
        <f t="shared" si="10"/>
        <v>71732</v>
      </c>
      <c r="Y34" s="3">
        <f t="shared" si="6"/>
        <v>21771732</v>
      </c>
      <c r="Z34" s="3">
        <f t="shared" si="6"/>
        <v>21771732</v>
      </c>
      <c r="AA34" s="3">
        <f t="shared" si="6"/>
        <v>21771732</v>
      </c>
      <c r="AB34" s="3">
        <f t="shared" si="6"/>
        <v>21771732</v>
      </c>
      <c r="AC34" s="3">
        <f t="shared" si="7"/>
        <v>21771732</v>
      </c>
      <c r="AD34" s="3">
        <f t="shared" si="7"/>
        <v>21771732</v>
      </c>
      <c r="AE34" s="3">
        <f t="shared" si="7"/>
        <v>21771732</v>
      </c>
      <c r="AF34" s="3">
        <f t="shared" si="7"/>
        <v>21771732</v>
      </c>
    </row>
    <row r="35" spans="1:32" ht="30" customHeight="1" thickBot="1">
      <c r="A35" s="244" t="s">
        <v>32</v>
      </c>
      <c r="B35" s="245"/>
      <c r="C35" s="15"/>
      <c r="D35" s="17">
        <v>14603</v>
      </c>
      <c r="E35" s="17">
        <v>14603</v>
      </c>
      <c r="F35" s="17">
        <v>14603</v>
      </c>
      <c r="G35" s="17">
        <v>14603</v>
      </c>
      <c r="H35" s="244" t="s">
        <v>32</v>
      </c>
      <c r="I35" s="245"/>
      <c r="J35" s="15"/>
      <c r="K35" s="17">
        <v>14603</v>
      </c>
      <c r="L35" s="17">
        <v>14603</v>
      </c>
      <c r="M35" s="17">
        <v>14603</v>
      </c>
      <c r="N35" s="17">
        <v>14603</v>
      </c>
      <c r="P35" s="2">
        <f t="shared" si="9"/>
        <v>3</v>
      </c>
      <c r="Q35" s="2">
        <f t="shared" si="9"/>
        <v>3</v>
      </c>
      <c r="R35" s="2">
        <f t="shared" si="9"/>
        <v>3</v>
      </c>
      <c r="S35" s="2">
        <f t="shared" si="9"/>
        <v>3</v>
      </c>
      <c r="T35" s="2">
        <f t="shared" si="10"/>
        <v>3</v>
      </c>
      <c r="U35" s="2">
        <f t="shared" si="10"/>
        <v>3</v>
      </c>
      <c r="V35" s="2">
        <f t="shared" si="10"/>
        <v>3</v>
      </c>
      <c r="W35" s="2">
        <f t="shared" si="10"/>
        <v>3</v>
      </c>
      <c r="Y35" s="3">
        <f t="shared" si="6"/>
        <v>14603</v>
      </c>
      <c r="Z35" s="3">
        <f t="shared" si="6"/>
        <v>14603</v>
      </c>
      <c r="AA35" s="3">
        <f t="shared" si="6"/>
        <v>14603</v>
      </c>
      <c r="AB35" s="3">
        <f t="shared" si="6"/>
        <v>14603</v>
      </c>
      <c r="AC35" s="3">
        <f t="shared" si="7"/>
        <v>14603</v>
      </c>
      <c r="AD35" s="3">
        <f t="shared" si="7"/>
        <v>14603</v>
      </c>
      <c r="AE35" s="3">
        <f t="shared" si="7"/>
        <v>14603</v>
      </c>
      <c r="AF35" s="3">
        <f t="shared" si="7"/>
        <v>14603</v>
      </c>
    </row>
    <row r="36" spans="1:32" ht="30" customHeight="1" thickBot="1">
      <c r="A36" s="244" t="s">
        <v>33</v>
      </c>
      <c r="B36" s="245"/>
      <c r="C36" s="15"/>
      <c r="D36" s="17">
        <v>3733953</v>
      </c>
      <c r="E36" s="17">
        <v>3659530</v>
      </c>
      <c r="F36" s="17">
        <v>4899831</v>
      </c>
      <c r="G36" s="17">
        <v>5813622</v>
      </c>
      <c r="H36" s="244" t="s">
        <v>33</v>
      </c>
      <c r="I36" s="245"/>
      <c r="J36" s="15"/>
      <c r="K36" s="17">
        <v>-17371</v>
      </c>
      <c r="L36" s="17">
        <v>709888</v>
      </c>
      <c r="M36" s="17">
        <v>1877563</v>
      </c>
      <c r="N36" s="17">
        <v>2559326</v>
      </c>
      <c r="P36" s="2">
        <f t="shared" si="9"/>
        <v>3953</v>
      </c>
      <c r="Q36" s="2">
        <f t="shared" si="9"/>
        <v>9530</v>
      </c>
      <c r="R36" s="2">
        <f t="shared" si="9"/>
        <v>9831</v>
      </c>
      <c r="S36" s="2">
        <f t="shared" si="9"/>
        <v>3622</v>
      </c>
      <c r="T36" s="2">
        <f t="shared" si="10"/>
        <v>371</v>
      </c>
      <c r="U36" s="2">
        <f t="shared" si="10"/>
        <v>888</v>
      </c>
      <c r="V36" s="2">
        <f t="shared" si="10"/>
        <v>7563</v>
      </c>
      <c r="W36" s="2">
        <f t="shared" si="10"/>
        <v>9326</v>
      </c>
      <c r="Y36" s="3">
        <f t="shared" si="6"/>
        <v>-17371</v>
      </c>
      <c r="Z36" s="3">
        <f t="shared" si="6"/>
        <v>709888</v>
      </c>
      <c r="AA36" s="3">
        <f t="shared" si="6"/>
        <v>1877563</v>
      </c>
      <c r="AB36" s="3">
        <f t="shared" si="6"/>
        <v>2559326</v>
      </c>
      <c r="AC36" s="3">
        <f t="shared" si="7"/>
        <v>3733953</v>
      </c>
      <c r="AD36" s="3">
        <f t="shared" si="7"/>
        <v>3659530</v>
      </c>
      <c r="AE36" s="3">
        <f t="shared" si="7"/>
        <v>4899831</v>
      </c>
      <c r="AF36" s="3">
        <f t="shared" si="7"/>
        <v>5813622</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47501904</v>
      </c>
      <c r="E38" s="16">
        <v>49624295</v>
      </c>
      <c r="F38" s="16">
        <v>49161461</v>
      </c>
      <c r="G38" s="16">
        <v>50742423</v>
      </c>
      <c r="H38" s="254" t="s">
        <v>35</v>
      </c>
      <c r="I38" s="255"/>
      <c r="J38" s="15"/>
      <c r="K38" s="16">
        <v>46156008</v>
      </c>
      <c r="L38" s="16">
        <v>45676317</v>
      </c>
      <c r="M38" s="16">
        <v>45744674</v>
      </c>
      <c r="N38" s="16">
        <v>44842295</v>
      </c>
      <c r="P38" s="2">
        <f t="shared" si="9"/>
        <v>1904</v>
      </c>
      <c r="Q38" s="2">
        <f t="shared" si="9"/>
        <v>24295</v>
      </c>
      <c r="R38" s="2">
        <f t="shared" si="9"/>
        <v>61461</v>
      </c>
      <c r="S38" s="2">
        <f t="shared" si="9"/>
        <v>42423</v>
      </c>
      <c r="T38" s="2">
        <f t="shared" si="10"/>
        <v>56008</v>
      </c>
      <c r="U38" s="2">
        <f t="shared" si="10"/>
        <v>76317</v>
      </c>
      <c r="V38" s="2">
        <f t="shared" si="10"/>
        <v>44674</v>
      </c>
      <c r="W38" s="2">
        <f t="shared" si="10"/>
        <v>42295</v>
      </c>
      <c r="Y38" s="3">
        <f t="shared" si="6"/>
        <v>46156008</v>
      </c>
      <c r="Z38" s="3">
        <f t="shared" si="6"/>
        <v>45676317</v>
      </c>
      <c r="AA38" s="3">
        <f t="shared" si="6"/>
        <v>45744674</v>
      </c>
      <c r="AB38" s="3">
        <f t="shared" si="6"/>
        <v>44842295</v>
      </c>
      <c r="AC38" s="3">
        <f t="shared" si="7"/>
        <v>47501904</v>
      </c>
      <c r="AD38" s="3">
        <f t="shared" si="7"/>
        <v>49624295</v>
      </c>
      <c r="AE38" s="3">
        <f t="shared" si="7"/>
        <v>49161461</v>
      </c>
      <c r="AF38" s="3">
        <f t="shared" si="7"/>
        <v>50742423</v>
      </c>
    </row>
    <row r="39" spans="1:32">
      <c r="A39" t="s">
        <v>1674</v>
      </c>
      <c r="B39"/>
      <c r="C39"/>
      <c r="D39"/>
      <c r="E39"/>
      <c r="F39"/>
      <c r="G39"/>
      <c r="H39" t="s">
        <v>1675</v>
      </c>
      <c r="I39"/>
      <c r="J39"/>
      <c r="K39"/>
      <c r="L39"/>
      <c r="M39"/>
      <c r="N39"/>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38:B38"/>
    <mergeCell ref="H38:I38"/>
    <mergeCell ref="A37:B37"/>
    <mergeCell ref="H37:I37"/>
    <mergeCell ref="A27:B27"/>
    <mergeCell ref="H27:I27"/>
    <mergeCell ref="A28:B28"/>
    <mergeCell ref="H28:I28"/>
    <mergeCell ref="A29:B29"/>
    <mergeCell ref="H29:I29"/>
    <mergeCell ref="A1:C2"/>
    <mergeCell ref="H1:J2"/>
    <mergeCell ref="A35:B35"/>
    <mergeCell ref="H35:I35"/>
    <mergeCell ref="A36:B36"/>
    <mergeCell ref="H36:I36"/>
    <mergeCell ref="A32:B32"/>
    <mergeCell ref="H32:I32"/>
    <mergeCell ref="A33:B33"/>
    <mergeCell ref="H33:I33"/>
    <mergeCell ref="A34:B34"/>
    <mergeCell ref="H34:I34"/>
    <mergeCell ref="A30:B30"/>
    <mergeCell ref="H30:I30"/>
    <mergeCell ref="A31:B31"/>
    <mergeCell ref="H31:I31"/>
  </mergeCells>
  <pageMargins left="0.7" right="0.7" top="0.75" bottom="0.75" header="0.3" footer="0.3"/>
  <pageSetup orientation="portrait" horizontalDpi="300" r:id="rId1"/>
  <drawing r:id="rId2"/>
</worksheet>
</file>

<file path=xl/worksheets/sheet8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18" sqref="O1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6" width="13" style="5" bestFit="1" customWidth="1"/>
    <col min="7" max="7" width="14" style="5" bestFit="1" customWidth="1"/>
    <col min="8" max="8" width="13" style="5" bestFit="1" customWidth="1"/>
    <col min="9" max="9" width="20" style="5" bestFit="1" customWidth="1"/>
    <col min="10" max="11" width="14" style="5" bestFit="1" customWidth="1"/>
    <col min="12" max="16384" width="9.140625" style="5"/>
  </cols>
  <sheetData>
    <row r="1" spans="1:11">
      <c r="C1" s="8" t="s">
        <v>53</v>
      </c>
      <c r="D1" s="155" t="s">
        <v>1904</v>
      </c>
    </row>
    <row r="2" spans="1:11">
      <c r="A2" s="7"/>
      <c r="B2" s="198" t="s">
        <v>540</v>
      </c>
      <c r="C2" s="199" t="s">
        <v>37</v>
      </c>
      <c r="D2" s="199" t="str">
        <f>'Input yearly ANV'!N18</f>
        <v>Năm 2014</v>
      </c>
      <c r="E2" s="199" t="str">
        <f>'Input yearly ANV'!O18</f>
        <v>Năm 2015</v>
      </c>
      <c r="F2" s="199" t="str">
        <f>'Input yearly ANV'!P18</f>
        <v>Năm 2016</v>
      </c>
      <c r="G2" s="199" t="str">
        <f>'Input yearly ANV'!Q18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ANV'!N3</f>
        <v>2769743</v>
      </c>
      <c r="E4" s="172">
        <f>'Input yearly ANV'!O3</f>
        <v>2494423</v>
      </c>
      <c r="F4" s="172">
        <f>'Input yearly ANV'!P3</f>
        <v>2824525</v>
      </c>
      <c r="G4" s="172">
        <f>'Input yearly ANV'!Q3</f>
        <v>2949141</v>
      </c>
      <c r="H4" s="171"/>
      <c r="I4" s="268"/>
      <c r="J4" s="239"/>
      <c r="K4" s="269"/>
    </row>
    <row r="5" spans="1:11">
      <c r="A5" s="7"/>
      <c r="B5" s="170" t="s">
        <v>542</v>
      </c>
      <c r="C5" s="170" t="s">
        <v>38</v>
      </c>
      <c r="D5" s="173">
        <f>'Input yearly ANV'!N5</f>
        <v>420502</v>
      </c>
      <c r="E5" s="173">
        <f>'Input yearly ANV'!O5</f>
        <v>382597</v>
      </c>
      <c r="F5" s="173">
        <f>'Input yearly ANV'!P5</f>
        <v>361398</v>
      </c>
      <c r="G5" s="173">
        <f>'Input yearly ANV'!Q5</f>
        <v>432450</v>
      </c>
      <c r="H5" s="171"/>
      <c r="I5" s="268"/>
      <c r="J5" s="239"/>
      <c r="K5" s="269"/>
    </row>
    <row r="6" spans="1:11">
      <c r="A6" s="7"/>
      <c r="B6" s="170" t="s">
        <v>543</v>
      </c>
      <c r="C6" s="170" t="s">
        <v>38</v>
      </c>
      <c r="D6" s="173">
        <f>'Input yearly ANV'!N15</f>
        <v>61360</v>
      </c>
      <c r="E6" s="173">
        <f>'Input yearly ANV'!O15</f>
        <v>1524</v>
      </c>
      <c r="F6" s="173">
        <f>'Input yearly ANV'!P15</f>
        <v>19443</v>
      </c>
      <c r="G6" s="173">
        <f>'Input yearly ANV'!Q15</f>
        <v>142367</v>
      </c>
      <c r="H6" s="171"/>
      <c r="I6" s="268"/>
      <c r="J6" s="239"/>
      <c r="K6" s="269"/>
    </row>
    <row r="7" spans="1:11">
      <c r="A7" s="7"/>
      <c r="B7" s="170" t="s">
        <v>544</v>
      </c>
      <c r="C7" s="170" t="s">
        <v>38</v>
      </c>
      <c r="D7" s="173">
        <f>'Input yearly ANV'!N33</f>
        <v>1352818</v>
      </c>
      <c r="E7" s="173">
        <f>'Input yearly ANV'!O33</f>
        <v>1295775</v>
      </c>
      <c r="F7" s="173">
        <f>'Input yearly ANV'!P33</f>
        <v>1309008</v>
      </c>
      <c r="G7" s="173">
        <f>'Input yearly ANV'!Q33</f>
        <v>1393962</v>
      </c>
      <c r="H7" s="171"/>
      <c r="I7" s="268"/>
      <c r="J7" s="239"/>
      <c r="K7" s="269"/>
    </row>
    <row r="8" spans="1:11">
      <c r="A8" s="7"/>
      <c r="B8" s="170" t="s">
        <v>545</v>
      </c>
      <c r="C8" s="171" t="s">
        <v>38</v>
      </c>
      <c r="D8" s="172">
        <f>'Input yearly ANV'!N29</f>
        <v>3326865</v>
      </c>
      <c r="E8" s="172">
        <f>'Input yearly ANV'!O29</f>
        <v>3274072</v>
      </c>
      <c r="F8" s="172">
        <f>'Input yearly ANV'!P29</f>
        <v>3017826</v>
      </c>
      <c r="G8" s="172">
        <f>'Input yearly ANV'!Q29</f>
        <v>2702315</v>
      </c>
      <c r="H8" s="171"/>
      <c r="I8" s="268"/>
      <c r="J8" s="239"/>
      <c r="K8" s="269"/>
    </row>
    <row r="9" spans="1:11">
      <c r="A9" s="7"/>
      <c r="B9" s="170" t="s">
        <v>546</v>
      </c>
      <c r="C9" s="171" t="s">
        <v>39</v>
      </c>
      <c r="D9" s="172">
        <f>'Input yearly ANV'!N34*1000000/10000</f>
        <v>66000000</v>
      </c>
      <c r="E9" s="172">
        <f>'Input yearly ANV'!O34*1000000/10000</f>
        <v>66000000</v>
      </c>
      <c r="F9" s="172">
        <f>'Input yearly ANV'!P34*1000000/10000</f>
        <v>66000000</v>
      </c>
      <c r="G9" s="172">
        <f>'Input yearly ANV'!Q34*1000000/10000</f>
        <v>125044600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0.15181986198719521</v>
      </c>
      <c r="E11" s="174">
        <f>E5/E4</f>
        <v>0.15338096225058861</v>
      </c>
      <c r="F11" s="174">
        <f>F5/F4</f>
        <v>0.12795000929359804</v>
      </c>
      <c r="G11" s="174">
        <f>G5/G4</f>
        <v>0.14663591873023366</v>
      </c>
      <c r="H11" s="171"/>
      <c r="I11" s="268"/>
      <c r="J11" s="239"/>
      <c r="K11" s="269"/>
    </row>
    <row r="12" spans="1:11">
      <c r="A12" s="7"/>
      <c r="B12" s="170" t="s">
        <v>570</v>
      </c>
      <c r="C12" s="171" t="s">
        <v>36</v>
      </c>
      <c r="D12" s="175">
        <f>D6/D4</f>
        <v>2.2153679962364739E-2</v>
      </c>
      <c r="E12" s="174">
        <f>E6/E4</f>
        <v>6.109629361178918E-4</v>
      </c>
      <c r="F12" s="174">
        <f>F6/F4</f>
        <v>6.8836353015108735E-3</v>
      </c>
      <c r="G12" s="174">
        <f>G6/G4</f>
        <v>4.8274056750762344E-2</v>
      </c>
      <c r="H12" s="171"/>
      <c r="I12" s="268"/>
      <c r="J12" s="239"/>
      <c r="K12" s="269"/>
    </row>
    <row r="13" spans="1:11">
      <c r="A13" s="7"/>
      <c r="B13" s="170" t="s">
        <v>41</v>
      </c>
      <c r="C13" s="171" t="s">
        <v>40</v>
      </c>
      <c r="D13" s="172">
        <f>D6*1000000/D9</f>
        <v>929.69696969696975</v>
      </c>
      <c r="E13" s="173">
        <f>E6*1000000/E9</f>
        <v>23.09090909090909</v>
      </c>
      <c r="F13" s="173">
        <f>F6*1000000/F9</f>
        <v>294.59090909090907</v>
      </c>
      <c r="G13" s="173">
        <f>G6*1000000/G9</f>
        <v>1138.5297725771445</v>
      </c>
      <c r="H13" s="171"/>
      <c r="I13" s="268"/>
      <c r="J13" s="239"/>
      <c r="K13" s="269"/>
    </row>
    <row r="14" spans="1:11">
      <c r="A14" s="7"/>
      <c r="B14" s="170" t="s">
        <v>548</v>
      </c>
      <c r="C14" s="171"/>
      <c r="D14" s="172">
        <f>D7*1000000/D9</f>
        <v>20497.242424242424</v>
      </c>
      <c r="E14" s="173">
        <f>E7*1000000/E9</f>
        <v>19632.954545454544</v>
      </c>
      <c r="F14" s="173">
        <f>F7*1000000/F9</f>
        <v>19833.454545454544</v>
      </c>
      <c r="G14" s="173">
        <f>G7*1000000/G9</f>
        <v>11147.718494041326</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-9.9402724368289772E-2</v>
      </c>
      <c r="F16" s="179">
        <f>(F4-E4)/ABS(E4)</f>
        <v>0.13233601518266949</v>
      </c>
      <c r="G16" s="179">
        <f>(G4-F4)/ABS(F4)</f>
        <v>4.4119276692541225E-2</v>
      </c>
      <c r="H16" s="171"/>
      <c r="I16" s="268"/>
      <c r="J16" s="239"/>
      <c r="K16" s="269"/>
    </row>
    <row r="17" spans="1:12">
      <c r="A17" s="7"/>
      <c r="B17" s="170" t="s">
        <v>543</v>
      </c>
      <c r="C17" s="180" t="s">
        <v>36</v>
      </c>
      <c r="D17" s="170"/>
      <c r="E17" s="179">
        <f>(E6-D6)/ABS(D6)</f>
        <v>-0.9751629726205997</v>
      </c>
      <c r="F17" s="179">
        <f>(F6-E6)/ABS(E6)</f>
        <v>11.757874015748031</v>
      </c>
      <c r="G17" s="179">
        <f>(G6-F6)/ABS(F6)</f>
        <v>6.3222753690274134</v>
      </c>
      <c r="H17" s="171"/>
      <c r="I17" s="268"/>
      <c r="J17" s="239"/>
      <c r="K17" s="269"/>
    </row>
    <row r="18" spans="1:12">
      <c r="A18" s="7"/>
      <c r="B18" s="170" t="s">
        <v>41</v>
      </c>
      <c r="C18" s="177" t="s">
        <v>36</v>
      </c>
      <c r="D18" s="178"/>
      <c r="E18" s="179">
        <f>(E13-D13)/ABS(D13)</f>
        <v>-0.9751629726205997</v>
      </c>
      <c r="F18" s="179">
        <f>(F13-E13)/ABS(E13)</f>
        <v>11.757874015748031</v>
      </c>
      <c r="G18" s="179">
        <f>(G13-F13)/ABS(F13)</f>
        <v>2.8647824404717146</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1.1507996887403992E-3</v>
      </c>
      <c r="F20" s="175">
        <f>F6/AVERAGE(E7:F7)</f>
        <v>1.4928690796891717E-2</v>
      </c>
      <c r="G20" s="175">
        <f>G6/AVERAGE(F7:G7)</f>
        <v>0.10534116175910202</v>
      </c>
      <c r="H20" s="171"/>
      <c r="I20" s="264" t="s">
        <v>1187</v>
      </c>
      <c r="J20" s="264"/>
      <c r="K20" s="264"/>
    </row>
    <row r="21" spans="1:12">
      <c r="A21" s="7"/>
      <c r="B21" s="170" t="s">
        <v>43</v>
      </c>
      <c r="C21" s="182" t="s">
        <v>36</v>
      </c>
      <c r="D21" s="171"/>
      <c r="E21" s="175">
        <f>E6/AVERAGE(D8:E8)</f>
        <v>4.6175262693766054E-4</v>
      </c>
      <c r="F21" s="175">
        <f>F6/AVERAGE(E8:F8)</f>
        <v>6.1803290517424151E-3</v>
      </c>
      <c r="G21" s="175">
        <f>G6/AVERAGE(F8:G8)</f>
        <v>4.9777444297264703E-2</v>
      </c>
      <c r="H21" s="171"/>
      <c r="I21" s="183" t="s">
        <v>1188</v>
      </c>
      <c r="J21" s="183">
        <v>2018</v>
      </c>
      <c r="K21" s="183" t="s">
        <v>1190</v>
      </c>
    </row>
    <row r="22" spans="1:12">
      <c r="A22" s="7"/>
      <c r="B22" s="176" t="s">
        <v>551</v>
      </c>
      <c r="C22" s="182"/>
      <c r="D22" s="171"/>
      <c r="E22" s="175"/>
      <c r="F22" s="175"/>
      <c r="G22" s="175"/>
      <c r="H22" s="171"/>
      <c r="I22" s="171" t="s">
        <v>1189</v>
      </c>
      <c r="J22" s="172">
        <v>3200000</v>
      </c>
      <c r="K22" s="185">
        <f>SUM(K30)/J22</f>
        <v>0.25460343749999997</v>
      </c>
    </row>
    <row r="23" spans="1:12">
      <c r="A23" s="7"/>
      <c r="B23" s="170" t="s">
        <v>552</v>
      </c>
      <c r="C23" s="182" t="s">
        <v>36</v>
      </c>
      <c r="D23" s="175">
        <f>1-D7/D8</f>
        <v>0.59336552580282031</v>
      </c>
      <c r="E23" s="175">
        <f>1-E7/E8</f>
        <v>0.60423136693389767</v>
      </c>
      <c r="F23" s="175">
        <f>1-F7/F8</f>
        <v>0.56624139363899706</v>
      </c>
      <c r="G23" s="175">
        <f>1-G7/G8</f>
        <v>0.4841600627610031</v>
      </c>
      <c r="H23" s="171"/>
      <c r="I23" s="171" t="s">
        <v>1191</v>
      </c>
      <c r="J23" s="172">
        <v>250000</v>
      </c>
      <c r="K23" s="185">
        <f>SUM(K32)/J23</f>
        <v>0.303564</v>
      </c>
    </row>
    <row r="24" spans="1:12">
      <c r="A24" s="7"/>
      <c r="B24" s="170" t="s">
        <v>553</v>
      </c>
      <c r="C24" s="182" t="s">
        <v>36</v>
      </c>
      <c r="D24" s="175">
        <f>D8/D7-1</f>
        <v>1.4592110690425466</v>
      </c>
      <c r="E24" s="175">
        <f>E8/E7-1</f>
        <v>1.5267287916497847</v>
      </c>
      <c r="F24" s="175">
        <f>F8/F7-1</f>
        <v>1.3054297605515015</v>
      </c>
      <c r="G24" s="175">
        <f>G8/G7-1</f>
        <v>0.93858584380348953</v>
      </c>
      <c r="H24" s="171"/>
      <c r="I24" s="171" t="s">
        <v>1376</v>
      </c>
      <c r="J24" s="172"/>
      <c r="K24" s="171"/>
    </row>
    <row r="25" spans="1:12">
      <c r="A25" s="7"/>
      <c r="B25" s="170" t="s">
        <v>554</v>
      </c>
      <c r="C25" s="182" t="s">
        <v>40</v>
      </c>
      <c r="D25" s="186">
        <f>'Input yearly ANV'!N19/'Input yearly ANV'!N31</f>
        <v>1.0292773912879412</v>
      </c>
      <c r="E25" s="186">
        <f>'Input yearly ANV'!O19/'Input yearly ANV'!O31</f>
        <v>1.1126941322218773</v>
      </c>
      <c r="F25" s="186">
        <f>'Input yearly ANV'!P19/'Input yearly ANV'!P31</f>
        <v>1.283264458362928</v>
      </c>
      <c r="G25" s="186">
        <f>'Input yearly ANV'!Q19/'Input yearly ANV'!Q31</f>
        <v>1.0688044470593008</v>
      </c>
      <c r="H25" s="171"/>
      <c r="I25" s="171" t="s">
        <v>576</v>
      </c>
      <c r="J25" s="187"/>
      <c r="K25" s="197" t="s">
        <v>1649</v>
      </c>
    </row>
    <row r="26" spans="1:12">
      <c r="A26" s="7"/>
      <c r="B26" s="170" t="s">
        <v>555</v>
      </c>
      <c r="C26" s="182" t="s">
        <v>40</v>
      </c>
      <c r="D26" s="186">
        <f>('Input yearly ANV'!N19-'Input yearly ANV'!N23)/'Input yearly ANV'!N31</f>
        <v>0.41064573601830712</v>
      </c>
      <c r="E26" s="186">
        <f>('Input yearly ANV'!O19-'Input yearly ANV'!O23)/'Input yearly ANV'!O31</f>
        <v>0.31826064360919865</v>
      </c>
      <c r="F26" s="186">
        <f>('Input yearly ANV'!P19-'Input yearly ANV'!P23)/'Input yearly ANV'!P31</f>
        <v>0.47943839994834375</v>
      </c>
      <c r="G26" s="186">
        <f>('Input yearly ANV'!Q19-'Input yearly ANV'!Q23)/'Input yearly ANV'!Q31</f>
        <v>0.35969406179627111</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ANV'!Y1</f>
        <v>Quý 2/2016</v>
      </c>
      <c r="E28" s="199" t="str">
        <f>'Input quaterly ANV'!Z1</f>
        <v>Quý 3/2016</v>
      </c>
      <c r="F28" s="199" t="str">
        <f>'Input quaterly ANV'!AA1</f>
        <v>Quý 4/2016</v>
      </c>
      <c r="G28" s="199" t="str">
        <f>'Input quaterly ANV'!AB1</f>
        <v>Quý 1/2017</v>
      </c>
      <c r="H28" s="199" t="str">
        <f>'Input quaterly ANV'!AC1</f>
        <v>Quý 2/2017</v>
      </c>
      <c r="I28" s="199" t="str">
        <f>'Input quaterly ANV'!AD1</f>
        <v>Quý 3/2017</v>
      </c>
      <c r="J28" s="199" t="str">
        <f>'Input quaterly ANV'!AE1</f>
        <v>Quý 4/2017</v>
      </c>
      <c r="K28" s="199" t="str">
        <f>'Input quaterly ANV'!AF1</f>
        <v>Quý 1/2018</v>
      </c>
    </row>
    <row r="29" spans="1:12">
      <c r="A29" s="7"/>
      <c r="B29" s="170"/>
      <c r="C29" s="171"/>
      <c r="D29" s="171"/>
      <c r="E29" s="171"/>
      <c r="F29" s="171"/>
      <c r="G29" s="171"/>
      <c r="H29" s="171"/>
      <c r="I29" s="171"/>
      <c r="J29" s="171"/>
      <c r="K29" s="171"/>
    </row>
    <row r="30" spans="1:12">
      <c r="A30" s="7"/>
      <c r="B30" s="170" t="s">
        <v>541</v>
      </c>
      <c r="C30" s="171" t="s">
        <v>38</v>
      </c>
      <c r="D30" s="188">
        <f>'Input quaterly ANV'!Y3</f>
        <v>764493</v>
      </c>
      <c r="E30" s="188">
        <f>'Input quaterly ANV'!Z3</f>
        <v>726401</v>
      </c>
      <c r="F30" s="188">
        <f>'Input quaterly ANV'!AA3</f>
        <v>756944</v>
      </c>
      <c r="G30" s="188">
        <f>'Input quaterly ANV'!AB3</f>
        <v>697998</v>
      </c>
      <c r="H30" s="188">
        <f>'Input quaterly ANV'!AC3</f>
        <v>668098</v>
      </c>
      <c r="I30" s="188">
        <f>'Input quaterly ANV'!AD3</f>
        <v>737513</v>
      </c>
      <c r="J30" s="188">
        <f>'Input quaterly ANV'!AE3</f>
        <v>850652</v>
      </c>
      <c r="K30" s="188">
        <f>'Input quaterly ANV'!AF3</f>
        <v>814731</v>
      </c>
    </row>
    <row r="31" spans="1:12">
      <c r="A31" s="7"/>
      <c r="B31" s="170" t="s">
        <v>542</v>
      </c>
      <c r="C31" s="171" t="s">
        <v>38</v>
      </c>
      <c r="D31" s="188">
        <f>'Input quaterly ANV'!Y5</f>
        <v>102978</v>
      </c>
      <c r="E31" s="188">
        <f>'Input quaterly ANV'!Z5</f>
        <v>100229</v>
      </c>
      <c r="F31" s="188">
        <f>'Input quaterly ANV'!AA5</f>
        <v>88875</v>
      </c>
      <c r="G31" s="188">
        <f>'Input quaterly ANV'!AB5</f>
        <v>87489</v>
      </c>
      <c r="H31" s="188">
        <f>'Input quaterly ANV'!AC5</f>
        <v>101216</v>
      </c>
      <c r="I31" s="188">
        <f>'Input quaterly ANV'!AD5</f>
        <v>90532</v>
      </c>
      <c r="J31" s="188">
        <f>'Input quaterly ANV'!AE5</f>
        <v>140693</v>
      </c>
      <c r="K31" s="188">
        <f>'Input quaterly ANV'!AF5</f>
        <v>138386</v>
      </c>
    </row>
    <row r="32" spans="1:12">
      <c r="A32" s="7"/>
      <c r="B32" s="170" t="s">
        <v>543</v>
      </c>
      <c r="C32" s="170" t="s">
        <v>38</v>
      </c>
      <c r="D32" s="189">
        <f>'Input quaterly ANV'!Y15</f>
        <v>-112441</v>
      </c>
      <c r="E32" s="189">
        <f>'Input quaterly ANV'!Z15</f>
        <v>123776</v>
      </c>
      <c r="F32" s="189">
        <f>'Input quaterly ANV'!AA15</f>
        <v>2869</v>
      </c>
      <c r="G32" s="189">
        <f>'Input quaterly ANV'!AB15</f>
        <v>24889</v>
      </c>
      <c r="H32" s="189">
        <f>'Input quaterly ANV'!AC15</f>
        <v>27632</v>
      </c>
      <c r="I32" s="189">
        <f>'Input quaterly ANV'!AD15</f>
        <v>33194</v>
      </c>
      <c r="J32" s="189">
        <f>'Input quaterly ANV'!AE15</f>
        <v>45112</v>
      </c>
      <c r="K32" s="189">
        <f>'Input quaterly ANV'!AF15</f>
        <v>75891</v>
      </c>
      <c r="L32" s="10"/>
    </row>
    <row r="33" spans="1:12">
      <c r="A33" s="7"/>
      <c r="B33" s="170" t="s">
        <v>544</v>
      </c>
      <c r="C33" s="171" t="s">
        <v>38</v>
      </c>
      <c r="D33" s="188">
        <f>'Input quaterly ANV'!Y33</f>
        <v>1183871</v>
      </c>
      <c r="E33" s="188">
        <f>'Input quaterly ANV'!Z33</f>
        <v>1306458</v>
      </c>
      <c r="F33" s="188">
        <f>'Input quaterly ANV'!AA33</f>
        <v>1309235</v>
      </c>
      <c r="G33" s="188">
        <f>'Input quaterly ANV'!AB33</f>
        <v>1333847</v>
      </c>
      <c r="H33" s="188">
        <f>'Input quaterly ANV'!AC33</f>
        <v>1303431</v>
      </c>
      <c r="I33" s="188">
        <f>'Input quaterly ANV'!AD33</f>
        <v>1336975</v>
      </c>
      <c r="J33" s="188">
        <f>'Input quaterly ANV'!AE33</f>
        <v>1382423</v>
      </c>
      <c r="K33" s="188">
        <f>'Input quaterly ANV'!AF33</f>
        <v>1469581</v>
      </c>
    </row>
    <row r="34" spans="1:12">
      <c r="A34" s="7"/>
      <c r="B34" s="170" t="s">
        <v>545</v>
      </c>
      <c r="C34" s="171" t="s">
        <v>38</v>
      </c>
      <c r="D34" s="188">
        <f>'Input quaterly ANV'!Y38</f>
        <v>3172571</v>
      </c>
      <c r="E34" s="188">
        <f>'Input quaterly ANV'!Z38</f>
        <v>2994674</v>
      </c>
      <c r="F34" s="188">
        <f>'Input quaterly ANV'!AA38</f>
        <v>3017406</v>
      </c>
      <c r="G34" s="188">
        <f>'Input quaterly ANV'!AB38</f>
        <v>2820025</v>
      </c>
      <c r="H34" s="188">
        <f>'Input quaterly ANV'!AC38</f>
        <v>2706162</v>
      </c>
      <c r="I34" s="188">
        <f>'Input quaterly ANV'!AD38</f>
        <v>2561182</v>
      </c>
      <c r="J34" s="188">
        <f>'Input quaterly ANV'!AE38</f>
        <v>2690734</v>
      </c>
      <c r="K34" s="188">
        <f>'Input quaterly ANV'!AF38</f>
        <v>3020243</v>
      </c>
    </row>
    <row r="35" spans="1:12">
      <c r="A35" s="7"/>
      <c r="B35" s="170" t="s">
        <v>546</v>
      </c>
      <c r="C35" s="171" t="s">
        <v>39</v>
      </c>
      <c r="D35" s="188">
        <f>'Input quaterly ANV'!Y34*1000000/10000</f>
        <v>66000000</v>
      </c>
      <c r="E35" s="188">
        <f>'Input quaterly ANV'!Z34*1000000/10000</f>
        <v>66000000</v>
      </c>
      <c r="F35" s="188">
        <f>'Input quaterly ANV'!AA34*1000000/10000</f>
        <v>66000000</v>
      </c>
      <c r="G35" s="188">
        <f>'Input quaterly ANV'!AB34*1000000/10000</f>
        <v>66000000</v>
      </c>
      <c r="H35" s="188">
        <f>'Input quaterly ANV'!AC34*1000000/10000</f>
        <v>66000000</v>
      </c>
      <c r="I35" s="188">
        <f>'Input quaterly ANV'!AD34*1000000/10000</f>
        <v>125044600</v>
      </c>
      <c r="J35" s="188">
        <f>'Input quaterly ANV'!AE34*1000000/10000</f>
        <v>125044600</v>
      </c>
      <c r="K35" s="188">
        <f>'Input quaterly ANV'!AF34*1000000/10000</f>
        <v>125044600</v>
      </c>
    </row>
    <row r="36" spans="1:12">
      <c r="A36" s="7"/>
      <c r="B36" s="170"/>
      <c r="C36" s="171"/>
      <c r="D36" s="188"/>
      <c r="E36" s="188"/>
      <c r="F36" s="188"/>
      <c r="G36" s="188"/>
      <c r="H36" s="188"/>
      <c r="I36" s="188"/>
      <c r="J36" s="188"/>
      <c r="K36" s="188"/>
    </row>
    <row r="37" spans="1:12">
      <c r="A37" s="7"/>
      <c r="B37" s="170" t="s">
        <v>547</v>
      </c>
      <c r="C37" s="171" t="s">
        <v>36</v>
      </c>
      <c r="D37" s="190">
        <f>D31/D30</f>
        <v>0.13470103715795959</v>
      </c>
      <c r="E37" s="190">
        <f t="shared" ref="E37:K37" si="0">E31/E30</f>
        <v>0.13798026159104956</v>
      </c>
      <c r="F37" s="190">
        <f t="shared" si="0"/>
        <v>0.11741291297638927</v>
      </c>
      <c r="G37" s="190">
        <f t="shared" si="0"/>
        <v>0.12534276602511754</v>
      </c>
      <c r="H37" s="190">
        <f t="shared" si="0"/>
        <v>0.15149873222191954</v>
      </c>
      <c r="I37" s="190">
        <f t="shared" si="0"/>
        <v>0.12275309045399878</v>
      </c>
      <c r="J37" s="190">
        <f t="shared" si="0"/>
        <v>0.1653943093062733</v>
      </c>
      <c r="K37" s="190">
        <f t="shared" si="0"/>
        <v>0.16985483552239941</v>
      </c>
      <c r="L37" s="11"/>
    </row>
    <row r="38" spans="1:12">
      <c r="A38" s="7"/>
      <c r="B38" s="170" t="s">
        <v>571</v>
      </c>
      <c r="C38" s="171" t="s">
        <v>36</v>
      </c>
      <c r="D38" s="190">
        <f>D32/D30</f>
        <v>-0.14707917534889137</v>
      </c>
      <c r="E38" s="190">
        <f t="shared" ref="E38:K38" si="1">E32/E30</f>
        <v>0.17039624119460187</v>
      </c>
      <c r="F38" s="190">
        <f t="shared" si="1"/>
        <v>3.7902407575725549E-3</v>
      </c>
      <c r="G38" s="190">
        <f t="shared" si="1"/>
        <v>3.5657695294255859E-2</v>
      </c>
      <c r="H38" s="190">
        <f t="shared" si="1"/>
        <v>4.1359201793748822E-2</v>
      </c>
      <c r="I38" s="190">
        <f t="shared" si="1"/>
        <v>4.5008020197610077E-2</v>
      </c>
      <c r="J38" s="190">
        <f t="shared" si="1"/>
        <v>5.303226231173265E-2</v>
      </c>
      <c r="K38" s="190">
        <f t="shared" si="1"/>
        <v>9.3148536142604127E-2</v>
      </c>
      <c r="L38" s="11"/>
    </row>
    <row r="39" spans="1:12">
      <c r="A39" s="7"/>
      <c r="B39" s="170" t="s">
        <v>41</v>
      </c>
      <c r="C39" s="171" t="s">
        <v>40</v>
      </c>
      <c r="D39" s="172">
        <f>D32*1000000/D35</f>
        <v>-1703.6515151515152</v>
      </c>
      <c r="E39" s="172">
        <f t="shared" ref="E39:K39" si="2">E32*1000000/E35</f>
        <v>1875.3939393939395</v>
      </c>
      <c r="F39" s="172">
        <f t="shared" si="2"/>
        <v>43.469696969696969</v>
      </c>
      <c r="G39" s="172">
        <f t="shared" si="2"/>
        <v>377.10606060606062</v>
      </c>
      <c r="H39" s="172">
        <f t="shared" si="2"/>
        <v>418.66666666666669</v>
      </c>
      <c r="I39" s="172">
        <f t="shared" si="2"/>
        <v>265.45728484076881</v>
      </c>
      <c r="J39" s="172">
        <f t="shared" si="2"/>
        <v>360.76727823512573</v>
      </c>
      <c r="K39" s="172">
        <f t="shared" si="2"/>
        <v>606.91145399321522</v>
      </c>
    </row>
    <row r="40" spans="1:12">
      <c r="A40" s="7"/>
      <c r="B40" s="170" t="s">
        <v>548</v>
      </c>
      <c r="C40" s="171"/>
      <c r="D40" s="172">
        <f>D33*1000000/D35</f>
        <v>17937.439393939392</v>
      </c>
      <c r="E40" s="172">
        <f t="shared" ref="E40:K40" si="3">E33*1000000/E35</f>
        <v>19794.81818181818</v>
      </c>
      <c r="F40" s="172">
        <f t="shared" si="3"/>
        <v>19836.89393939394</v>
      </c>
      <c r="G40" s="172">
        <f t="shared" si="3"/>
        <v>20209.803030303032</v>
      </c>
      <c r="H40" s="172">
        <f t="shared" si="3"/>
        <v>19748.954545454544</v>
      </c>
      <c r="I40" s="172">
        <f t="shared" si="3"/>
        <v>10691.985099716421</v>
      </c>
      <c r="J40" s="172">
        <f t="shared" si="3"/>
        <v>11055.439419215225</v>
      </c>
      <c r="K40" s="172">
        <f t="shared" si="3"/>
        <v>11752.454724154422</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-0.12609010154442224</v>
      </c>
      <c r="I42" s="179">
        <f>(I30-E30)/ABS(E30)</f>
        <v>1.5297335769086221E-2</v>
      </c>
      <c r="J42" s="179">
        <f>(J30-F30)/ABS(F30)</f>
        <v>0.12379779745925723</v>
      </c>
      <c r="K42" s="179">
        <f>(K30-G30)/ABS(G30)</f>
        <v>0.16723973421127281</v>
      </c>
      <c r="L42" s="12"/>
    </row>
    <row r="43" spans="1:12">
      <c r="A43" s="7"/>
      <c r="B43" s="170" t="s">
        <v>564</v>
      </c>
      <c r="C43" s="180" t="s">
        <v>36</v>
      </c>
      <c r="D43" s="170"/>
      <c r="E43" s="174">
        <f>E30/D30-1</f>
        <v>-4.9826486311843277E-2</v>
      </c>
      <c r="F43" s="174">
        <f t="shared" ref="F43:K43" si="4">F30/E30-1</f>
        <v>4.2047023613678958E-2</v>
      </c>
      <c r="G43" s="174">
        <f t="shared" si="4"/>
        <v>-7.7873660402883127E-2</v>
      </c>
      <c r="H43" s="174">
        <f t="shared" si="4"/>
        <v>-4.2836798959309363E-2</v>
      </c>
      <c r="I43" s="174">
        <f>I30/H30-1</f>
        <v>0.10389942792823814</v>
      </c>
      <c r="J43" s="174">
        <f t="shared" si="4"/>
        <v>0.15340610945162991</v>
      </c>
      <c r="K43" s="174">
        <f t="shared" si="4"/>
        <v>-4.2227608939966021E-2</v>
      </c>
      <c r="L43" s="12"/>
    </row>
    <row r="44" spans="1:12" s="8" customFormat="1">
      <c r="A44" s="13"/>
      <c r="B44" s="170" t="s">
        <v>562</v>
      </c>
      <c r="C44" s="177" t="s">
        <v>36</v>
      </c>
      <c r="D44" s="178"/>
      <c r="E44" s="191"/>
      <c r="F44" s="191"/>
      <c r="G44" s="191"/>
      <c r="H44" s="179">
        <f>(H32-D32)/ABS(D32)</f>
        <v>1.2457466582474364</v>
      </c>
      <c r="I44" s="179">
        <f>(I32-E32)/ABS(E32)</f>
        <v>-0.7318220010341262</v>
      </c>
      <c r="J44" s="179">
        <f>(J32-F32)/ABS(F32)</f>
        <v>14.723945625653538</v>
      </c>
      <c r="K44" s="179">
        <f>(K32-G32)/ABS(G32)</f>
        <v>2.0491783518823579</v>
      </c>
      <c r="L44" s="14"/>
    </row>
    <row r="45" spans="1:12">
      <c r="A45" s="7"/>
      <c r="B45" s="170" t="s">
        <v>567</v>
      </c>
      <c r="C45" s="180" t="s">
        <v>36</v>
      </c>
      <c r="D45" s="170"/>
      <c r="E45" s="174">
        <f>E32/D32-1</f>
        <v>-2.1008084239734615</v>
      </c>
      <c r="F45" s="174">
        <f t="shared" ref="F45:K45" si="5">F32/E32-1</f>
        <v>-0.97682103154084798</v>
      </c>
      <c r="G45" s="174">
        <f t="shared" si="5"/>
        <v>7.6751481352387589</v>
      </c>
      <c r="H45" s="174">
        <f>(H32-G32)/ABS(G32)</f>
        <v>0.1102093294226365</v>
      </c>
      <c r="I45" s="174">
        <f>I32/H32-1</f>
        <v>0.20128836132020855</v>
      </c>
      <c r="J45" s="174">
        <f t="shared" si="5"/>
        <v>0.35904079050430804</v>
      </c>
      <c r="K45" s="174">
        <f t="shared" si="5"/>
        <v>0.6822796595140983</v>
      </c>
      <c r="L45" s="12"/>
    </row>
    <row r="46" spans="1:12" s="8" customFormat="1">
      <c r="A46" s="13"/>
      <c r="B46" s="170" t="s">
        <v>565</v>
      </c>
      <c r="C46" s="177" t="s">
        <v>36</v>
      </c>
      <c r="D46" s="178"/>
      <c r="E46" s="191"/>
      <c r="F46" s="191"/>
      <c r="G46" s="191"/>
      <c r="H46" s="179">
        <f>(H39-D39)/ABS(D39)</f>
        <v>1.2457466582474364</v>
      </c>
      <c r="I46" s="179">
        <f>(I39-E39)/ABS(E39)</f>
        <v>-0.85845252068663769</v>
      </c>
      <c r="J46" s="179">
        <f>(J39-F39)/ABS(F39)</f>
        <v>7.299282106489474</v>
      </c>
      <c r="K46" s="179">
        <f>(K39-G39)/ABS(G39)</f>
        <v>0.60939193875013875</v>
      </c>
      <c r="L46" s="14"/>
    </row>
    <row r="47" spans="1:12">
      <c r="A47" s="7"/>
      <c r="B47" s="170" t="s">
        <v>566</v>
      </c>
      <c r="C47" s="180" t="s">
        <v>36</v>
      </c>
      <c r="D47" s="170"/>
      <c r="E47" s="174">
        <f>E39/D39-1</f>
        <v>-2.1008084239734615</v>
      </c>
      <c r="F47" s="174">
        <f t="shared" ref="F47:K47" si="6">F39/E39-1</f>
        <v>-0.97682103154084798</v>
      </c>
      <c r="G47" s="174">
        <f t="shared" si="6"/>
        <v>7.6751481352387589</v>
      </c>
      <c r="H47" s="174">
        <f t="shared" si="6"/>
        <v>0.1102093294226365</v>
      </c>
      <c r="I47" s="174">
        <f>I39/H39-1</f>
        <v>-0.36594597569880061</v>
      </c>
      <c r="J47" s="174">
        <f t="shared" si="6"/>
        <v>0.35904079050430804</v>
      </c>
      <c r="K47" s="174">
        <f t="shared" si="6"/>
        <v>0.68227965951409808</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9.9405339615769639E-2</v>
      </c>
      <c r="F49" s="174">
        <f t="shared" ref="F49:K49" si="7">F32/AVERAGE(E33:F33)</f>
        <v>2.1936825154939819E-3</v>
      </c>
      <c r="G49" s="174">
        <f t="shared" si="7"/>
        <v>1.8833316559985654E-2</v>
      </c>
      <c r="H49" s="174">
        <f t="shared" si="7"/>
        <v>2.0954939145588748E-2</v>
      </c>
      <c r="I49" s="174">
        <f>I32/AVERAGE(H33:I33)</f>
        <v>2.5143102992494337E-2</v>
      </c>
      <c r="J49" s="174">
        <f t="shared" si="7"/>
        <v>3.3177931292146273E-2</v>
      </c>
      <c r="K49" s="174">
        <f t="shared" si="7"/>
        <v>5.3219420449620684E-2</v>
      </c>
      <c r="L49" s="12"/>
    </row>
    <row r="50" spans="1:12">
      <c r="A50" s="7"/>
      <c r="B50" s="170" t="s">
        <v>43</v>
      </c>
      <c r="C50" s="182" t="s">
        <v>36</v>
      </c>
      <c r="D50" s="171"/>
      <c r="E50" s="175">
        <f>E32/AVERAGE(D34:E34)</f>
        <v>4.0139803104952049E-2</v>
      </c>
      <c r="F50" s="175">
        <f t="shared" ref="F50:K50" si="8">F32/AVERAGE(E34:F34)</f>
        <v>9.5441178427432773E-4</v>
      </c>
      <c r="G50" s="175">
        <f t="shared" si="8"/>
        <v>8.5273813086612932E-3</v>
      </c>
      <c r="H50" s="175">
        <f t="shared" si="8"/>
        <v>1.0000385437553959E-2</v>
      </c>
      <c r="I50" s="174">
        <f>I32/AVERAGE(H34:I34)</f>
        <v>1.2603695524727452E-2</v>
      </c>
      <c r="J50" s="174">
        <f t="shared" si="8"/>
        <v>1.7179254199800605E-2</v>
      </c>
      <c r="K50" s="174">
        <f t="shared" si="8"/>
        <v>2.657723888574582E-2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0.62684176335218345</v>
      </c>
      <c r="E52" s="175">
        <f t="shared" si="9"/>
        <v>0.56373949217844754</v>
      </c>
      <c r="F52" s="175">
        <f t="shared" si="9"/>
        <v>0.56610578755394536</v>
      </c>
      <c r="G52" s="175">
        <f t="shared" si="9"/>
        <v>0.52700880311344755</v>
      </c>
      <c r="H52" s="175">
        <f t="shared" si="9"/>
        <v>0.51834701691916441</v>
      </c>
      <c r="I52" s="175">
        <f t="shared" si="9"/>
        <v>0.4779851646622536</v>
      </c>
      <c r="J52" s="175">
        <f t="shared" si="9"/>
        <v>0.48622829309771975</v>
      </c>
      <c r="K52" s="175">
        <f t="shared" si="9"/>
        <v>0.51342292656584254</v>
      </c>
    </row>
    <row r="53" spans="1:12">
      <c r="A53" s="7"/>
      <c r="B53" s="170" t="s">
        <v>553</v>
      </c>
      <c r="C53" s="182" t="s">
        <v>36</v>
      </c>
      <c r="D53" s="175">
        <f t="shared" ref="D53:K53" si="10">D34/D33-1</f>
        <v>1.6798282921027714</v>
      </c>
      <c r="E53" s="175">
        <f t="shared" si="10"/>
        <v>1.2922083985861006</v>
      </c>
      <c r="F53" s="175">
        <f t="shared" si="10"/>
        <v>1.3047092386011681</v>
      </c>
      <c r="G53" s="175">
        <f t="shared" si="10"/>
        <v>1.1142042528116045</v>
      </c>
      <c r="H53" s="175">
        <f t="shared" si="10"/>
        <v>1.0761835494168852</v>
      </c>
      <c r="I53" s="175">
        <f t="shared" si="10"/>
        <v>0.91565436900465613</v>
      </c>
      <c r="J53" s="175">
        <f t="shared" si="10"/>
        <v>0.94638978084131997</v>
      </c>
      <c r="K53" s="175">
        <f t="shared" si="10"/>
        <v>1.0551728690014364</v>
      </c>
    </row>
    <row r="54" spans="1:12">
      <c r="A54" s="7"/>
      <c r="B54" s="170" t="s">
        <v>554</v>
      </c>
      <c r="C54" s="182" t="s">
        <v>40</v>
      </c>
      <c r="D54" s="186">
        <f>'Input quaterly ANV'!Y19/'Input quaterly ANV'!Y31</f>
        <v>1.132369848532782</v>
      </c>
      <c r="E54" s="186">
        <f>'Input quaterly ANV'!Z19/'Input quaterly ANV'!Z31</f>
        <v>1.241229977141332</v>
      </c>
      <c r="F54" s="186">
        <f>'Input quaterly ANV'!AA19/'Input quaterly ANV'!AA31</f>
        <v>1.2885247004754039</v>
      </c>
      <c r="G54" s="186">
        <f>'Input quaterly ANV'!AB19/'Input quaterly ANV'!AB31</f>
        <v>1.349161765652247</v>
      </c>
      <c r="H54" s="186">
        <f>'Input quaterly ANV'!AD19/'Input quaterly ANV'!AC31</f>
        <v>1.1130988633376715</v>
      </c>
      <c r="I54" s="186">
        <f>'Input quaterly ANV'!AD19/'Input quaterly ANV'!AD31</f>
        <v>1.2268212695561085</v>
      </c>
      <c r="J54" s="186">
        <f>'Input quaterly ANV'!AE19/'Input quaterly ANV'!AE31</f>
        <v>1.0562896789811667</v>
      </c>
      <c r="K54" s="186">
        <f>'Input quaterly ANV'!AF19/'Input quaterly ANV'!AF31</f>
        <v>0.89970629921628509</v>
      </c>
    </row>
    <row r="55" spans="1:12">
      <c r="A55" s="7"/>
      <c r="B55" s="170" t="s">
        <v>555</v>
      </c>
      <c r="C55" s="182" t="s">
        <v>40</v>
      </c>
      <c r="D55" s="192">
        <f>('Input quaterly ANV'!Y19-'Input quaterly ANV'!Y23)/'Input quaterly ANV'!Y31</f>
        <v>0.32109637598105872</v>
      </c>
      <c r="E55" s="192">
        <f>('Input quaterly ANV'!Z19-'Input quaterly ANV'!Z23)/'Input quaterly ANV'!Z31</f>
        <v>0.40273443049199947</v>
      </c>
      <c r="F55" s="192">
        <f>('Input quaterly ANV'!AA19-'Input quaterly ANV'!AA23)/'Input quaterly ANV'!AA31</f>
        <v>0.48434868330299674</v>
      </c>
      <c r="G55" s="192">
        <f>('Input quaterly ANV'!AB19-'Input quaterly ANV'!AB23)/'Input quaterly ANV'!AB31</f>
        <v>0.52047360515324592</v>
      </c>
      <c r="H55" s="192">
        <f>('Input quaterly ANV'!AD19-'Input quaterly ANV'!AC23)/'Input quaterly ANV'!AC31</f>
        <v>0.2891893667899707</v>
      </c>
      <c r="I55" s="192">
        <f>('Input quaterly ANV'!AD19-'Input quaterly ANV'!AD23)/'Input quaterly ANV'!AD31</f>
        <v>0.40466493727648428</v>
      </c>
      <c r="J55" s="192">
        <f>('Input quaterly ANV'!AE19-'Input quaterly ANV'!AE23)/'Input quaterly ANV'!AE31</f>
        <v>0.35731554016164152</v>
      </c>
      <c r="K55" s="192">
        <f>('Input quaterly ANV'!AF19-'Input quaterly ANV'!AF23)/'Input quaterly ANV'!AF31</f>
        <v>0.31676074322150499</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hợp'!D5</f>
        <v>19300</v>
      </c>
    </row>
    <row r="58" spans="1:12">
      <c r="A58" s="7"/>
      <c r="B58" s="170" t="s">
        <v>558</v>
      </c>
      <c r="C58" s="171" t="s">
        <v>38</v>
      </c>
      <c r="D58" s="172"/>
      <c r="E58" s="172"/>
      <c r="F58" s="172"/>
      <c r="G58" s="172"/>
      <c r="H58" s="172"/>
      <c r="I58" s="172"/>
      <c r="J58" s="172"/>
      <c r="K58" s="172">
        <f>K57*K35/1000000</f>
        <v>2413360.7799999998</v>
      </c>
    </row>
    <row r="59" spans="1:12">
      <c r="A59" s="7"/>
      <c r="B59" s="170" t="s">
        <v>559</v>
      </c>
      <c r="C59" s="171" t="s">
        <v>40</v>
      </c>
      <c r="D59" s="172"/>
      <c r="E59" s="172"/>
      <c r="F59" s="172"/>
      <c r="G59" s="172"/>
      <c r="H59" s="172"/>
      <c r="I59" s="172"/>
      <c r="J59" s="172"/>
      <c r="K59" s="194">
        <f>K57/(SUM(H32:K32)*1000000/K35)</f>
        <v>13.272694564673403</v>
      </c>
    </row>
    <row r="60" spans="1:12">
      <c r="A60" s="7"/>
      <c r="B60" s="170" t="s">
        <v>560</v>
      </c>
      <c r="C60" s="171" t="s">
        <v>40</v>
      </c>
      <c r="D60" s="172"/>
      <c r="E60" s="172"/>
      <c r="F60" s="172"/>
      <c r="G60" s="172"/>
      <c r="H60" s="172"/>
      <c r="I60" s="172"/>
      <c r="J60" s="172"/>
      <c r="K60" s="195">
        <f>K57/K40</f>
        <v>1.642210112950562</v>
      </c>
    </row>
  </sheetData>
  <mergeCells count="3">
    <mergeCell ref="I2:K2"/>
    <mergeCell ref="I20:K20"/>
    <mergeCell ref="I3:K19"/>
  </mergeCells>
  <conditionalFormatting sqref="E16:G18">
    <cfRule type="cellIs" dxfId="85" priority="3" operator="lessThan">
      <formula>0</formula>
    </cfRule>
    <cfRule type="cellIs" dxfId="84" priority="4" operator="greaterThan">
      <formula>0</formula>
    </cfRule>
  </conditionalFormatting>
  <conditionalFormatting sqref="H42:K42 H44:K44 H46:K46">
    <cfRule type="cellIs" dxfId="83" priority="1" operator="lessThan">
      <formula>0</formula>
    </cfRule>
    <cfRule type="cellIs" dxfId="82" priority="2" operator="greaterThan">
      <formula>0</formula>
    </cfRule>
  </conditionalFormatting>
  <pageMargins left="0.7" right="0.7" top="0.75" bottom="0.75" header="0.3" footer="0.3"/>
  <pageSetup orientation="portrait" horizontalDpi="300" verticalDpi="0" r:id="rId1"/>
  <drawing r:id="rId2"/>
</worksheet>
</file>

<file path=xl/worksheets/sheet8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2769743</v>
      </c>
      <c r="E3" s="16">
        <v>2494423</v>
      </c>
      <c r="F3" s="16">
        <v>2824525</v>
      </c>
      <c r="G3" s="16">
        <v>2949141</v>
      </c>
      <c r="I3" s="22">
        <f>REPLACE(D3,1,3,"")/1</f>
        <v>9743</v>
      </c>
      <c r="J3" s="22">
        <f t="shared" ref="J3:L16" si="0">REPLACE(E3,1,3,"")/1</f>
        <v>4423</v>
      </c>
      <c r="K3" s="22">
        <f t="shared" si="0"/>
        <v>4525</v>
      </c>
      <c r="L3" s="22">
        <f t="shared" si="0"/>
        <v>9141</v>
      </c>
      <c r="N3" s="2">
        <f>D3</f>
        <v>2769743</v>
      </c>
      <c r="O3" s="2">
        <f t="shared" ref="O3:Q17" si="1">E3</f>
        <v>2494423</v>
      </c>
      <c r="P3" s="2">
        <f t="shared" si="1"/>
        <v>2824525</v>
      </c>
      <c r="Q3" s="2">
        <f t="shared" si="1"/>
        <v>2949141</v>
      </c>
    </row>
    <row r="4" spans="1:17" ht="61.5" customHeight="1" thickBot="1">
      <c r="A4" s="244" t="s">
        <v>2</v>
      </c>
      <c r="B4" s="245"/>
      <c r="C4" s="15"/>
      <c r="D4" s="17">
        <v>2349242</v>
      </c>
      <c r="E4" s="17">
        <v>2111826</v>
      </c>
      <c r="F4" s="17">
        <v>2463127</v>
      </c>
      <c r="G4" s="17">
        <v>2516690</v>
      </c>
      <c r="I4" s="22">
        <f t="shared" ref="I4:I16" si="2">REPLACE(D4,1,3,"")/1</f>
        <v>9242</v>
      </c>
      <c r="J4" s="22">
        <f t="shared" si="0"/>
        <v>1826</v>
      </c>
      <c r="K4" s="22">
        <f t="shared" si="0"/>
        <v>3127</v>
      </c>
      <c r="L4" s="22">
        <f t="shared" si="0"/>
        <v>6690</v>
      </c>
      <c r="N4" s="2">
        <f t="shared" ref="N4:Q38" si="3">D4</f>
        <v>2349242</v>
      </c>
      <c r="O4" s="2">
        <f t="shared" si="1"/>
        <v>2111826</v>
      </c>
      <c r="P4" s="2">
        <f t="shared" si="1"/>
        <v>2463127</v>
      </c>
      <c r="Q4" s="2">
        <f t="shared" si="1"/>
        <v>2516690</v>
      </c>
    </row>
    <row r="5" spans="1:17" ht="61.5" customHeight="1" thickBot="1">
      <c r="A5" s="254" t="s">
        <v>3</v>
      </c>
      <c r="B5" s="255"/>
      <c r="C5" s="15"/>
      <c r="D5" s="16">
        <v>420502</v>
      </c>
      <c r="E5" s="16">
        <v>382597</v>
      </c>
      <c r="F5" s="16">
        <v>361398</v>
      </c>
      <c r="G5" s="16">
        <v>432450</v>
      </c>
      <c r="I5" s="22">
        <f t="shared" si="2"/>
        <v>502</v>
      </c>
      <c r="J5" s="22">
        <f t="shared" si="0"/>
        <v>597</v>
      </c>
      <c r="K5" s="22">
        <f t="shared" si="0"/>
        <v>398</v>
      </c>
      <c r="L5" s="22">
        <f t="shared" si="0"/>
        <v>450</v>
      </c>
      <c r="N5" s="2">
        <f t="shared" si="3"/>
        <v>420502</v>
      </c>
      <c r="O5" s="2">
        <f t="shared" si="1"/>
        <v>382597</v>
      </c>
      <c r="P5" s="2">
        <f t="shared" si="1"/>
        <v>361398</v>
      </c>
      <c r="Q5" s="2">
        <f t="shared" si="1"/>
        <v>432450</v>
      </c>
    </row>
    <row r="6" spans="1:17" ht="30" customHeight="1" thickBot="1">
      <c r="A6" s="244" t="s">
        <v>4</v>
      </c>
      <c r="B6" s="245"/>
      <c r="C6" s="15"/>
      <c r="D6" s="17">
        <v>20896</v>
      </c>
      <c r="E6" s="17">
        <v>40942</v>
      </c>
      <c r="F6" s="17">
        <v>154496</v>
      </c>
      <c r="G6" s="17">
        <v>19625</v>
      </c>
      <c r="I6" s="22">
        <f t="shared" si="2"/>
        <v>96</v>
      </c>
      <c r="J6" s="22">
        <f t="shared" si="0"/>
        <v>42</v>
      </c>
      <c r="K6" s="22">
        <f t="shared" si="0"/>
        <v>496</v>
      </c>
      <c r="L6" s="22">
        <f t="shared" si="0"/>
        <v>25</v>
      </c>
      <c r="N6" s="2">
        <f t="shared" si="3"/>
        <v>20896</v>
      </c>
      <c r="O6" s="2">
        <f t="shared" si="1"/>
        <v>40942</v>
      </c>
      <c r="P6" s="2">
        <f t="shared" si="1"/>
        <v>154496</v>
      </c>
      <c r="Q6" s="2">
        <f t="shared" si="1"/>
        <v>19625</v>
      </c>
    </row>
    <row r="7" spans="1:17" ht="15" customHeight="1" thickBot="1">
      <c r="A7" s="244" t="s">
        <v>5</v>
      </c>
      <c r="B7" s="245"/>
      <c r="C7" s="15"/>
      <c r="D7" s="17">
        <v>83339</v>
      </c>
      <c r="E7" s="17">
        <v>117117</v>
      </c>
      <c r="F7" s="17">
        <v>89338</v>
      </c>
      <c r="G7" s="17">
        <v>63842</v>
      </c>
      <c r="I7" s="22">
        <f t="shared" si="2"/>
        <v>39</v>
      </c>
      <c r="J7" s="22">
        <f t="shared" si="0"/>
        <v>117</v>
      </c>
      <c r="K7" s="22">
        <f t="shared" si="0"/>
        <v>38</v>
      </c>
      <c r="L7" s="22">
        <f t="shared" si="0"/>
        <v>42</v>
      </c>
      <c r="N7" s="2">
        <f t="shared" si="3"/>
        <v>83339</v>
      </c>
      <c r="O7" s="2">
        <f t="shared" si="1"/>
        <v>117117</v>
      </c>
      <c r="P7" s="2">
        <f t="shared" si="1"/>
        <v>89338</v>
      </c>
      <c r="Q7" s="2">
        <f t="shared" si="1"/>
        <v>63842</v>
      </c>
    </row>
    <row r="8" spans="1:17" ht="15.75" customHeight="1" thickBot="1">
      <c r="A8" s="244" t="s">
        <v>6</v>
      </c>
      <c r="B8" s="245"/>
      <c r="C8" s="15"/>
      <c r="D8" s="17">
        <v>192476</v>
      </c>
      <c r="E8" s="17">
        <v>160469</v>
      </c>
      <c r="F8" s="17">
        <v>135791</v>
      </c>
      <c r="G8" s="17">
        <v>145839</v>
      </c>
      <c r="I8" s="22">
        <f t="shared" si="2"/>
        <v>476</v>
      </c>
      <c r="J8" s="22">
        <f t="shared" si="0"/>
        <v>469</v>
      </c>
      <c r="K8" s="22">
        <f t="shared" si="0"/>
        <v>791</v>
      </c>
      <c r="L8" s="22">
        <f t="shared" si="0"/>
        <v>839</v>
      </c>
      <c r="N8" s="2">
        <f t="shared" si="3"/>
        <v>192476</v>
      </c>
      <c r="O8" s="2">
        <f t="shared" si="1"/>
        <v>160469</v>
      </c>
      <c r="P8" s="2">
        <f t="shared" si="1"/>
        <v>135791</v>
      </c>
      <c r="Q8" s="2">
        <f t="shared" si="1"/>
        <v>145839</v>
      </c>
    </row>
    <row r="9" spans="1:17" ht="37.5" customHeight="1" thickBot="1">
      <c r="A9" s="244" t="s">
        <v>7</v>
      </c>
      <c r="B9" s="245"/>
      <c r="C9" s="15"/>
      <c r="D9" s="17">
        <v>113735</v>
      </c>
      <c r="E9" s="17">
        <v>69659</v>
      </c>
      <c r="F9" s="17">
        <v>134239</v>
      </c>
      <c r="G9" s="17">
        <v>39380</v>
      </c>
      <c r="I9" s="22">
        <f t="shared" si="2"/>
        <v>735</v>
      </c>
      <c r="J9" s="22">
        <f t="shared" si="0"/>
        <v>59</v>
      </c>
      <c r="K9" s="22">
        <f t="shared" si="0"/>
        <v>239</v>
      </c>
      <c r="L9" s="22">
        <f t="shared" si="0"/>
        <v>80</v>
      </c>
      <c r="N9" s="2">
        <f t="shared" si="3"/>
        <v>113735</v>
      </c>
      <c r="O9" s="2">
        <f t="shared" si="1"/>
        <v>69659</v>
      </c>
      <c r="P9" s="2">
        <f t="shared" si="1"/>
        <v>134239</v>
      </c>
      <c r="Q9" s="2">
        <f t="shared" si="1"/>
        <v>39380</v>
      </c>
    </row>
    <row r="10" spans="1:17" ht="61.5" customHeight="1" thickBot="1">
      <c r="A10" s="254" t="s">
        <v>8</v>
      </c>
      <c r="B10" s="255"/>
      <c r="C10" s="15"/>
      <c r="D10" s="16">
        <v>51848</v>
      </c>
      <c r="E10" s="16">
        <v>8418</v>
      </c>
      <c r="F10" s="16">
        <v>39254</v>
      </c>
      <c r="G10" s="16">
        <v>198257</v>
      </c>
      <c r="I10" s="22">
        <f t="shared" si="2"/>
        <v>48</v>
      </c>
      <c r="J10" s="22">
        <f t="shared" si="0"/>
        <v>8</v>
      </c>
      <c r="K10" s="22">
        <f t="shared" si="0"/>
        <v>54</v>
      </c>
      <c r="L10" s="22">
        <f t="shared" si="0"/>
        <v>257</v>
      </c>
      <c r="N10" s="2">
        <f t="shared" si="3"/>
        <v>51848</v>
      </c>
      <c r="O10" s="2">
        <f t="shared" si="1"/>
        <v>8418</v>
      </c>
      <c r="P10" s="2">
        <f t="shared" si="1"/>
        <v>39254</v>
      </c>
      <c r="Q10" s="2">
        <f t="shared" si="1"/>
        <v>198257</v>
      </c>
    </row>
    <row r="11" spans="1:17" ht="15" customHeight="1" thickBot="1">
      <c r="A11" s="244" t="s">
        <v>9</v>
      </c>
      <c r="B11" s="245"/>
      <c r="C11" s="15"/>
      <c r="D11" s="17">
        <v>9705</v>
      </c>
      <c r="E11" s="17">
        <v>-3268</v>
      </c>
      <c r="F11" s="17">
        <v>-10416</v>
      </c>
      <c r="G11" s="17">
        <v>-31650</v>
      </c>
      <c r="I11" s="22">
        <f t="shared" si="2"/>
        <v>5</v>
      </c>
      <c r="J11" s="22">
        <f t="shared" si="0"/>
        <v>68</v>
      </c>
      <c r="K11" s="22">
        <f t="shared" si="0"/>
        <v>416</v>
      </c>
      <c r="L11" s="22">
        <f t="shared" si="0"/>
        <v>650</v>
      </c>
      <c r="N11" s="2">
        <f t="shared" si="3"/>
        <v>9705</v>
      </c>
      <c r="O11" s="2">
        <f t="shared" si="1"/>
        <v>-3268</v>
      </c>
      <c r="P11" s="2">
        <f t="shared" si="1"/>
        <v>-10416</v>
      </c>
      <c r="Q11" s="2">
        <f t="shared" si="1"/>
        <v>-31650</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61552</v>
      </c>
      <c r="E13" s="16">
        <v>5150</v>
      </c>
      <c r="F13" s="16">
        <v>28839</v>
      </c>
      <c r="G13" s="16">
        <v>166606</v>
      </c>
      <c r="I13" s="22">
        <f t="shared" si="2"/>
        <v>52</v>
      </c>
      <c r="J13" s="22">
        <f t="shared" si="0"/>
        <v>0</v>
      </c>
      <c r="K13" s="22">
        <f t="shared" si="0"/>
        <v>39</v>
      </c>
      <c r="L13" s="22">
        <f t="shared" si="0"/>
        <v>606</v>
      </c>
      <c r="N13" s="2">
        <f t="shared" si="3"/>
        <v>61552</v>
      </c>
      <c r="O13" s="2">
        <f t="shared" si="1"/>
        <v>5150</v>
      </c>
      <c r="P13" s="2">
        <f t="shared" si="1"/>
        <v>28839</v>
      </c>
      <c r="Q13" s="2">
        <f t="shared" si="1"/>
        <v>166606</v>
      </c>
    </row>
    <row r="14" spans="1:17" ht="61.5" customHeight="1" thickBot="1">
      <c r="A14" s="254" t="s">
        <v>12</v>
      </c>
      <c r="B14" s="255"/>
      <c r="C14" s="15"/>
      <c r="D14" s="16">
        <v>61306</v>
      </c>
      <c r="E14" s="16">
        <v>1591</v>
      </c>
      <c r="F14" s="16">
        <v>13432</v>
      </c>
      <c r="G14" s="16">
        <v>143999</v>
      </c>
      <c r="I14" s="22">
        <f t="shared" si="2"/>
        <v>6</v>
      </c>
      <c r="J14" s="22">
        <f t="shared" si="0"/>
        <v>1</v>
      </c>
      <c r="K14" s="22">
        <f t="shared" si="0"/>
        <v>32</v>
      </c>
      <c r="L14" s="22">
        <f t="shared" si="0"/>
        <v>999</v>
      </c>
      <c r="N14" s="2">
        <f t="shared" si="3"/>
        <v>61306</v>
      </c>
      <c r="O14" s="2">
        <f t="shared" si="1"/>
        <v>1591</v>
      </c>
      <c r="P14" s="2">
        <f t="shared" si="1"/>
        <v>13432</v>
      </c>
      <c r="Q14" s="2">
        <f t="shared" si="1"/>
        <v>143999</v>
      </c>
    </row>
    <row r="15" spans="1:17" ht="61.5" customHeight="1" thickBot="1">
      <c r="A15" s="254" t="s">
        <v>13</v>
      </c>
      <c r="B15" s="255"/>
      <c r="C15" s="15"/>
      <c r="D15" s="16">
        <v>61360</v>
      </c>
      <c r="E15" s="16">
        <v>1524</v>
      </c>
      <c r="F15" s="16">
        <v>19443</v>
      </c>
      <c r="G15" s="16">
        <v>142367</v>
      </c>
      <c r="I15" s="22">
        <f t="shared" si="2"/>
        <v>60</v>
      </c>
      <c r="J15" s="22">
        <f t="shared" si="0"/>
        <v>4</v>
      </c>
      <c r="K15" s="22">
        <f t="shared" si="0"/>
        <v>43</v>
      </c>
      <c r="L15" s="22">
        <f t="shared" si="0"/>
        <v>367</v>
      </c>
      <c r="N15" s="2">
        <f t="shared" si="3"/>
        <v>61360</v>
      </c>
      <c r="O15" s="2">
        <f t="shared" si="1"/>
        <v>1524</v>
      </c>
      <c r="P15" s="2">
        <f t="shared" si="1"/>
        <v>19443</v>
      </c>
      <c r="Q15" s="2">
        <f t="shared" si="1"/>
        <v>142367</v>
      </c>
    </row>
    <row r="16" spans="1:17" ht="37.5" customHeight="1" thickBot="1">
      <c r="A16" s="244" t="s">
        <v>14</v>
      </c>
      <c r="B16" s="245"/>
      <c r="C16" s="15"/>
      <c r="D16" s="18">
        <v>935</v>
      </c>
      <c r="E16" s="18">
        <v>23</v>
      </c>
      <c r="F16" s="18">
        <v>273</v>
      </c>
      <c r="G16" s="17">
        <v>1142</v>
      </c>
      <c r="I16" s="22" t="e">
        <f t="shared" si="2"/>
        <v>#VALUE!</v>
      </c>
      <c r="J16" s="22" t="e">
        <f t="shared" si="0"/>
        <v>#VALUE!</v>
      </c>
      <c r="K16" s="22" t="e">
        <f t="shared" si="0"/>
        <v>#VALUE!</v>
      </c>
      <c r="L16" s="22">
        <f t="shared" si="0"/>
        <v>2</v>
      </c>
      <c r="N16" s="2">
        <f t="shared" si="3"/>
        <v>935</v>
      </c>
      <c r="O16" s="2">
        <f t="shared" si="1"/>
        <v>23</v>
      </c>
      <c r="P16" s="2">
        <f t="shared" si="1"/>
        <v>273</v>
      </c>
      <c r="Q16" s="2">
        <f t="shared" si="1"/>
        <v>1142</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1909325</v>
      </c>
      <c r="E19" s="16">
        <v>1824163</v>
      </c>
      <c r="F19" s="16">
        <v>1907896</v>
      </c>
      <c r="G19" s="16">
        <v>1317061</v>
      </c>
      <c r="I19" s="22">
        <f t="shared" ref="I19:L38" si="4">REPLACE(D19,1,3,"")/1</f>
        <v>9325</v>
      </c>
      <c r="J19" s="22">
        <f t="shared" si="4"/>
        <v>4163</v>
      </c>
      <c r="K19" s="22">
        <f t="shared" si="4"/>
        <v>7896</v>
      </c>
      <c r="L19" s="22">
        <f t="shared" si="4"/>
        <v>7061</v>
      </c>
      <c r="N19" s="2">
        <f t="shared" si="3"/>
        <v>1909325</v>
      </c>
      <c r="O19" s="2">
        <f t="shared" si="3"/>
        <v>1824163</v>
      </c>
      <c r="P19" s="2">
        <f t="shared" si="3"/>
        <v>1907896</v>
      </c>
      <c r="Q19" s="2">
        <f t="shared" si="3"/>
        <v>1317061</v>
      </c>
    </row>
    <row r="20" spans="1:17" ht="61.5" customHeight="1" thickBot="1">
      <c r="A20" s="244" t="s">
        <v>17</v>
      </c>
      <c r="B20" s="245"/>
      <c r="C20" s="15"/>
      <c r="D20" s="17">
        <v>8913</v>
      </c>
      <c r="E20" s="17">
        <v>12707</v>
      </c>
      <c r="F20" s="17">
        <v>21796</v>
      </c>
      <c r="G20" s="17">
        <v>25902</v>
      </c>
      <c r="I20" s="22">
        <f t="shared" si="4"/>
        <v>3</v>
      </c>
      <c r="J20" s="22">
        <f t="shared" si="4"/>
        <v>7</v>
      </c>
      <c r="K20" s="22">
        <f t="shared" si="4"/>
        <v>96</v>
      </c>
      <c r="L20" s="22">
        <f t="shared" si="4"/>
        <v>2</v>
      </c>
      <c r="N20" s="2">
        <f t="shared" si="3"/>
        <v>8913</v>
      </c>
      <c r="O20" s="2">
        <f t="shared" si="3"/>
        <v>12707</v>
      </c>
      <c r="P20" s="2">
        <f t="shared" si="3"/>
        <v>21796</v>
      </c>
      <c r="Q20" s="2">
        <f t="shared" si="3"/>
        <v>25902</v>
      </c>
    </row>
    <row r="21" spans="1:17" ht="30" customHeight="1" thickBot="1">
      <c r="A21" s="244" t="s">
        <v>18</v>
      </c>
      <c r="B21" s="245"/>
      <c r="C21" s="15"/>
      <c r="D21" s="18">
        <v>352</v>
      </c>
      <c r="E21" s="18"/>
      <c r="F21" s="18">
        <v>900</v>
      </c>
      <c r="G21" s="18"/>
      <c r="I21" s="22" t="e">
        <f t="shared" si="4"/>
        <v>#VALUE!</v>
      </c>
      <c r="J21" s="22" t="e">
        <f t="shared" si="4"/>
        <v>#VALUE!</v>
      </c>
      <c r="K21" s="22" t="e">
        <f t="shared" si="4"/>
        <v>#VALUE!</v>
      </c>
      <c r="L21" s="22" t="e">
        <f t="shared" si="4"/>
        <v>#VALUE!</v>
      </c>
      <c r="N21" s="2">
        <f t="shared" si="3"/>
        <v>352</v>
      </c>
      <c r="O21" s="2">
        <f t="shared" si="3"/>
        <v>0</v>
      </c>
      <c r="P21" s="2">
        <f t="shared" si="3"/>
        <v>900</v>
      </c>
      <c r="Q21" s="2">
        <f t="shared" si="3"/>
        <v>0</v>
      </c>
    </row>
    <row r="22" spans="1:17" ht="30" customHeight="1" thickBot="1">
      <c r="A22" s="244" t="s">
        <v>19</v>
      </c>
      <c r="B22" s="245"/>
      <c r="C22" s="15"/>
      <c r="D22" s="17">
        <v>548781</v>
      </c>
      <c r="E22" s="17">
        <v>464252</v>
      </c>
      <c r="F22" s="17">
        <v>643134</v>
      </c>
      <c r="G22" s="17">
        <v>383435</v>
      </c>
      <c r="I22" s="22">
        <f t="shared" si="4"/>
        <v>781</v>
      </c>
      <c r="J22" s="22">
        <f t="shared" si="4"/>
        <v>252</v>
      </c>
      <c r="K22" s="22">
        <f t="shared" si="4"/>
        <v>134</v>
      </c>
      <c r="L22" s="22">
        <f t="shared" si="4"/>
        <v>435</v>
      </c>
      <c r="N22" s="2">
        <f t="shared" si="3"/>
        <v>548781</v>
      </c>
      <c r="O22" s="2">
        <f t="shared" si="3"/>
        <v>464252</v>
      </c>
      <c r="P22" s="2">
        <f t="shared" si="3"/>
        <v>643134</v>
      </c>
      <c r="Q22" s="2">
        <f t="shared" si="3"/>
        <v>383435</v>
      </c>
    </row>
    <row r="23" spans="1:17" ht="15" customHeight="1" thickBot="1">
      <c r="A23" s="244" t="s">
        <v>20</v>
      </c>
      <c r="B23" s="245"/>
      <c r="C23" s="15"/>
      <c r="D23" s="17">
        <v>1147571</v>
      </c>
      <c r="E23" s="17">
        <v>1302403</v>
      </c>
      <c r="F23" s="17">
        <v>1195090</v>
      </c>
      <c r="G23" s="17">
        <v>873819</v>
      </c>
      <c r="I23" s="22">
        <f t="shared" si="4"/>
        <v>7571</v>
      </c>
      <c r="J23" s="22">
        <f t="shared" si="4"/>
        <v>2403</v>
      </c>
      <c r="K23" s="22">
        <f t="shared" si="4"/>
        <v>5090</v>
      </c>
      <c r="L23" s="22">
        <f t="shared" si="4"/>
        <v>819</v>
      </c>
      <c r="N23" s="2">
        <f t="shared" si="3"/>
        <v>1147571</v>
      </c>
      <c r="O23" s="2">
        <f t="shared" si="3"/>
        <v>1302403</v>
      </c>
      <c r="P23" s="2">
        <f t="shared" si="3"/>
        <v>1195090</v>
      </c>
      <c r="Q23" s="2">
        <f t="shared" si="3"/>
        <v>873819</v>
      </c>
    </row>
    <row r="24" spans="1:17" ht="30" customHeight="1" thickBot="1">
      <c r="A24" s="244" t="s">
        <v>21</v>
      </c>
      <c r="B24" s="245"/>
      <c r="C24" s="15"/>
      <c r="D24" s="17">
        <v>203708</v>
      </c>
      <c r="E24" s="17">
        <v>44801</v>
      </c>
      <c r="F24" s="17">
        <v>46977</v>
      </c>
      <c r="G24" s="17">
        <v>33905</v>
      </c>
      <c r="I24" s="22">
        <f t="shared" si="4"/>
        <v>708</v>
      </c>
      <c r="J24" s="22">
        <f t="shared" si="4"/>
        <v>1</v>
      </c>
      <c r="K24" s="22">
        <f t="shared" si="4"/>
        <v>77</v>
      </c>
      <c r="L24" s="22">
        <f t="shared" si="4"/>
        <v>5</v>
      </c>
      <c r="N24" s="2">
        <f t="shared" si="3"/>
        <v>203708</v>
      </c>
      <c r="O24" s="2">
        <f t="shared" si="3"/>
        <v>44801</v>
      </c>
      <c r="P24" s="2">
        <f t="shared" si="3"/>
        <v>46977</v>
      </c>
      <c r="Q24" s="2">
        <f t="shared" si="3"/>
        <v>33905</v>
      </c>
    </row>
    <row r="25" spans="1:17" ht="15" customHeight="1" thickBot="1">
      <c r="A25" s="254" t="s">
        <v>22</v>
      </c>
      <c r="B25" s="255"/>
      <c r="C25" s="15"/>
      <c r="D25" s="16">
        <v>1417540</v>
      </c>
      <c r="E25" s="16">
        <v>1449909</v>
      </c>
      <c r="F25" s="16">
        <v>1109930</v>
      </c>
      <c r="G25" s="16">
        <v>1385254</v>
      </c>
      <c r="I25" s="22">
        <f t="shared" si="4"/>
        <v>7540</v>
      </c>
      <c r="J25" s="22">
        <f t="shared" si="4"/>
        <v>9909</v>
      </c>
      <c r="K25" s="22">
        <f t="shared" si="4"/>
        <v>9930</v>
      </c>
      <c r="L25" s="22">
        <f t="shared" si="4"/>
        <v>5254</v>
      </c>
      <c r="N25" s="2">
        <f t="shared" si="3"/>
        <v>1417540</v>
      </c>
      <c r="O25" s="2">
        <f t="shared" si="3"/>
        <v>1449909</v>
      </c>
      <c r="P25" s="2">
        <f t="shared" si="3"/>
        <v>1109930</v>
      </c>
      <c r="Q25" s="2">
        <f t="shared" si="3"/>
        <v>1385254</v>
      </c>
    </row>
    <row r="26" spans="1:17" ht="25.5" customHeight="1" thickBot="1">
      <c r="A26" s="244" t="s">
        <v>23</v>
      </c>
      <c r="B26" s="245"/>
      <c r="C26" s="15"/>
      <c r="D26" s="17">
        <v>582195</v>
      </c>
      <c r="E26" s="17">
        <v>479143</v>
      </c>
      <c r="F26" s="17">
        <v>489430</v>
      </c>
      <c r="G26" s="17">
        <v>518592</v>
      </c>
      <c r="I26" s="22">
        <f t="shared" si="4"/>
        <v>195</v>
      </c>
      <c r="J26" s="22">
        <f t="shared" si="4"/>
        <v>143</v>
      </c>
      <c r="K26" s="22">
        <f t="shared" si="4"/>
        <v>430</v>
      </c>
      <c r="L26" s="22">
        <f t="shared" si="4"/>
        <v>592</v>
      </c>
      <c r="N26" s="2">
        <f t="shared" si="3"/>
        <v>582195</v>
      </c>
      <c r="O26" s="2">
        <f t="shared" si="3"/>
        <v>479143</v>
      </c>
      <c r="P26" s="2">
        <f t="shared" si="3"/>
        <v>489430</v>
      </c>
      <c r="Q26" s="2">
        <f t="shared" si="3"/>
        <v>518592</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725243</v>
      </c>
      <c r="E28" s="17">
        <v>754880</v>
      </c>
      <c r="F28" s="17">
        <v>155190</v>
      </c>
      <c r="G28" s="17">
        <v>477906</v>
      </c>
      <c r="I28" s="22">
        <f t="shared" si="4"/>
        <v>243</v>
      </c>
      <c r="J28" s="22">
        <f t="shared" si="4"/>
        <v>880</v>
      </c>
      <c r="K28" s="22">
        <f t="shared" si="4"/>
        <v>190</v>
      </c>
      <c r="L28" s="22">
        <f t="shared" si="4"/>
        <v>906</v>
      </c>
      <c r="N28" s="2">
        <f t="shared" si="3"/>
        <v>725243</v>
      </c>
      <c r="O28" s="2">
        <f t="shared" si="3"/>
        <v>754880</v>
      </c>
      <c r="P28" s="2">
        <f t="shared" si="3"/>
        <v>155190</v>
      </c>
      <c r="Q28" s="2">
        <f t="shared" si="3"/>
        <v>477906</v>
      </c>
    </row>
    <row r="29" spans="1:17" ht="15" customHeight="1" thickBot="1">
      <c r="A29" s="254" t="s">
        <v>26</v>
      </c>
      <c r="B29" s="255"/>
      <c r="C29" s="15"/>
      <c r="D29" s="16">
        <v>3326865</v>
      </c>
      <c r="E29" s="16">
        <v>3274072</v>
      </c>
      <c r="F29" s="16">
        <v>3017826</v>
      </c>
      <c r="G29" s="16">
        <v>2702315</v>
      </c>
      <c r="I29" s="22">
        <f t="shared" si="4"/>
        <v>6865</v>
      </c>
      <c r="J29" s="22">
        <f t="shared" si="4"/>
        <v>4072</v>
      </c>
      <c r="K29" s="22">
        <f t="shared" si="4"/>
        <v>7826</v>
      </c>
      <c r="L29" s="22">
        <f t="shared" si="4"/>
        <v>2315</v>
      </c>
      <c r="N29" s="2">
        <f t="shared" si="3"/>
        <v>3326865</v>
      </c>
      <c r="O29" s="2">
        <f t="shared" si="3"/>
        <v>3274072</v>
      </c>
      <c r="P29" s="2">
        <f t="shared" si="3"/>
        <v>3017826</v>
      </c>
      <c r="Q29" s="2">
        <f t="shared" si="3"/>
        <v>2702315</v>
      </c>
    </row>
    <row r="30" spans="1:17" ht="15" customHeight="1" thickBot="1">
      <c r="A30" s="254" t="s">
        <v>27</v>
      </c>
      <c r="B30" s="255"/>
      <c r="C30" s="15"/>
      <c r="D30" s="16">
        <v>1973636</v>
      </c>
      <c r="E30" s="16">
        <v>1978297</v>
      </c>
      <c r="F30" s="16">
        <v>1708818</v>
      </c>
      <c r="G30" s="16">
        <v>1308353</v>
      </c>
      <c r="I30" s="22">
        <f t="shared" si="4"/>
        <v>3636</v>
      </c>
      <c r="J30" s="22">
        <f t="shared" si="4"/>
        <v>8297</v>
      </c>
      <c r="K30" s="22">
        <f t="shared" si="4"/>
        <v>8818</v>
      </c>
      <c r="L30" s="22">
        <f t="shared" si="4"/>
        <v>8353</v>
      </c>
      <c r="N30" s="2">
        <f t="shared" si="3"/>
        <v>1973636</v>
      </c>
      <c r="O30" s="2">
        <f t="shared" si="3"/>
        <v>1978297</v>
      </c>
      <c r="P30" s="2">
        <f t="shared" si="3"/>
        <v>1708818</v>
      </c>
      <c r="Q30" s="2">
        <f t="shared" si="3"/>
        <v>1308353</v>
      </c>
    </row>
    <row r="31" spans="1:17" ht="15" customHeight="1" thickBot="1">
      <c r="A31" s="244" t="s">
        <v>28</v>
      </c>
      <c r="B31" s="245"/>
      <c r="C31" s="15"/>
      <c r="D31" s="17">
        <v>1855015</v>
      </c>
      <c r="E31" s="17">
        <v>1639411</v>
      </c>
      <c r="F31" s="17">
        <v>1486752</v>
      </c>
      <c r="G31" s="17">
        <v>1232275</v>
      </c>
      <c r="I31" s="22">
        <f t="shared" si="4"/>
        <v>5015</v>
      </c>
      <c r="J31" s="22">
        <f t="shared" si="4"/>
        <v>9411</v>
      </c>
      <c r="K31" s="22">
        <f t="shared" si="4"/>
        <v>6752</v>
      </c>
      <c r="L31" s="22">
        <f t="shared" si="4"/>
        <v>2275</v>
      </c>
      <c r="N31" s="2">
        <f t="shared" si="3"/>
        <v>1855015</v>
      </c>
      <c r="O31" s="2">
        <f t="shared" si="3"/>
        <v>1639411</v>
      </c>
      <c r="P31" s="2">
        <f t="shared" si="3"/>
        <v>1486752</v>
      </c>
      <c r="Q31" s="2">
        <f t="shared" si="3"/>
        <v>1232275</v>
      </c>
    </row>
    <row r="32" spans="1:17" ht="15.75" customHeight="1" thickBot="1">
      <c r="A32" s="244" t="s">
        <v>29</v>
      </c>
      <c r="B32" s="245"/>
      <c r="C32" s="15"/>
      <c r="D32" s="17">
        <v>118621</v>
      </c>
      <c r="E32" s="17">
        <v>338886</v>
      </c>
      <c r="F32" s="17">
        <v>222066</v>
      </c>
      <c r="G32" s="17">
        <v>76078</v>
      </c>
      <c r="I32" s="22">
        <f t="shared" si="4"/>
        <v>621</v>
      </c>
      <c r="J32" s="22">
        <f t="shared" si="4"/>
        <v>886</v>
      </c>
      <c r="K32" s="22">
        <f t="shared" si="4"/>
        <v>66</v>
      </c>
      <c r="L32" s="22">
        <f t="shared" si="4"/>
        <v>78</v>
      </c>
      <c r="N32" s="2">
        <f t="shared" si="3"/>
        <v>118621</v>
      </c>
      <c r="O32" s="2">
        <f t="shared" si="3"/>
        <v>338886</v>
      </c>
      <c r="P32" s="2">
        <f t="shared" si="3"/>
        <v>222066</v>
      </c>
      <c r="Q32" s="2">
        <f t="shared" si="3"/>
        <v>76078</v>
      </c>
    </row>
    <row r="33" spans="1:18" ht="15" customHeight="1" thickBot="1">
      <c r="A33" s="254" t="s">
        <v>30</v>
      </c>
      <c r="B33" s="255"/>
      <c r="C33" s="15"/>
      <c r="D33" s="16">
        <v>1352818</v>
      </c>
      <c r="E33" s="16">
        <v>1295775</v>
      </c>
      <c r="F33" s="16">
        <v>1309008</v>
      </c>
      <c r="G33" s="16">
        <v>1393962</v>
      </c>
      <c r="I33" s="22">
        <f t="shared" si="4"/>
        <v>2818</v>
      </c>
      <c r="J33" s="22">
        <f t="shared" si="4"/>
        <v>5775</v>
      </c>
      <c r="K33" s="22">
        <f t="shared" si="4"/>
        <v>9008</v>
      </c>
      <c r="L33" s="22">
        <f t="shared" si="4"/>
        <v>3962</v>
      </c>
      <c r="N33" s="2">
        <f t="shared" si="3"/>
        <v>1352818</v>
      </c>
      <c r="O33" s="2">
        <f t="shared" si="3"/>
        <v>1295775</v>
      </c>
      <c r="P33" s="2">
        <f t="shared" si="3"/>
        <v>1309008</v>
      </c>
      <c r="Q33" s="2">
        <f t="shared" si="3"/>
        <v>1393962</v>
      </c>
      <c r="R33" s="22"/>
    </row>
    <row r="34" spans="1:18" ht="30" customHeight="1" thickBot="1">
      <c r="A34" s="244" t="s">
        <v>31</v>
      </c>
      <c r="B34" s="245"/>
      <c r="C34" s="15"/>
      <c r="D34" s="17">
        <v>660000</v>
      </c>
      <c r="E34" s="17">
        <v>660000</v>
      </c>
      <c r="F34" s="17">
        <v>660000</v>
      </c>
      <c r="G34" s="17">
        <v>1250446</v>
      </c>
      <c r="I34" s="22">
        <f t="shared" si="4"/>
        <v>0</v>
      </c>
      <c r="J34" s="22">
        <f t="shared" si="4"/>
        <v>0</v>
      </c>
      <c r="K34" s="22">
        <f t="shared" si="4"/>
        <v>0</v>
      </c>
      <c r="L34" s="22">
        <f t="shared" si="4"/>
        <v>446</v>
      </c>
      <c r="N34" s="2">
        <f t="shared" si="3"/>
        <v>660000</v>
      </c>
      <c r="O34" s="2">
        <f t="shared" si="3"/>
        <v>660000</v>
      </c>
      <c r="P34" s="2">
        <f t="shared" si="3"/>
        <v>660000</v>
      </c>
      <c r="Q34" s="2">
        <f t="shared" si="3"/>
        <v>1250446</v>
      </c>
    </row>
    <row r="35" spans="1:18" ht="30" customHeight="1" thickBot="1">
      <c r="A35" s="244" t="s">
        <v>32</v>
      </c>
      <c r="B35" s="245"/>
      <c r="C35" s="15"/>
      <c r="D35" s="17">
        <v>611965</v>
      </c>
      <c r="E35" s="17">
        <v>611965</v>
      </c>
      <c r="F35" s="17">
        <v>611965</v>
      </c>
      <c r="G35" s="17">
        <v>21519</v>
      </c>
      <c r="I35" s="22">
        <f t="shared" si="4"/>
        <v>965</v>
      </c>
      <c r="J35" s="22">
        <f t="shared" si="4"/>
        <v>965</v>
      </c>
      <c r="K35" s="22">
        <f t="shared" si="4"/>
        <v>965</v>
      </c>
      <c r="L35" s="22">
        <f t="shared" si="4"/>
        <v>19</v>
      </c>
      <c r="N35" s="2">
        <f t="shared" si="3"/>
        <v>611965</v>
      </c>
      <c r="O35" s="2">
        <f t="shared" si="3"/>
        <v>611965</v>
      </c>
      <c r="P35" s="2">
        <f t="shared" si="3"/>
        <v>611965</v>
      </c>
      <c r="Q35" s="2">
        <f t="shared" si="3"/>
        <v>21519</v>
      </c>
    </row>
    <row r="36" spans="1:18" ht="37.5" customHeight="1" thickBot="1">
      <c r="A36" s="244" t="s">
        <v>33</v>
      </c>
      <c r="B36" s="245"/>
      <c r="C36" s="15"/>
      <c r="D36" s="17">
        <v>108270</v>
      </c>
      <c r="E36" s="17">
        <v>21750</v>
      </c>
      <c r="F36" s="17">
        <v>69992</v>
      </c>
      <c r="G36" s="17">
        <v>153314</v>
      </c>
      <c r="I36" s="22">
        <f t="shared" si="4"/>
        <v>270</v>
      </c>
      <c r="J36" s="22">
        <f t="shared" si="4"/>
        <v>50</v>
      </c>
      <c r="K36" s="22">
        <f t="shared" si="4"/>
        <v>92</v>
      </c>
      <c r="L36" s="22">
        <f t="shared" si="4"/>
        <v>314</v>
      </c>
      <c r="N36" s="2">
        <f t="shared" si="3"/>
        <v>108270</v>
      </c>
      <c r="O36" s="2">
        <f t="shared" si="3"/>
        <v>21750</v>
      </c>
      <c r="P36" s="2">
        <f t="shared" si="3"/>
        <v>69992</v>
      </c>
      <c r="Q36" s="2">
        <f t="shared" si="3"/>
        <v>153314</v>
      </c>
    </row>
    <row r="37" spans="1:18" ht="30" customHeight="1" thickBot="1">
      <c r="A37" s="254" t="s">
        <v>34</v>
      </c>
      <c r="B37" s="255"/>
      <c r="C37" s="15"/>
      <c r="D37" s="19">
        <v>411</v>
      </c>
      <c r="E37" s="19"/>
      <c r="F37" s="19"/>
      <c r="G37" s="19"/>
      <c r="I37" s="22" t="e">
        <f t="shared" si="4"/>
        <v>#VALUE!</v>
      </c>
      <c r="J37" s="22" t="e">
        <f t="shared" si="4"/>
        <v>#VALUE!</v>
      </c>
      <c r="K37" s="22" t="e">
        <f t="shared" si="4"/>
        <v>#VALUE!</v>
      </c>
      <c r="L37" s="22" t="e">
        <f t="shared" si="4"/>
        <v>#VALUE!</v>
      </c>
      <c r="N37" s="2">
        <f t="shared" si="3"/>
        <v>411</v>
      </c>
      <c r="O37" s="2">
        <f t="shared" si="3"/>
        <v>0</v>
      </c>
      <c r="P37" s="2">
        <f t="shared" si="3"/>
        <v>0</v>
      </c>
      <c r="Q37" s="2">
        <f t="shared" si="3"/>
        <v>0</v>
      </c>
    </row>
    <row r="38" spans="1:18" ht="30" customHeight="1" thickBot="1">
      <c r="A38" s="254" t="s">
        <v>35</v>
      </c>
      <c r="B38" s="255"/>
      <c r="C38" s="15"/>
      <c r="D38" s="16">
        <v>3326865</v>
      </c>
      <c r="E38" s="16">
        <v>3274072</v>
      </c>
      <c r="F38" s="16">
        <v>3017826</v>
      </c>
      <c r="G38" s="16">
        <v>2702315</v>
      </c>
      <c r="I38" s="22">
        <f t="shared" si="4"/>
        <v>6865</v>
      </c>
      <c r="J38" s="22">
        <f t="shared" si="4"/>
        <v>4072</v>
      </c>
      <c r="K38" s="22">
        <f t="shared" si="4"/>
        <v>7826</v>
      </c>
      <c r="L38" s="22">
        <f t="shared" si="4"/>
        <v>2315</v>
      </c>
      <c r="N38" s="2">
        <f t="shared" si="3"/>
        <v>3326865</v>
      </c>
      <c r="O38" s="2">
        <f t="shared" si="3"/>
        <v>3274072</v>
      </c>
      <c r="P38" s="2">
        <f t="shared" si="3"/>
        <v>3017826</v>
      </c>
      <c r="Q38" s="2">
        <f t="shared" si="3"/>
        <v>2702315</v>
      </c>
    </row>
    <row r="39" spans="1:18">
      <c r="A39" t="s">
        <v>1679</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668098</v>
      </c>
      <c r="E3" s="16">
        <v>737513</v>
      </c>
      <c r="F3" s="16">
        <v>850652</v>
      </c>
      <c r="G3" s="16">
        <v>814731</v>
      </c>
      <c r="H3" s="252" t="s">
        <v>1</v>
      </c>
      <c r="I3" s="253"/>
      <c r="J3" s="15"/>
      <c r="K3" s="16">
        <v>764493</v>
      </c>
      <c r="L3" s="16">
        <v>726401</v>
      </c>
      <c r="M3" s="16">
        <v>756944</v>
      </c>
      <c r="N3" s="16">
        <v>697998</v>
      </c>
      <c r="P3" s="2">
        <f>REPLACE(D3,1,3,"")/1</f>
        <v>98</v>
      </c>
      <c r="Q3" s="2">
        <f t="shared" ref="Q3:S16" si="0">REPLACE(E3,1,3,"")/1</f>
        <v>513</v>
      </c>
      <c r="R3" s="2">
        <f t="shared" si="0"/>
        <v>652</v>
      </c>
      <c r="S3" s="2">
        <f t="shared" si="0"/>
        <v>731</v>
      </c>
      <c r="T3" s="2">
        <f>REPLACE(K3,1,3,"")/1</f>
        <v>493</v>
      </c>
      <c r="U3" s="2">
        <f t="shared" ref="U3:W16" si="1">REPLACE(L3,1,3,"")/1</f>
        <v>401</v>
      </c>
      <c r="V3" s="2">
        <f t="shared" si="1"/>
        <v>944</v>
      </c>
      <c r="W3" s="2">
        <f t="shared" si="1"/>
        <v>998</v>
      </c>
      <c r="Y3" s="3">
        <f>K3</f>
        <v>764493</v>
      </c>
      <c r="Z3" s="3">
        <f t="shared" ref="Z3:AB17" si="2">L3</f>
        <v>726401</v>
      </c>
      <c r="AA3" s="3">
        <f t="shared" si="2"/>
        <v>756944</v>
      </c>
      <c r="AB3" s="3">
        <f t="shared" si="2"/>
        <v>697998</v>
      </c>
      <c r="AC3" s="3">
        <f>D3</f>
        <v>668098</v>
      </c>
      <c r="AD3" s="3">
        <f t="shared" ref="AD3:AF17" si="3">E3</f>
        <v>737513</v>
      </c>
      <c r="AE3" s="3">
        <f t="shared" si="3"/>
        <v>850652</v>
      </c>
      <c r="AF3" s="3">
        <f t="shared" si="3"/>
        <v>814731</v>
      </c>
    </row>
    <row r="4" spans="1:32" ht="15" customHeight="1" thickBot="1">
      <c r="A4" s="244" t="s">
        <v>2</v>
      </c>
      <c r="B4" s="245"/>
      <c r="C4" s="15"/>
      <c r="D4" s="17">
        <v>566882</v>
      </c>
      <c r="E4" s="17">
        <v>646981</v>
      </c>
      <c r="F4" s="17">
        <v>709959</v>
      </c>
      <c r="G4" s="17">
        <v>676345</v>
      </c>
      <c r="H4" s="244" t="s">
        <v>2</v>
      </c>
      <c r="I4" s="245"/>
      <c r="J4" s="15"/>
      <c r="K4" s="17">
        <v>661515</v>
      </c>
      <c r="L4" s="17">
        <v>626172</v>
      </c>
      <c r="M4" s="17">
        <v>668068</v>
      </c>
      <c r="N4" s="17">
        <v>610509</v>
      </c>
      <c r="P4" s="2">
        <f t="shared" ref="P4:P16" si="4">REPLACE(D4,1,3,"")/1</f>
        <v>882</v>
      </c>
      <c r="Q4" s="2">
        <f t="shared" si="0"/>
        <v>981</v>
      </c>
      <c r="R4" s="2">
        <f t="shared" si="0"/>
        <v>959</v>
      </c>
      <c r="S4" s="2">
        <f t="shared" si="0"/>
        <v>345</v>
      </c>
      <c r="T4" s="2">
        <f t="shared" ref="T4:U16" si="5">REPLACE(K4,1,3,"")/1</f>
        <v>515</v>
      </c>
      <c r="U4" s="2">
        <f t="shared" si="5"/>
        <v>172</v>
      </c>
      <c r="V4" s="2">
        <f t="shared" si="1"/>
        <v>68</v>
      </c>
      <c r="W4" s="2">
        <f t="shared" si="1"/>
        <v>509</v>
      </c>
      <c r="Y4" s="3">
        <f t="shared" ref="Y4:AB38" si="6">K4</f>
        <v>661515</v>
      </c>
      <c r="Z4" s="3">
        <f t="shared" si="2"/>
        <v>626172</v>
      </c>
      <c r="AA4" s="3">
        <f t="shared" si="2"/>
        <v>668068</v>
      </c>
      <c r="AB4" s="3">
        <f t="shared" si="2"/>
        <v>610509</v>
      </c>
      <c r="AC4" s="3">
        <f t="shared" ref="AC4:AF38" si="7">D4</f>
        <v>566882</v>
      </c>
      <c r="AD4" s="3">
        <f t="shared" si="3"/>
        <v>646981</v>
      </c>
      <c r="AE4" s="3">
        <f t="shared" si="3"/>
        <v>709959</v>
      </c>
      <c r="AF4" s="3">
        <f t="shared" si="3"/>
        <v>676345</v>
      </c>
    </row>
    <row r="5" spans="1:32" ht="61.5" customHeight="1" thickBot="1">
      <c r="A5" s="254" t="s">
        <v>3</v>
      </c>
      <c r="B5" s="255"/>
      <c r="C5" s="15"/>
      <c r="D5" s="16">
        <v>101216</v>
      </c>
      <c r="E5" s="16">
        <v>90532</v>
      </c>
      <c r="F5" s="16">
        <v>140693</v>
      </c>
      <c r="G5" s="16">
        <v>138386</v>
      </c>
      <c r="H5" s="254" t="s">
        <v>3</v>
      </c>
      <c r="I5" s="255"/>
      <c r="J5" s="15"/>
      <c r="K5" s="16">
        <v>102978</v>
      </c>
      <c r="L5" s="16">
        <v>100229</v>
      </c>
      <c r="M5" s="16">
        <v>88875</v>
      </c>
      <c r="N5" s="16">
        <v>87489</v>
      </c>
      <c r="P5" s="2">
        <f t="shared" si="4"/>
        <v>216</v>
      </c>
      <c r="Q5" s="2">
        <f t="shared" si="0"/>
        <v>32</v>
      </c>
      <c r="R5" s="2">
        <f t="shared" si="0"/>
        <v>693</v>
      </c>
      <c r="S5" s="2">
        <f t="shared" si="0"/>
        <v>386</v>
      </c>
      <c r="T5" s="2">
        <f t="shared" si="5"/>
        <v>978</v>
      </c>
      <c r="U5" s="2">
        <f t="shared" si="1"/>
        <v>229</v>
      </c>
      <c r="V5" s="2">
        <f t="shared" si="1"/>
        <v>75</v>
      </c>
      <c r="W5" s="2">
        <f t="shared" si="1"/>
        <v>89</v>
      </c>
      <c r="Y5" s="3">
        <f t="shared" si="6"/>
        <v>102978</v>
      </c>
      <c r="Z5" s="3">
        <f t="shared" si="2"/>
        <v>100229</v>
      </c>
      <c r="AA5" s="3">
        <f t="shared" si="2"/>
        <v>88875</v>
      </c>
      <c r="AB5" s="3">
        <f t="shared" si="2"/>
        <v>87489</v>
      </c>
      <c r="AC5" s="3">
        <f t="shared" si="7"/>
        <v>101216</v>
      </c>
      <c r="AD5" s="3">
        <f t="shared" si="3"/>
        <v>90532</v>
      </c>
      <c r="AE5" s="3">
        <f t="shared" si="3"/>
        <v>140693</v>
      </c>
      <c r="AF5" s="3">
        <f t="shared" si="3"/>
        <v>138386</v>
      </c>
    </row>
    <row r="6" spans="1:32" ht="37.5" customHeight="1" thickBot="1">
      <c r="A6" s="244" t="s">
        <v>4</v>
      </c>
      <c r="B6" s="245"/>
      <c r="C6" s="15"/>
      <c r="D6" s="17">
        <v>4918</v>
      </c>
      <c r="E6" s="17">
        <v>1823</v>
      </c>
      <c r="F6" s="17">
        <v>5849</v>
      </c>
      <c r="G6" s="17">
        <v>1717</v>
      </c>
      <c r="H6" s="244" t="s">
        <v>4</v>
      </c>
      <c r="I6" s="245"/>
      <c r="J6" s="15"/>
      <c r="K6" s="17">
        <v>25280</v>
      </c>
      <c r="L6" s="17">
        <v>4046</v>
      </c>
      <c r="M6" s="17">
        <v>7526</v>
      </c>
      <c r="N6" s="17">
        <v>7035</v>
      </c>
      <c r="P6" s="2">
        <f t="shared" si="4"/>
        <v>8</v>
      </c>
      <c r="Q6" s="2">
        <f t="shared" si="0"/>
        <v>3</v>
      </c>
      <c r="R6" s="2">
        <f t="shared" si="0"/>
        <v>9</v>
      </c>
      <c r="S6" s="2">
        <f t="shared" si="0"/>
        <v>7</v>
      </c>
      <c r="T6" s="2">
        <f t="shared" si="5"/>
        <v>80</v>
      </c>
      <c r="U6" s="2">
        <f t="shared" si="1"/>
        <v>6</v>
      </c>
      <c r="V6" s="2">
        <f t="shared" si="1"/>
        <v>6</v>
      </c>
      <c r="W6" s="2">
        <f t="shared" si="1"/>
        <v>5</v>
      </c>
      <c r="Y6" s="3">
        <f t="shared" si="6"/>
        <v>25280</v>
      </c>
      <c r="Z6" s="3">
        <f t="shared" si="2"/>
        <v>4046</v>
      </c>
      <c r="AA6" s="3">
        <f t="shared" si="2"/>
        <v>7526</v>
      </c>
      <c r="AB6" s="3">
        <f t="shared" si="2"/>
        <v>7035</v>
      </c>
      <c r="AC6" s="3">
        <f t="shared" si="7"/>
        <v>4918</v>
      </c>
      <c r="AD6" s="3">
        <f t="shared" si="3"/>
        <v>1823</v>
      </c>
      <c r="AE6" s="3">
        <f t="shared" si="3"/>
        <v>5849</v>
      </c>
      <c r="AF6" s="3">
        <f t="shared" si="3"/>
        <v>1717</v>
      </c>
    </row>
    <row r="7" spans="1:32" ht="15" customHeight="1" thickBot="1">
      <c r="A7" s="244" t="s">
        <v>5</v>
      </c>
      <c r="B7" s="245"/>
      <c r="C7" s="15"/>
      <c r="D7" s="17">
        <v>19716</v>
      </c>
      <c r="E7" s="17">
        <v>12622</v>
      </c>
      <c r="F7" s="17">
        <v>12262</v>
      </c>
      <c r="G7" s="17">
        <v>9322</v>
      </c>
      <c r="H7" s="244" t="s">
        <v>5</v>
      </c>
      <c r="I7" s="245"/>
      <c r="J7" s="15"/>
      <c r="K7" s="17">
        <v>26130</v>
      </c>
      <c r="L7" s="17">
        <v>17748</v>
      </c>
      <c r="M7" s="17">
        <v>27694</v>
      </c>
      <c r="N7" s="17">
        <v>19241</v>
      </c>
      <c r="P7" s="2">
        <f t="shared" si="4"/>
        <v>16</v>
      </c>
      <c r="Q7" s="2">
        <f t="shared" si="0"/>
        <v>22</v>
      </c>
      <c r="R7" s="2">
        <f t="shared" si="0"/>
        <v>62</v>
      </c>
      <c r="S7" s="2">
        <f t="shared" si="0"/>
        <v>2</v>
      </c>
      <c r="T7" s="2">
        <f t="shared" si="5"/>
        <v>30</v>
      </c>
      <c r="U7" s="2">
        <f t="shared" si="1"/>
        <v>48</v>
      </c>
      <c r="V7" s="2">
        <f t="shared" si="1"/>
        <v>94</v>
      </c>
      <c r="W7" s="2">
        <f t="shared" si="1"/>
        <v>41</v>
      </c>
      <c r="Y7" s="3">
        <f t="shared" si="6"/>
        <v>26130</v>
      </c>
      <c r="Z7" s="3">
        <f t="shared" si="2"/>
        <v>17748</v>
      </c>
      <c r="AA7" s="3">
        <f t="shared" si="2"/>
        <v>27694</v>
      </c>
      <c r="AB7" s="3">
        <f t="shared" si="2"/>
        <v>19241</v>
      </c>
      <c r="AC7" s="3">
        <f t="shared" si="7"/>
        <v>19716</v>
      </c>
      <c r="AD7" s="3">
        <f t="shared" si="3"/>
        <v>12622</v>
      </c>
      <c r="AE7" s="3">
        <f t="shared" si="3"/>
        <v>12262</v>
      </c>
      <c r="AF7" s="3">
        <f t="shared" si="3"/>
        <v>9322</v>
      </c>
    </row>
    <row r="8" spans="1:32" ht="15.75" customHeight="1" thickBot="1">
      <c r="A8" s="244" t="s">
        <v>6</v>
      </c>
      <c r="B8" s="245"/>
      <c r="C8" s="15"/>
      <c r="D8" s="17">
        <v>34915</v>
      </c>
      <c r="E8" s="17">
        <v>30829</v>
      </c>
      <c r="F8" s="17">
        <v>50462</v>
      </c>
      <c r="G8" s="17">
        <v>34951</v>
      </c>
      <c r="H8" s="244" t="s">
        <v>6</v>
      </c>
      <c r="I8" s="245"/>
      <c r="J8" s="15"/>
      <c r="K8" s="17">
        <v>36942</v>
      </c>
      <c r="L8" s="17">
        <v>32719</v>
      </c>
      <c r="M8" s="17">
        <v>40522</v>
      </c>
      <c r="N8" s="17">
        <v>30819</v>
      </c>
      <c r="P8" s="2">
        <f t="shared" si="4"/>
        <v>15</v>
      </c>
      <c r="Q8" s="2">
        <f t="shared" si="0"/>
        <v>29</v>
      </c>
      <c r="R8" s="2">
        <f t="shared" si="0"/>
        <v>62</v>
      </c>
      <c r="S8" s="2">
        <f t="shared" si="0"/>
        <v>51</v>
      </c>
      <c r="T8" s="2">
        <f t="shared" si="5"/>
        <v>42</v>
      </c>
      <c r="U8" s="2">
        <f t="shared" si="1"/>
        <v>19</v>
      </c>
      <c r="V8" s="2">
        <f t="shared" si="1"/>
        <v>22</v>
      </c>
      <c r="W8" s="2">
        <f t="shared" si="1"/>
        <v>19</v>
      </c>
      <c r="Y8" s="3">
        <f t="shared" si="6"/>
        <v>36942</v>
      </c>
      <c r="Z8" s="3">
        <f t="shared" si="2"/>
        <v>32719</v>
      </c>
      <c r="AA8" s="3">
        <f t="shared" si="2"/>
        <v>40522</v>
      </c>
      <c r="AB8" s="3">
        <f t="shared" si="2"/>
        <v>30819</v>
      </c>
      <c r="AC8" s="3">
        <f t="shared" si="7"/>
        <v>34915</v>
      </c>
      <c r="AD8" s="3">
        <f t="shared" si="3"/>
        <v>30829</v>
      </c>
      <c r="AE8" s="3">
        <f t="shared" si="3"/>
        <v>50462</v>
      </c>
      <c r="AF8" s="3">
        <f t="shared" si="3"/>
        <v>34951</v>
      </c>
    </row>
    <row r="9" spans="1:32" ht="37.5" customHeight="1" thickBot="1">
      <c r="A9" s="244" t="s">
        <v>7</v>
      </c>
      <c r="B9" s="245"/>
      <c r="C9" s="15"/>
      <c r="D9" s="17">
        <v>-1522</v>
      </c>
      <c r="E9" s="17">
        <v>3744</v>
      </c>
      <c r="F9" s="17">
        <v>26291</v>
      </c>
      <c r="G9" s="17">
        <v>8236</v>
      </c>
      <c r="H9" s="244" t="s">
        <v>7</v>
      </c>
      <c r="I9" s="245"/>
      <c r="J9" s="15"/>
      <c r="K9" s="17">
        <v>67885</v>
      </c>
      <c r="L9" s="17">
        <v>29336</v>
      </c>
      <c r="M9" s="17">
        <v>23540</v>
      </c>
      <c r="N9" s="17">
        <v>10866</v>
      </c>
      <c r="P9" s="2">
        <f t="shared" si="4"/>
        <v>22</v>
      </c>
      <c r="Q9" s="2">
        <f t="shared" si="0"/>
        <v>4</v>
      </c>
      <c r="R9" s="2">
        <f t="shared" si="0"/>
        <v>91</v>
      </c>
      <c r="S9" s="2">
        <f t="shared" si="0"/>
        <v>6</v>
      </c>
      <c r="T9" s="2">
        <f t="shared" si="5"/>
        <v>85</v>
      </c>
      <c r="U9" s="2">
        <f t="shared" si="1"/>
        <v>36</v>
      </c>
      <c r="V9" s="2">
        <f t="shared" si="1"/>
        <v>40</v>
      </c>
      <c r="W9" s="2">
        <f t="shared" si="1"/>
        <v>66</v>
      </c>
      <c r="Y9" s="3">
        <f t="shared" si="6"/>
        <v>67885</v>
      </c>
      <c r="Z9" s="3">
        <f t="shared" si="2"/>
        <v>29336</v>
      </c>
      <c r="AA9" s="3">
        <f t="shared" si="2"/>
        <v>23540</v>
      </c>
      <c r="AB9" s="3">
        <f t="shared" si="2"/>
        <v>10866</v>
      </c>
      <c r="AC9" s="3">
        <f t="shared" si="7"/>
        <v>-1522</v>
      </c>
      <c r="AD9" s="3">
        <f t="shared" si="3"/>
        <v>3744</v>
      </c>
      <c r="AE9" s="3">
        <f t="shared" si="3"/>
        <v>26291</v>
      </c>
      <c r="AF9" s="3">
        <f t="shared" si="3"/>
        <v>8236</v>
      </c>
    </row>
    <row r="10" spans="1:32" ht="61.5" customHeight="1" thickBot="1">
      <c r="A10" s="254" t="s">
        <v>8</v>
      </c>
      <c r="B10" s="255"/>
      <c r="C10" s="15"/>
      <c r="D10" s="16">
        <v>49450</v>
      </c>
      <c r="E10" s="16">
        <v>45161</v>
      </c>
      <c r="F10" s="16">
        <v>56344</v>
      </c>
      <c r="G10" s="16">
        <v>87594</v>
      </c>
      <c r="H10" s="254" t="s">
        <v>8</v>
      </c>
      <c r="I10" s="255"/>
      <c r="J10" s="15"/>
      <c r="K10" s="16">
        <v>-117228</v>
      </c>
      <c r="L10" s="16">
        <v>138126</v>
      </c>
      <c r="M10" s="16">
        <v>1897</v>
      </c>
      <c r="N10" s="16">
        <v>33597</v>
      </c>
      <c r="P10" s="2">
        <f t="shared" si="4"/>
        <v>50</v>
      </c>
      <c r="Q10" s="2">
        <f t="shared" si="0"/>
        <v>61</v>
      </c>
      <c r="R10" s="2">
        <f t="shared" si="0"/>
        <v>44</v>
      </c>
      <c r="S10" s="2">
        <f t="shared" si="0"/>
        <v>94</v>
      </c>
      <c r="T10" s="2">
        <f t="shared" si="5"/>
        <v>7228</v>
      </c>
      <c r="U10" s="2">
        <f t="shared" si="1"/>
        <v>126</v>
      </c>
      <c r="V10" s="2">
        <f t="shared" si="1"/>
        <v>7</v>
      </c>
      <c r="W10" s="2">
        <f t="shared" si="1"/>
        <v>97</v>
      </c>
      <c r="Y10" s="3">
        <f t="shared" si="6"/>
        <v>-117228</v>
      </c>
      <c r="Z10" s="3">
        <f t="shared" si="2"/>
        <v>138126</v>
      </c>
      <c r="AA10" s="3">
        <f t="shared" si="2"/>
        <v>1897</v>
      </c>
      <c r="AB10" s="3">
        <f t="shared" si="2"/>
        <v>33597</v>
      </c>
      <c r="AC10" s="3">
        <f t="shared" si="7"/>
        <v>49450</v>
      </c>
      <c r="AD10" s="3">
        <f t="shared" si="3"/>
        <v>45161</v>
      </c>
      <c r="AE10" s="3">
        <f t="shared" si="3"/>
        <v>56344</v>
      </c>
      <c r="AF10" s="3">
        <f t="shared" si="3"/>
        <v>87594</v>
      </c>
    </row>
    <row r="11" spans="1:32" ht="15" customHeight="1" thickBot="1">
      <c r="A11" s="244" t="s">
        <v>9</v>
      </c>
      <c r="B11" s="245"/>
      <c r="C11" s="15"/>
      <c r="D11" s="17">
        <v>-18195</v>
      </c>
      <c r="E11" s="17">
        <v>-7190</v>
      </c>
      <c r="F11" s="17">
        <v>-1824</v>
      </c>
      <c r="G11" s="18">
        <v>236</v>
      </c>
      <c r="H11" s="244" t="s">
        <v>9</v>
      </c>
      <c r="I11" s="245"/>
      <c r="J11" s="15"/>
      <c r="K11" s="18">
        <v>-706</v>
      </c>
      <c r="L11" s="17">
        <v>-2017</v>
      </c>
      <c r="M11" s="17">
        <v>1453</v>
      </c>
      <c r="N11" s="17">
        <v>-3258</v>
      </c>
      <c r="P11" s="2">
        <f t="shared" si="4"/>
        <v>195</v>
      </c>
      <c r="Q11" s="2">
        <f t="shared" si="0"/>
        <v>90</v>
      </c>
      <c r="R11" s="2">
        <f t="shared" si="0"/>
        <v>24</v>
      </c>
      <c r="S11" s="2" t="e">
        <f t="shared" si="0"/>
        <v>#VALUE!</v>
      </c>
      <c r="T11" s="2">
        <f t="shared" si="5"/>
        <v>6</v>
      </c>
      <c r="U11" s="2">
        <f t="shared" si="1"/>
        <v>17</v>
      </c>
      <c r="V11" s="2">
        <f t="shared" si="1"/>
        <v>3</v>
      </c>
      <c r="W11" s="2">
        <f t="shared" si="1"/>
        <v>58</v>
      </c>
      <c r="Y11" s="3">
        <f t="shared" si="6"/>
        <v>-706</v>
      </c>
      <c r="Z11" s="3">
        <f t="shared" si="2"/>
        <v>-2017</v>
      </c>
      <c r="AA11" s="3">
        <f t="shared" si="2"/>
        <v>1453</v>
      </c>
      <c r="AB11" s="3">
        <f t="shared" si="2"/>
        <v>-3258</v>
      </c>
      <c r="AC11" s="3">
        <f t="shared" si="7"/>
        <v>-18195</v>
      </c>
      <c r="AD11" s="3">
        <f t="shared" si="3"/>
        <v>-7190</v>
      </c>
      <c r="AE11" s="3">
        <f t="shared" si="3"/>
        <v>-1824</v>
      </c>
      <c r="AF11" s="3">
        <f t="shared" si="3"/>
        <v>236</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31255</v>
      </c>
      <c r="E13" s="16">
        <v>37971</v>
      </c>
      <c r="F13" s="16">
        <v>54520</v>
      </c>
      <c r="G13" s="16">
        <v>87830</v>
      </c>
      <c r="H13" s="254" t="s">
        <v>11</v>
      </c>
      <c r="I13" s="255"/>
      <c r="J13" s="15"/>
      <c r="K13" s="16">
        <v>-117934</v>
      </c>
      <c r="L13" s="16">
        <v>136110</v>
      </c>
      <c r="M13" s="16">
        <v>3349</v>
      </c>
      <c r="N13" s="16">
        <v>30339</v>
      </c>
      <c r="P13" s="2">
        <f t="shared" si="4"/>
        <v>55</v>
      </c>
      <c r="Q13" s="2">
        <f t="shared" si="0"/>
        <v>71</v>
      </c>
      <c r="R13" s="2">
        <f t="shared" si="0"/>
        <v>20</v>
      </c>
      <c r="S13" s="2">
        <f t="shared" si="0"/>
        <v>30</v>
      </c>
      <c r="T13" s="2">
        <f t="shared" si="5"/>
        <v>7934</v>
      </c>
      <c r="U13" s="2">
        <f t="shared" si="1"/>
        <v>110</v>
      </c>
      <c r="V13" s="2">
        <f t="shared" si="1"/>
        <v>9</v>
      </c>
      <c r="W13" s="2">
        <f t="shared" si="1"/>
        <v>39</v>
      </c>
      <c r="Y13" s="3">
        <f t="shared" si="6"/>
        <v>-117934</v>
      </c>
      <c r="Z13" s="3">
        <f t="shared" si="2"/>
        <v>136110</v>
      </c>
      <c r="AA13" s="3">
        <f t="shared" si="2"/>
        <v>3349</v>
      </c>
      <c r="AB13" s="3">
        <f t="shared" si="2"/>
        <v>30339</v>
      </c>
      <c r="AC13" s="3">
        <f t="shared" si="7"/>
        <v>31255</v>
      </c>
      <c r="AD13" s="3">
        <f t="shared" si="3"/>
        <v>37971</v>
      </c>
      <c r="AE13" s="3">
        <f t="shared" si="3"/>
        <v>54520</v>
      </c>
      <c r="AF13" s="3">
        <f t="shared" si="3"/>
        <v>87830</v>
      </c>
    </row>
    <row r="14" spans="1:32" ht="49.5" customHeight="1" thickBot="1">
      <c r="A14" s="254" t="s">
        <v>12</v>
      </c>
      <c r="B14" s="255"/>
      <c r="C14" s="15"/>
      <c r="D14" s="16">
        <v>28629</v>
      </c>
      <c r="E14" s="16">
        <v>33544</v>
      </c>
      <c r="F14" s="16">
        <v>45449</v>
      </c>
      <c r="G14" s="16">
        <v>75919</v>
      </c>
      <c r="H14" s="254" t="s">
        <v>12</v>
      </c>
      <c r="I14" s="255"/>
      <c r="J14" s="15"/>
      <c r="K14" s="16">
        <v>-117167</v>
      </c>
      <c r="L14" s="16">
        <v>122585</v>
      </c>
      <c r="M14" s="16">
        <v>2777</v>
      </c>
      <c r="N14" s="16">
        <v>24839</v>
      </c>
      <c r="P14" s="2">
        <f t="shared" si="4"/>
        <v>29</v>
      </c>
      <c r="Q14" s="2">
        <f t="shared" si="0"/>
        <v>44</v>
      </c>
      <c r="R14" s="2">
        <f t="shared" si="0"/>
        <v>49</v>
      </c>
      <c r="S14" s="2">
        <f t="shared" si="0"/>
        <v>19</v>
      </c>
      <c r="T14" s="2">
        <f t="shared" si="5"/>
        <v>7167</v>
      </c>
      <c r="U14" s="2">
        <f t="shared" si="1"/>
        <v>585</v>
      </c>
      <c r="V14" s="2">
        <f t="shared" si="1"/>
        <v>7</v>
      </c>
      <c r="W14" s="2">
        <f t="shared" si="1"/>
        <v>39</v>
      </c>
      <c r="Y14" s="3">
        <f t="shared" si="6"/>
        <v>-117167</v>
      </c>
      <c r="Z14" s="3">
        <f t="shared" si="2"/>
        <v>122585</v>
      </c>
      <c r="AA14" s="3">
        <f t="shared" si="2"/>
        <v>2777</v>
      </c>
      <c r="AB14" s="3">
        <f t="shared" si="2"/>
        <v>24839</v>
      </c>
      <c r="AC14" s="3">
        <f t="shared" si="7"/>
        <v>28629</v>
      </c>
      <c r="AD14" s="3">
        <f t="shared" si="3"/>
        <v>33544</v>
      </c>
      <c r="AE14" s="3">
        <f t="shared" si="3"/>
        <v>45449</v>
      </c>
      <c r="AF14" s="3">
        <f t="shared" si="3"/>
        <v>75919</v>
      </c>
    </row>
    <row r="15" spans="1:32" ht="61.5" customHeight="1" thickBot="1">
      <c r="A15" s="254" t="s">
        <v>13</v>
      </c>
      <c r="B15" s="255"/>
      <c r="C15" s="15"/>
      <c r="D15" s="16">
        <v>27632</v>
      </c>
      <c r="E15" s="16">
        <v>33194</v>
      </c>
      <c r="F15" s="16">
        <v>45112</v>
      </c>
      <c r="G15" s="16">
        <v>75891</v>
      </c>
      <c r="H15" s="254" t="s">
        <v>13</v>
      </c>
      <c r="I15" s="255"/>
      <c r="J15" s="15"/>
      <c r="K15" s="16">
        <v>-112441</v>
      </c>
      <c r="L15" s="16">
        <v>123776</v>
      </c>
      <c r="M15" s="16">
        <v>2869</v>
      </c>
      <c r="N15" s="16">
        <v>24889</v>
      </c>
      <c r="P15" s="2">
        <f t="shared" si="4"/>
        <v>32</v>
      </c>
      <c r="Q15" s="2">
        <f t="shared" si="0"/>
        <v>94</v>
      </c>
      <c r="R15" s="2">
        <f t="shared" si="0"/>
        <v>12</v>
      </c>
      <c r="S15" s="2">
        <f t="shared" si="0"/>
        <v>91</v>
      </c>
      <c r="T15" s="2">
        <f t="shared" si="5"/>
        <v>2441</v>
      </c>
      <c r="U15" s="2">
        <f t="shared" si="1"/>
        <v>776</v>
      </c>
      <c r="V15" s="2">
        <f t="shared" si="1"/>
        <v>9</v>
      </c>
      <c r="W15" s="2">
        <f t="shared" si="1"/>
        <v>89</v>
      </c>
      <c r="Y15" s="3">
        <f t="shared" si="6"/>
        <v>-112441</v>
      </c>
      <c r="Z15" s="3">
        <f t="shared" si="2"/>
        <v>123776</v>
      </c>
      <c r="AA15" s="3">
        <f t="shared" si="2"/>
        <v>2869</v>
      </c>
      <c r="AB15" s="3">
        <f t="shared" si="2"/>
        <v>24889</v>
      </c>
      <c r="AC15" s="3">
        <f t="shared" si="7"/>
        <v>27632</v>
      </c>
      <c r="AD15" s="3">
        <f t="shared" si="3"/>
        <v>33194</v>
      </c>
      <c r="AE15" s="3">
        <f t="shared" si="3"/>
        <v>45112</v>
      </c>
      <c r="AF15" s="3">
        <f t="shared" si="3"/>
        <v>75891</v>
      </c>
    </row>
    <row r="16" spans="1:32" ht="30" customHeight="1" thickBot="1">
      <c r="A16" s="244" t="s">
        <v>14</v>
      </c>
      <c r="B16" s="245"/>
      <c r="C16" s="15"/>
      <c r="D16" s="18">
        <v>421</v>
      </c>
      <c r="E16" s="18">
        <v>460</v>
      </c>
      <c r="F16" s="18">
        <v>549</v>
      </c>
      <c r="G16" s="18">
        <v>606</v>
      </c>
      <c r="H16" s="244" t="s">
        <v>14</v>
      </c>
      <c r="I16" s="245"/>
      <c r="J16" s="15"/>
      <c r="K16" s="17">
        <v>-1714</v>
      </c>
      <c r="L16" s="17">
        <v>1887</v>
      </c>
      <c r="M16" s="18">
        <v>44</v>
      </c>
      <c r="N16" s="18">
        <v>379</v>
      </c>
      <c r="P16" s="2" t="e">
        <f t="shared" si="4"/>
        <v>#VALUE!</v>
      </c>
      <c r="Q16" s="2" t="e">
        <f t="shared" si="0"/>
        <v>#VALUE!</v>
      </c>
      <c r="R16" s="2" t="e">
        <f t="shared" si="0"/>
        <v>#VALUE!</v>
      </c>
      <c r="S16" s="2" t="e">
        <f t="shared" si="0"/>
        <v>#VALUE!</v>
      </c>
      <c r="T16" s="2">
        <f t="shared" si="5"/>
        <v>14</v>
      </c>
      <c r="U16" s="2">
        <f t="shared" si="1"/>
        <v>7</v>
      </c>
      <c r="V16" s="2" t="e">
        <f t="shared" si="1"/>
        <v>#VALUE!</v>
      </c>
      <c r="W16" s="2" t="e">
        <f t="shared" si="1"/>
        <v>#VALUE!</v>
      </c>
      <c r="Y16" s="3">
        <f t="shared" si="6"/>
        <v>-1714</v>
      </c>
      <c r="Z16" s="3">
        <f t="shared" si="2"/>
        <v>1887</v>
      </c>
      <c r="AA16" s="3">
        <f t="shared" si="2"/>
        <v>44</v>
      </c>
      <c r="AB16" s="3">
        <f t="shared" si="2"/>
        <v>379</v>
      </c>
      <c r="AC16" s="3">
        <f t="shared" si="7"/>
        <v>421</v>
      </c>
      <c r="AD16" s="3">
        <f t="shared" si="3"/>
        <v>460</v>
      </c>
      <c r="AE16" s="3">
        <f t="shared" si="3"/>
        <v>549</v>
      </c>
      <c r="AF16" s="3">
        <f t="shared" si="3"/>
        <v>606</v>
      </c>
    </row>
    <row r="17" spans="1:32" ht="15.75" thickBot="1">
      <c r="A17" s="256"/>
      <c r="B17" s="256"/>
      <c r="C17" s="256"/>
      <c r="D17" s="256"/>
      <c r="E17" s="256"/>
      <c r="F17" s="256"/>
      <c r="G17" s="256"/>
      <c r="H17" s="256"/>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5"/>
      <c r="D19" s="16">
        <v>1619923</v>
      </c>
      <c r="E19" s="16">
        <v>1388996</v>
      </c>
      <c r="F19" s="16">
        <v>1301595</v>
      </c>
      <c r="G19" s="16">
        <v>1345114</v>
      </c>
      <c r="H19" s="252" t="s">
        <v>16</v>
      </c>
      <c r="I19" s="253"/>
      <c r="J19" s="15"/>
      <c r="K19" s="16">
        <v>1907802</v>
      </c>
      <c r="L19" s="16">
        <v>1730004</v>
      </c>
      <c r="M19" s="16">
        <v>1914883</v>
      </c>
      <c r="N19" s="16">
        <v>1719137</v>
      </c>
      <c r="P19" s="2">
        <f t="shared" ref="P19:S38" si="9">REPLACE(D19,1,3,"")/1</f>
        <v>9923</v>
      </c>
      <c r="Q19" s="2">
        <f t="shared" si="9"/>
        <v>8996</v>
      </c>
      <c r="R19" s="2">
        <f t="shared" si="9"/>
        <v>1595</v>
      </c>
      <c r="S19" s="2">
        <f t="shared" si="9"/>
        <v>5114</v>
      </c>
      <c r="T19" s="2">
        <f t="shared" ref="T19:W38" si="10">REPLACE(K19,1,3,"")/1</f>
        <v>7802</v>
      </c>
      <c r="U19" s="2">
        <f t="shared" si="10"/>
        <v>4</v>
      </c>
      <c r="V19" s="2">
        <f t="shared" si="10"/>
        <v>4883</v>
      </c>
      <c r="W19" s="2">
        <f t="shared" si="10"/>
        <v>9137</v>
      </c>
      <c r="Y19" s="3">
        <f t="shared" si="6"/>
        <v>1907802</v>
      </c>
      <c r="Z19" s="3">
        <f t="shared" si="6"/>
        <v>1730004</v>
      </c>
      <c r="AA19" s="3">
        <f t="shared" si="6"/>
        <v>1914883</v>
      </c>
      <c r="AB19" s="3">
        <f t="shared" si="6"/>
        <v>1719137</v>
      </c>
      <c r="AC19" s="3">
        <f t="shared" si="7"/>
        <v>1619923</v>
      </c>
      <c r="AD19" s="3">
        <f t="shared" si="7"/>
        <v>1388996</v>
      </c>
      <c r="AE19" s="3">
        <f t="shared" si="7"/>
        <v>1301595</v>
      </c>
      <c r="AF19" s="3">
        <f t="shared" si="7"/>
        <v>1345114</v>
      </c>
    </row>
    <row r="20" spans="1:32" ht="61.5" customHeight="1" thickBot="1">
      <c r="A20" s="244" t="s">
        <v>17</v>
      </c>
      <c r="B20" s="245"/>
      <c r="C20" s="15"/>
      <c r="D20" s="17">
        <v>21964</v>
      </c>
      <c r="E20" s="17">
        <v>15214</v>
      </c>
      <c r="F20" s="17">
        <v>25902</v>
      </c>
      <c r="G20" s="17">
        <v>6243</v>
      </c>
      <c r="H20" s="244" t="s">
        <v>17</v>
      </c>
      <c r="I20" s="245"/>
      <c r="J20" s="15"/>
      <c r="K20" s="17">
        <v>34082</v>
      </c>
      <c r="L20" s="17">
        <v>9252</v>
      </c>
      <c r="M20" s="17">
        <v>21796</v>
      </c>
      <c r="N20" s="17">
        <v>27463</v>
      </c>
      <c r="P20" s="2">
        <f t="shared" si="9"/>
        <v>64</v>
      </c>
      <c r="Q20" s="2">
        <f t="shared" si="9"/>
        <v>14</v>
      </c>
      <c r="R20" s="2">
        <f t="shared" si="9"/>
        <v>2</v>
      </c>
      <c r="S20" s="2">
        <f t="shared" si="9"/>
        <v>3</v>
      </c>
      <c r="T20" s="2">
        <f t="shared" si="10"/>
        <v>82</v>
      </c>
      <c r="U20" s="2">
        <f t="shared" si="10"/>
        <v>2</v>
      </c>
      <c r="V20" s="2">
        <f t="shared" si="10"/>
        <v>96</v>
      </c>
      <c r="W20" s="2">
        <f t="shared" si="10"/>
        <v>63</v>
      </c>
      <c r="Y20" s="3">
        <f t="shared" si="6"/>
        <v>34082</v>
      </c>
      <c r="Z20" s="3">
        <f t="shared" si="6"/>
        <v>9252</v>
      </c>
      <c r="AA20" s="3">
        <f t="shared" si="6"/>
        <v>21796</v>
      </c>
      <c r="AB20" s="3">
        <f t="shared" si="6"/>
        <v>27463</v>
      </c>
      <c r="AC20" s="3">
        <f t="shared" si="7"/>
        <v>21964</v>
      </c>
      <c r="AD20" s="3">
        <f t="shared" si="7"/>
        <v>15214</v>
      </c>
      <c r="AE20" s="3">
        <f t="shared" si="7"/>
        <v>25902</v>
      </c>
      <c r="AF20" s="3">
        <f t="shared" si="7"/>
        <v>6243</v>
      </c>
    </row>
    <row r="21" spans="1:32" ht="30" customHeight="1" thickBot="1">
      <c r="A21" s="244" t="s">
        <v>18</v>
      </c>
      <c r="B21" s="245"/>
      <c r="C21" s="15"/>
      <c r="D21" s="18"/>
      <c r="E21" s="18"/>
      <c r="F21" s="18"/>
      <c r="G21" s="17">
        <v>62000</v>
      </c>
      <c r="H21" s="244" t="s">
        <v>18</v>
      </c>
      <c r="I21" s="245"/>
      <c r="J21" s="15"/>
      <c r="K21" s="18"/>
      <c r="L21" s="18"/>
      <c r="M21" s="18">
        <v>900</v>
      </c>
      <c r="N21" s="18">
        <v>900</v>
      </c>
      <c r="P21" s="2" t="e">
        <f t="shared" si="9"/>
        <v>#VALUE!</v>
      </c>
      <c r="Q21" s="2" t="e">
        <f t="shared" si="9"/>
        <v>#VALUE!</v>
      </c>
      <c r="R21" s="2" t="e">
        <f t="shared" si="9"/>
        <v>#VALUE!</v>
      </c>
      <c r="S21" s="2">
        <f t="shared" si="9"/>
        <v>0</v>
      </c>
      <c r="T21" s="2" t="e">
        <f t="shared" si="10"/>
        <v>#VALUE!</v>
      </c>
      <c r="U21" s="2" t="e">
        <f t="shared" si="10"/>
        <v>#VALUE!</v>
      </c>
      <c r="V21" s="2" t="e">
        <f t="shared" si="10"/>
        <v>#VALUE!</v>
      </c>
      <c r="W21" s="2" t="e">
        <f t="shared" si="10"/>
        <v>#VALUE!</v>
      </c>
      <c r="Y21" s="3">
        <f t="shared" si="6"/>
        <v>0</v>
      </c>
      <c r="Z21" s="3">
        <f t="shared" si="6"/>
        <v>0</v>
      </c>
      <c r="AA21" s="3">
        <f t="shared" si="6"/>
        <v>900</v>
      </c>
      <c r="AB21" s="3">
        <f t="shared" si="6"/>
        <v>900</v>
      </c>
      <c r="AC21" s="3">
        <f t="shared" si="7"/>
        <v>0</v>
      </c>
      <c r="AD21" s="3">
        <f t="shared" si="7"/>
        <v>0</v>
      </c>
      <c r="AE21" s="3">
        <f t="shared" si="7"/>
        <v>0</v>
      </c>
      <c r="AF21" s="3">
        <f t="shared" si="7"/>
        <v>62000</v>
      </c>
    </row>
    <row r="22" spans="1:32" ht="30" customHeight="1" thickBot="1">
      <c r="A22" s="244" t="s">
        <v>19</v>
      </c>
      <c r="B22" s="245"/>
      <c r="C22" s="15"/>
      <c r="D22" s="17">
        <v>513703</v>
      </c>
      <c r="E22" s="17">
        <v>407289</v>
      </c>
      <c r="F22" s="17">
        <v>380489</v>
      </c>
      <c r="G22" s="17">
        <v>379082</v>
      </c>
      <c r="H22" s="244" t="s">
        <v>19</v>
      </c>
      <c r="I22" s="245"/>
      <c r="J22" s="15"/>
      <c r="K22" s="17">
        <v>453463</v>
      </c>
      <c r="L22" s="17">
        <v>510860</v>
      </c>
      <c r="M22" s="17">
        <v>650121</v>
      </c>
      <c r="N22" s="17">
        <v>595644</v>
      </c>
      <c r="P22" s="2">
        <f t="shared" si="9"/>
        <v>703</v>
      </c>
      <c r="Q22" s="2">
        <f t="shared" si="9"/>
        <v>289</v>
      </c>
      <c r="R22" s="2">
        <f t="shared" si="9"/>
        <v>489</v>
      </c>
      <c r="S22" s="2">
        <f t="shared" si="9"/>
        <v>82</v>
      </c>
      <c r="T22" s="2">
        <f t="shared" si="10"/>
        <v>463</v>
      </c>
      <c r="U22" s="2">
        <f t="shared" si="10"/>
        <v>860</v>
      </c>
      <c r="V22" s="2">
        <f t="shared" si="10"/>
        <v>121</v>
      </c>
      <c r="W22" s="2">
        <f t="shared" si="10"/>
        <v>644</v>
      </c>
      <c r="Y22" s="3">
        <f t="shared" si="6"/>
        <v>453463</v>
      </c>
      <c r="Z22" s="3">
        <f t="shared" si="6"/>
        <v>510860</v>
      </c>
      <c r="AA22" s="3">
        <f t="shared" si="6"/>
        <v>650121</v>
      </c>
      <c r="AB22" s="3">
        <f t="shared" si="6"/>
        <v>595644</v>
      </c>
      <c r="AC22" s="3">
        <f t="shared" si="7"/>
        <v>513703</v>
      </c>
      <c r="AD22" s="3">
        <f t="shared" si="7"/>
        <v>407289</v>
      </c>
      <c r="AE22" s="3">
        <f t="shared" si="7"/>
        <v>380489</v>
      </c>
      <c r="AF22" s="3">
        <f t="shared" si="7"/>
        <v>379082</v>
      </c>
    </row>
    <row r="23" spans="1:32" ht="15" customHeight="1" thickBot="1">
      <c r="A23" s="244" t="s">
        <v>20</v>
      </c>
      <c r="B23" s="245"/>
      <c r="C23" s="15"/>
      <c r="D23" s="17">
        <v>1028127</v>
      </c>
      <c r="E23" s="17">
        <v>930838</v>
      </c>
      <c r="F23" s="17">
        <v>861299</v>
      </c>
      <c r="G23" s="17">
        <v>871538</v>
      </c>
      <c r="H23" s="244" t="s">
        <v>20</v>
      </c>
      <c r="I23" s="245"/>
      <c r="J23" s="15"/>
      <c r="K23" s="17">
        <v>1366823</v>
      </c>
      <c r="L23" s="17">
        <v>1168680</v>
      </c>
      <c r="M23" s="17">
        <v>1195090</v>
      </c>
      <c r="N23" s="17">
        <v>1055936</v>
      </c>
      <c r="P23" s="2">
        <f t="shared" si="9"/>
        <v>8127</v>
      </c>
      <c r="Q23" s="2">
        <f t="shared" si="9"/>
        <v>838</v>
      </c>
      <c r="R23" s="2">
        <f t="shared" si="9"/>
        <v>299</v>
      </c>
      <c r="S23" s="2">
        <f t="shared" si="9"/>
        <v>538</v>
      </c>
      <c r="T23" s="2">
        <f t="shared" si="10"/>
        <v>6823</v>
      </c>
      <c r="U23" s="2">
        <f t="shared" si="10"/>
        <v>8680</v>
      </c>
      <c r="V23" s="2">
        <f t="shared" si="10"/>
        <v>5090</v>
      </c>
      <c r="W23" s="2">
        <f t="shared" si="10"/>
        <v>5936</v>
      </c>
      <c r="Y23" s="3">
        <f t="shared" si="6"/>
        <v>1366823</v>
      </c>
      <c r="Z23" s="3">
        <f t="shared" si="6"/>
        <v>1168680</v>
      </c>
      <c r="AA23" s="3">
        <f t="shared" si="6"/>
        <v>1195090</v>
      </c>
      <c r="AB23" s="3">
        <f t="shared" si="6"/>
        <v>1055936</v>
      </c>
      <c r="AC23" s="3">
        <f t="shared" si="7"/>
        <v>1028127</v>
      </c>
      <c r="AD23" s="3">
        <f t="shared" si="7"/>
        <v>930838</v>
      </c>
      <c r="AE23" s="3">
        <f t="shared" si="7"/>
        <v>861299</v>
      </c>
      <c r="AF23" s="3">
        <f t="shared" si="7"/>
        <v>871538</v>
      </c>
    </row>
    <row r="24" spans="1:32" ht="30" customHeight="1" thickBot="1">
      <c r="A24" s="244" t="s">
        <v>21</v>
      </c>
      <c r="B24" s="245"/>
      <c r="C24" s="15"/>
      <c r="D24" s="17">
        <v>56128</v>
      </c>
      <c r="E24" s="17">
        <v>35656</v>
      </c>
      <c r="F24" s="17">
        <v>33905</v>
      </c>
      <c r="G24" s="17">
        <v>26251</v>
      </c>
      <c r="H24" s="244" t="s">
        <v>21</v>
      </c>
      <c r="I24" s="245"/>
      <c r="J24" s="15"/>
      <c r="K24" s="17">
        <v>53433</v>
      </c>
      <c r="L24" s="17">
        <v>41212</v>
      </c>
      <c r="M24" s="17">
        <v>46977</v>
      </c>
      <c r="N24" s="17">
        <v>39194</v>
      </c>
      <c r="P24" s="2">
        <f t="shared" si="9"/>
        <v>28</v>
      </c>
      <c r="Q24" s="2">
        <f t="shared" si="9"/>
        <v>56</v>
      </c>
      <c r="R24" s="2">
        <f t="shared" si="9"/>
        <v>5</v>
      </c>
      <c r="S24" s="2">
        <f t="shared" si="9"/>
        <v>51</v>
      </c>
      <c r="T24" s="2">
        <f t="shared" si="10"/>
        <v>33</v>
      </c>
      <c r="U24" s="2">
        <f t="shared" si="10"/>
        <v>12</v>
      </c>
      <c r="V24" s="2">
        <f t="shared" si="10"/>
        <v>77</v>
      </c>
      <c r="W24" s="2">
        <f t="shared" si="10"/>
        <v>94</v>
      </c>
      <c r="Y24" s="3">
        <f t="shared" si="6"/>
        <v>53433</v>
      </c>
      <c r="Z24" s="3">
        <f t="shared" si="6"/>
        <v>41212</v>
      </c>
      <c r="AA24" s="3">
        <f t="shared" si="6"/>
        <v>46977</v>
      </c>
      <c r="AB24" s="3">
        <f t="shared" si="6"/>
        <v>39194</v>
      </c>
      <c r="AC24" s="3">
        <f t="shared" si="7"/>
        <v>56128</v>
      </c>
      <c r="AD24" s="3">
        <f t="shared" si="7"/>
        <v>35656</v>
      </c>
      <c r="AE24" s="3">
        <f t="shared" si="7"/>
        <v>33905</v>
      </c>
      <c r="AF24" s="3">
        <f t="shared" si="7"/>
        <v>26251</v>
      </c>
    </row>
    <row r="25" spans="1:32" ht="15" customHeight="1" thickBot="1">
      <c r="A25" s="254" t="s">
        <v>22</v>
      </c>
      <c r="B25" s="255"/>
      <c r="C25" s="15"/>
      <c r="D25" s="16">
        <v>1086240</v>
      </c>
      <c r="E25" s="16">
        <v>1172186</v>
      </c>
      <c r="F25" s="16">
        <v>1389138</v>
      </c>
      <c r="G25" s="16">
        <v>1675129</v>
      </c>
      <c r="H25" s="254" t="s">
        <v>22</v>
      </c>
      <c r="I25" s="255"/>
      <c r="J25" s="15"/>
      <c r="K25" s="16">
        <v>1264769</v>
      </c>
      <c r="L25" s="16">
        <v>1264670</v>
      </c>
      <c r="M25" s="16">
        <v>1102523</v>
      </c>
      <c r="N25" s="16">
        <v>1100887</v>
      </c>
      <c r="P25" s="2">
        <f t="shared" si="9"/>
        <v>6240</v>
      </c>
      <c r="Q25" s="2">
        <f t="shared" si="9"/>
        <v>2186</v>
      </c>
      <c r="R25" s="2">
        <f t="shared" si="9"/>
        <v>9138</v>
      </c>
      <c r="S25" s="2">
        <f t="shared" si="9"/>
        <v>5129</v>
      </c>
      <c r="T25" s="2">
        <f t="shared" si="10"/>
        <v>4769</v>
      </c>
      <c r="U25" s="2">
        <f t="shared" si="10"/>
        <v>4670</v>
      </c>
      <c r="V25" s="2">
        <f t="shared" si="10"/>
        <v>2523</v>
      </c>
      <c r="W25" s="2">
        <f t="shared" si="10"/>
        <v>887</v>
      </c>
      <c r="Y25" s="3">
        <f t="shared" si="6"/>
        <v>1264769</v>
      </c>
      <c r="Z25" s="3">
        <f t="shared" si="6"/>
        <v>1264670</v>
      </c>
      <c r="AA25" s="3">
        <f t="shared" si="6"/>
        <v>1102523</v>
      </c>
      <c r="AB25" s="3">
        <f t="shared" si="6"/>
        <v>1100887</v>
      </c>
      <c r="AC25" s="3">
        <f t="shared" si="7"/>
        <v>1086240</v>
      </c>
      <c r="AD25" s="3">
        <f t="shared" si="7"/>
        <v>1172186</v>
      </c>
      <c r="AE25" s="3">
        <f t="shared" si="7"/>
        <v>1389138</v>
      </c>
      <c r="AF25" s="3">
        <f t="shared" si="7"/>
        <v>1675129</v>
      </c>
    </row>
    <row r="26" spans="1:32" ht="15" customHeight="1" thickBot="1">
      <c r="A26" s="244" t="s">
        <v>23</v>
      </c>
      <c r="B26" s="245"/>
      <c r="C26" s="15"/>
      <c r="D26" s="17">
        <v>475291</v>
      </c>
      <c r="E26" s="17">
        <v>479382</v>
      </c>
      <c r="F26" s="17">
        <v>518592</v>
      </c>
      <c r="G26" s="17">
        <v>567895</v>
      </c>
      <c r="H26" s="244" t="s">
        <v>23</v>
      </c>
      <c r="I26" s="245"/>
      <c r="J26" s="15"/>
      <c r="K26" s="17">
        <v>472703</v>
      </c>
      <c r="L26" s="17">
        <v>457250</v>
      </c>
      <c r="M26" s="17">
        <v>489430</v>
      </c>
      <c r="N26" s="17">
        <v>473935</v>
      </c>
      <c r="P26" s="2">
        <f t="shared" si="9"/>
        <v>291</v>
      </c>
      <c r="Q26" s="2">
        <f t="shared" si="9"/>
        <v>382</v>
      </c>
      <c r="R26" s="2">
        <f t="shared" si="9"/>
        <v>592</v>
      </c>
      <c r="S26" s="2">
        <f t="shared" si="9"/>
        <v>895</v>
      </c>
      <c r="T26" s="2">
        <f t="shared" si="10"/>
        <v>703</v>
      </c>
      <c r="U26" s="2">
        <f t="shared" si="10"/>
        <v>250</v>
      </c>
      <c r="V26" s="2">
        <f t="shared" si="10"/>
        <v>430</v>
      </c>
      <c r="W26" s="2">
        <f t="shared" si="10"/>
        <v>935</v>
      </c>
      <c r="Y26" s="3">
        <f t="shared" si="6"/>
        <v>472703</v>
      </c>
      <c r="Z26" s="3">
        <f t="shared" si="6"/>
        <v>457250</v>
      </c>
      <c r="AA26" s="3">
        <f t="shared" si="6"/>
        <v>489430</v>
      </c>
      <c r="AB26" s="3">
        <f t="shared" si="6"/>
        <v>473935</v>
      </c>
      <c r="AC26" s="3">
        <f t="shared" si="7"/>
        <v>475291</v>
      </c>
      <c r="AD26" s="3">
        <f t="shared" si="7"/>
        <v>479382</v>
      </c>
      <c r="AE26" s="3">
        <f t="shared" si="7"/>
        <v>518592</v>
      </c>
      <c r="AF26" s="3">
        <f t="shared" si="7"/>
        <v>567895</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151115</v>
      </c>
      <c r="E28" s="17">
        <v>245115</v>
      </c>
      <c r="F28" s="17">
        <v>477906</v>
      </c>
      <c r="G28" s="17">
        <v>769306</v>
      </c>
      <c r="H28" s="244" t="s">
        <v>25</v>
      </c>
      <c r="I28" s="245"/>
      <c r="J28" s="15"/>
      <c r="K28" s="17">
        <v>591150</v>
      </c>
      <c r="L28" s="17">
        <v>158200</v>
      </c>
      <c r="M28" s="17">
        <v>155190</v>
      </c>
      <c r="N28" s="17">
        <v>155190</v>
      </c>
      <c r="P28" s="2">
        <f t="shared" si="9"/>
        <v>115</v>
      </c>
      <c r="Q28" s="2">
        <f t="shared" si="9"/>
        <v>115</v>
      </c>
      <c r="R28" s="2">
        <f t="shared" si="9"/>
        <v>906</v>
      </c>
      <c r="S28" s="2">
        <f t="shared" si="9"/>
        <v>306</v>
      </c>
      <c r="T28" s="2">
        <f t="shared" si="10"/>
        <v>150</v>
      </c>
      <c r="U28" s="2">
        <f t="shared" si="10"/>
        <v>200</v>
      </c>
      <c r="V28" s="2">
        <f t="shared" si="10"/>
        <v>190</v>
      </c>
      <c r="W28" s="2">
        <f t="shared" si="10"/>
        <v>190</v>
      </c>
      <c r="Y28" s="3">
        <f t="shared" si="6"/>
        <v>591150</v>
      </c>
      <c r="Z28" s="3">
        <f t="shared" si="6"/>
        <v>158200</v>
      </c>
      <c r="AA28" s="3">
        <f t="shared" si="6"/>
        <v>155190</v>
      </c>
      <c r="AB28" s="3">
        <f t="shared" si="6"/>
        <v>155190</v>
      </c>
      <c r="AC28" s="3">
        <f t="shared" si="7"/>
        <v>151115</v>
      </c>
      <c r="AD28" s="3">
        <f t="shared" si="7"/>
        <v>245115</v>
      </c>
      <c r="AE28" s="3">
        <f t="shared" si="7"/>
        <v>477906</v>
      </c>
      <c r="AF28" s="3">
        <f t="shared" si="7"/>
        <v>769306</v>
      </c>
    </row>
    <row r="29" spans="1:32" ht="15" customHeight="1" thickBot="1">
      <c r="A29" s="254" t="s">
        <v>26</v>
      </c>
      <c r="B29" s="255"/>
      <c r="C29" s="15"/>
      <c r="D29" s="16">
        <v>2706162</v>
      </c>
      <c r="E29" s="16">
        <v>2561182</v>
      </c>
      <c r="F29" s="16">
        <v>2690734</v>
      </c>
      <c r="G29" s="16">
        <v>3020243</v>
      </c>
      <c r="H29" s="254" t="s">
        <v>26</v>
      </c>
      <c r="I29" s="255"/>
      <c r="J29" s="15"/>
      <c r="K29" s="16">
        <v>3172571</v>
      </c>
      <c r="L29" s="16">
        <v>2994674</v>
      </c>
      <c r="M29" s="16">
        <v>3017406</v>
      </c>
      <c r="N29" s="16">
        <v>2820025</v>
      </c>
      <c r="P29" s="2">
        <f t="shared" si="9"/>
        <v>6162</v>
      </c>
      <c r="Q29" s="2">
        <f t="shared" si="9"/>
        <v>1182</v>
      </c>
      <c r="R29" s="2">
        <f t="shared" si="9"/>
        <v>734</v>
      </c>
      <c r="S29" s="2">
        <f t="shared" si="9"/>
        <v>243</v>
      </c>
      <c r="T29" s="2">
        <f t="shared" si="10"/>
        <v>2571</v>
      </c>
      <c r="U29" s="2">
        <f t="shared" si="10"/>
        <v>4674</v>
      </c>
      <c r="V29" s="2">
        <f t="shared" si="10"/>
        <v>7406</v>
      </c>
      <c r="W29" s="2">
        <f t="shared" si="10"/>
        <v>25</v>
      </c>
      <c r="Y29" s="3">
        <f t="shared" si="6"/>
        <v>3172571</v>
      </c>
      <c r="Z29" s="3">
        <f t="shared" si="6"/>
        <v>2994674</v>
      </c>
      <c r="AA29" s="3">
        <f t="shared" si="6"/>
        <v>3017406</v>
      </c>
      <c r="AB29" s="3">
        <f t="shared" si="6"/>
        <v>2820025</v>
      </c>
      <c r="AC29" s="3">
        <f t="shared" si="7"/>
        <v>2706162</v>
      </c>
      <c r="AD29" s="3">
        <f t="shared" si="7"/>
        <v>2561182</v>
      </c>
      <c r="AE29" s="3">
        <f t="shared" si="7"/>
        <v>2690734</v>
      </c>
      <c r="AF29" s="3">
        <f t="shared" si="7"/>
        <v>3020243</v>
      </c>
    </row>
    <row r="30" spans="1:32" ht="15" customHeight="1" thickBot="1">
      <c r="A30" s="254" t="s">
        <v>27</v>
      </c>
      <c r="B30" s="255"/>
      <c r="C30" s="15"/>
      <c r="D30" s="16">
        <v>1402732</v>
      </c>
      <c r="E30" s="16">
        <v>1224208</v>
      </c>
      <c r="F30" s="16">
        <v>1308311</v>
      </c>
      <c r="G30" s="16">
        <v>1550662</v>
      </c>
      <c r="H30" s="254" t="s">
        <v>27</v>
      </c>
      <c r="I30" s="255"/>
      <c r="J30" s="15"/>
      <c r="K30" s="16">
        <v>1988700</v>
      </c>
      <c r="L30" s="16">
        <v>1688215</v>
      </c>
      <c r="M30" s="16">
        <v>1708171</v>
      </c>
      <c r="N30" s="16">
        <v>1486178</v>
      </c>
      <c r="P30" s="2">
        <f t="shared" si="9"/>
        <v>2732</v>
      </c>
      <c r="Q30" s="2">
        <f t="shared" si="9"/>
        <v>4208</v>
      </c>
      <c r="R30" s="2">
        <f t="shared" si="9"/>
        <v>8311</v>
      </c>
      <c r="S30" s="2">
        <f t="shared" si="9"/>
        <v>662</v>
      </c>
      <c r="T30" s="2">
        <f t="shared" si="10"/>
        <v>8700</v>
      </c>
      <c r="U30" s="2">
        <f t="shared" si="10"/>
        <v>8215</v>
      </c>
      <c r="V30" s="2">
        <f t="shared" si="10"/>
        <v>8171</v>
      </c>
      <c r="W30" s="2">
        <f t="shared" si="10"/>
        <v>6178</v>
      </c>
      <c r="Y30" s="3">
        <f t="shared" si="6"/>
        <v>1988700</v>
      </c>
      <c r="Z30" s="3">
        <f t="shared" si="6"/>
        <v>1688215</v>
      </c>
      <c r="AA30" s="3">
        <f t="shared" si="6"/>
        <v>1708171</v>
      </c>
      <c r="AB30" s="3">
        <f t="shared" si="6"/>
        <v>1486178</v>
      </c>
      <c r="AC30" s="3">
        <f t="shared" si="7"/>
        <v>1402732</v>
      </c>
      <c r="AD30" s="3">
        <f t="shared" si="7"/>
        <v>1224208</v>
      </c>
      <c r="AE30" s="3">
        <f t="shared" si="7"/>
        <v>1308311</v>
      </c>
      <c r="AF30" s="3">
        <f t="shared" si="7"/>
        <v>1550662</v>
      </c>
    </row>
    <row r="31" spans="1:32" ht="15" customHeight="1" thickBot="1">
      <c r="A31" s="244" t="s">
        <v>28</v>
      </c>
      <c r="B31" s="245"/>
      <c r="C31" s="15"/>
      <c r="D31" s="17">
        <v>1247864</v>
      </c>
      <c r="E31" s="17">
        <v>1132191</v>
      </c>
      <c r="F31" s="17">
        <v>1232233</v>
      </c>
      <c r="G31" s="17">
        <v>1495059</v>
      </c>
      <c r="H31" s="244" t="s">
        <v>28</v>
      </c>
      <c r="I31" s="245"/>
      <c r="J31" s="15"/>
      <c r="K31" s="17">
        <v>1684787</v>
      </c>
      <c r="L31" s="17">
        <v>1393782</v>
      </c>
      <c r="M31" s="17">
        <v>1486105</v>
      </c>
      <c r="N31" s="17">
        <v>1274226</v>
      </c>
      <c r="P31" s="2">
        <f t="shared" si="9"/>
        <v>7864</v>
      </c>
      <c r="Q31" s="2">
        <f t="shared" si="9"/>
        <v>2191</v>
      </c>
      <c r="R31" s="2">
        <f t="shared" si="9"/>
        <v>2233</v>
      </c>
      <c r="S31" s="2">
        <f t="shared" si="9"/>
        <v>5059</v>
      </c>
      <c r="T31" s="2">
        <f t="shared" si="10"/>
        <v>4787</v>
      </c>
      <c r="U31" s="2">
        <f t="shared" si="10"/>
        <v>3782</v>
      </c>
      <c r="V31" s="2">
        <f t="shared" si="10"/>
        <v>6105</v>
      </c>
      <c r="W31" s="2">
        <f t="shared" si="10"/>
        <v>4226</v>
      </c>
      <c r="Y31" s="3">
        <f t="shared" si="6"/>
        <v>1684787</v>
      </c>
      <c r="Z31" s="3">
        <f t="shared" si="6"/>
        <v>1393782</v>
      </c>
      <c r="AA31" s="3">
        <f t="shared" si="6"/>
        <v>1486105</v>
      </c>
      <c r="AB31" s="3">
        <f t="shared" si="6"/>
        <v>1274226</v>
      </c>
      <c r="AC31" s="3">
        <f t="shared" si="7"/>
        <v>1247864</v>
      </c>
      <c r="AD31" s="3">
        <f t="shared" si="7"/>
        <v>1132191</v>
      </c>
      <c r="AE31" s="3">
        <f t="shared" si="7"/>
        <v>1232233</v>
      </c>
      <c r="AF31" s="3">
        <f t="shared" si="7"/>
        <v>1495059</v>
      </c>
    </row>
    <row r="32" spans="1:32" ht="15" customHeight="1" thickBot="1">
      <c r="A32" s="244" t="s">
        <v>29</v>
      </c>
      <c r="B32" s="245"/>
      <c r="C32" s="15"/>
      <c r="D32" s="17">
        <v>154867</v>
      </c>
      <c r="E32" s="17">
        <v>92017</v>
      </c>
      <c r="F32" s="17">
        <v>76078</v>
      </c>
      <c r="G32" s="17">
        <v>55603</v>
      </c>
      <c r="H32" s="244" t="s">
        <v>29</v>
      </c>
      <c r="I32" s="245"/>
      <c r="J32" s="15"/>
      <c r="K32" s="17">
        <v>303913</v>
      </c>
      <c r="L32" s="17">
        <v>294433</v>
      </c>
      <c r="M32" s="17">
        <v>222066</v>
      </c>
      <c r="N32" s="17">
        <v>211952</v>
      </c>
      <c r="P32" s="2">
        <f t="shared" si="9"/>
        <v>867</v>
      </c>
      <c r="Q32" s="2">
        <f t="shared" si="9"/>
        <v>17</v>
      </c>
      <c r="R32" s="2">
        <f t="shared" si="9"/>
        <v>78</v>
      </c>
      <c r="S32" s="2">
        <f t="shared" si="9"/>
        <v>3</v>
      </c>
      <c r="T32" s="2">
        <f t="shared" si="10"/>
        <v>913</v>
      </c>
      <c r="U32" s="2">
        <f t="shared" si="10"/>
        <v>433</v>
      </c>
      <c r="V32" s="2">
        <f t="shared" si="10"/>
        <v>66</v>
      </c>
      <c r="W32" s="2">
        <f t="shared" si="10"/>
        <v>952</v>
      </c>
      <c r="Y32" s="3">
        <f t="shared" si="6"/>
        <v>303913</v>
      </c>
      <c r="Z32" s="3">
        <f t="shared" si="6"/>
        <v>294433</v>
      </c>
      <c r="AA32" s="3">
        <f t="shared" si="6"/>
        <v>222066</v>
      </c>
      <c r="AB32" s="3">
        <f t="shared" si="6"/>
        <v>211952</v>
      </c>
      <c r="AC32" s="3">
        <f t="shared" si="7"/>
        <v>154867</v>
      </c>
      <c r="AD32" s="3">
        <f t="shared" si="7"/>
        <v>92017</v>
      </c>
      <c r="AE32" s="3">
        <f t="shared" si="7"/>
        <v>76078</v>
      </c>
      <c r="AF32" s="3">
        <f t="shared" si="7"/>
        <v>55603</v>
      </c>
    </row>
    <row r="33" spans="1:32" ht="15" customHeight="1" thickBot="1">
      <c r="A33" s="254" t="s">
        <v>30</v>
      </c>
      <c r="B33" s="255"/>
      <c r="C33" s="15"/>
      <c r="D33" s="16">
        <v>1303431</v>
      </c>
      <c r="E33" s="16">
        <v>1336975</v>
      </c>
      <c r="F33" s="16">
        <v>1382423</v>
      </c>
      <c r="G33" s="16">
        <v>1469581</v>
      </c>
      <c r="H33" s="254" t="s">
        <v>30</v>
      </c>
      <c r="I33" s="255"/>
      <c r="J33" s="15"/>
      <c r="K33" s="16">
        <v>1183871</v>
      </c>
      <c r="L33" s="16">
        <v>1306458</v>
      </c>
      <c r="M33" s="16">
        <v>1309235</v>
      </c>
      <c r="N33" s="16">
        <v>1333847</v>
      </c>
      <c r="P33" s="2">
        <f t="shared" si="9"/>
        <v>3431</v>
      </c>
      <c r="Q33" s="2">
        <f t="shared" si="9"/>
        <v>6975</v>
      </c>
      <c r="R33" s="2">
        <f t="shared" si="9"/>
        <v>2423</v>
      </c>
      <c r="S33" s="2">
        <f t="shared" si="9"/>
        <v>9581</v>
      </c>
      <c r="T33" s="2">
        <f t="shared" si="10"/>
        <v>3871</v>
      </c>
      <c r="U33" s="2">
        <f t="shared" si="10"/>
        <v>6458</v>
      </c>
      <c r="V33" s="2">
        <f t="shared" si="10"/>
        <v>9235</v>
      </c>
      <c r="W33" s="2">
        <f t="shared" si="10"/>
        <v>3847</v>
      </c>
      <c r="Y33" s="3">
        <f t="shared" si="6"/>
        <v>1183871</v>
      </c>
      <c r="Z33" s="3">
        <f t="shared" si="6"/>
        <v>1306458</v>
      </c>
      <c r="AA33" s="3">
        <f t="shared" si="6"/>
        <v>1309235</v>
      </c>
      <c r="AB33" s="3">
        <f t="shared" si="6"/>
        <v>1333847</v>
      </c>
      <c r="AC33" s="3">
        <f t="shared" si="7"/>
        <v>1303431</v>
      </c>
      <c r="AD33" s="3">
        <f t="shared" si="7"/>
        <v>1336975</v>
      </c>
      <c r="AE33" s="3">
        <f t="shared" si="7"/>
        <v>1382423</v>
      </c>
      <c r="AF33" s="3">
        <f t="shared" si="7"/>
        <v>1469581</v>
      </c>
    </row>
    <row r="34" spans="1:32" ht="30" customHeight="1" thickBot="1">
      <c r="A34" s="244" t="s">
        <v>31</v>
      </c>
      <c r="B34" s="245"/>
      <c r="C34" s="15"/>
      <c r="D34" s="17">
        <v>660000</v>
      </c>
      <c r="E34" s="17">
        <v>1250446</v>
      </c>
      <c r="F34" s="17">
        <v>1250446</v>
      </c>
      <c r="G34" s="17">
        <v>1250446</v>
      </c>
      <c r="H34" s="244" t="s">
        <v>31</v>
      </c>
      <c r="I34" s="245"/>
      <c r="J34" s="15"/>
      <c r="K34" s="17">
        <v>660000</v>
      </c>
      <c r="L34" s="17">
        <v>660000</v>
      </c>
      <c r="M34" s="17">
        <v>660000</v>
      </c>
      <c r="N34" s="17">
        <v>660000</v>
      </c>
      <c r="P34" s="2">
        <f t="shared" si="9"/>
        <v>0</v>
      </c>
      <c r="Q34" s="2">
        <f t="shared" si="9"/>
        <v>446</v>
      </c>
      <c r="R34" s="2">
        <f t="shared" si="9"/>
        <v>446</v>
      </c>
      <c r="S34" s="2">
        <f t="shared" si="9"/>
        <v>446</v>
      </c>
      <c r="T34" s="2">
        <f t="shared" si="10"/>
        <v>0</v>
      </c>
      <c r="U34" s="2">
        <f t="shared" si="10"/>
        <v>0</v>
      </c>
      <c r="V34" s="2">
        <f t="shared" si="10"/>
        <v>0</v>
      </c>
      <c r="W34" s="2">
        <f t="shared" si="10"/>
        <v>0</v>
      </c>
      <c r="Y34" s="3">
        <f t="shared" si="6"/>
        <v>660000</v>
      </c>
      <c r="Z34" s="3">
        <f t="shared" si="6"/>
        <v>660000</v>
      </c>
      <c r="AA34" s="3">
        <f t="shared" si="6"/>
        <v>660000</v>
      </c>
      <c r="AB34" s="3">
        <f t="shared" si="6"/>
        <v>660000</v>
      </c>
      <c r="AC34" s="3">
        <f t="shared" si="7"/>
        <v>660000</v>
      </c>
      <c r="AD34" s="3">
        <f t="shared" si="7"/>
        <v>1250446</v>
      </c>
      <c r="AE34" s="3">
        <f t="shared" si="7"/>
        <v>1250446</v>
      </c>
      <c r="AF34" s="3">
        <f t="shared" si="7"/>
        <v>1250446</v>
      </c>
    </row>
    <row r="35" spans="1:32" ht="30" customHeight="1" thickBot="1">
      <c r="A35" s="244" t="s">
        <v>32</v>
      </c>
      <c r="B35" s="245"/>
      <c r="C35" s="15"/>
      <c r="D35" s="17">
        <v>611965</v>
      </c>
      <c r="E35" s="17">
        <v>21519</v>
      </c>
      <c r="F35" s="17">
        <v>21519</v>
      </c>
      <c r="G35" s="17">
        <v>21519</v>
      </c>
      <c r="H35" s="244" t="s">
        <v>32</v>
      </c>
      <c r="I35" s="245"/>
      <c r="J35" s="15"/>
      <c r="K35" s="17">
        <v>611965</v>
      </c>
      <c r="L35" s="17">
        <v>611965</v>
      </c>
      <c r="M35" s="17">
        <v>611965</v>
      </c>
      <c r="N35" s="17">
        <v>611965</v>
      </c>
      <c r="P35" s="2">
        <f t="shared" si="9"/>
        <v>965</v>
      </c>
      <c r="Q35" s="2">
        <f t="shared" si="9"/>
        <v>19</v>
      </c>
      <c r="R35" s="2">
        <f t="shared" si="9"/>
        <v>19</v>
      </c>
      <c r="S35" s="2">
        <f t="shared" si="9"/>
        <v>19</v>
      </c>
      <c r="T35" s="2">
        <f t="shared" si="10"/>
        <v>965</v>
      </c>
      <c r="U35" s="2">
        <f t="shared" si="10"/>
        <v>965</v>
      </c>
      <c r="V35" s="2">
        <f t="shared" si="10"/>
        <v>965</v>
      </c>
      <c r="W35" s="2">
        <f t="shared" si="10"/>
        <v>965</v>
      </c>
      <c r="Y35" s="3">
        <f t="shared" si="6"/>
        <v>611965</v>
      </c>
      <c r="Z35" s="3">
        <f t="shared" si="6"/>
        <v>611965</v>
      </c>
      <c r="AA35" s="3">
        <f t="shared" si="6"/>
        <v>611965</v>
      </c>
      <c r="AB35" s="3">
        <f t="shared" si="6"/>
        <v>611965</v>
      </c>
      <c r="AC35" s="3">
        <f t="shared" si="7"/>
        <v>611965</v>
      </c>
      <c r="AD35" s="3">
        <f t="shared" si="7"/>
        <v>21519</v>
      </c>
      <c r="AE35" s="3">
        <f t="shared" si="7"/>
        <v>21519</v>
      </c>
      <c r="AF35" s="3">
        <f t="shared" si="7"/>
        <v>21519</v>
      </c>
    </row>
    <row r="36" spans="1:32" ht="30" customHeight="1" thickBot="1">
      <c r="A36" s="244" t="s">
        <v>33</v>
      </c>
      <c r="B36" s="245"/>
      <c r="C36" s="15"/>
      <c r="D36" s="17">
        <v>63468</v>
      </c>
      <c r="E36" s="17">
        <v>96663</v>
      </c>
      <c r="F36" s="17">
        <v>141775</v>
      </c>
      <c r="G36" s="17">
        <v>228905</v>
      </c>
      <c r="H36" s="244" t="s">
        <v>33</v>
      </c>
      <c r="I36" s="245"/>
      <c r="J36" s="15"/>
      <c r="K36" s="17">
        <v>-85427</v>
      </c>
      <c r="L36" s="17">
        <v>38351</v>
      </c>
      <c r="M36" s="17">
        <v>70220</v>
      </c>
      <c r="N36" s="17">
        <v>94881</v>
      </c>
      <c r="P36" s="2">
        <f t="shared" si="9"/>
        <v>68</v>
      </c>
      <c r="Q36" s="2">
        <f t="shared" si="9"/>
        <v>63</v>
      </c>
      <c r="R36" s="2">
        <f t="shared" si="9"/>
        <v>775</v>
      </c>
      <c r="S36" s="2">
        <f t="shared" si="9"/>
        <v>905</v>
      </c>
      <c r="T36" s="2">
        <f t="shared" si="10"/>
        <v>427</v>
      </c>
      <c r="U36" s="2">
        <f t="shared" si="10"/>
        <v>51</v>
      </c>
      <c r="V36" s="2">
        <f t="shared" si="10"/>
        <v>20</v>
      </c>
      <c r="W36" s="2">
        <f t="shared" si="10"/>
        <v>81</v>
      </c>
      <c r="Y36" s="3">
        <f t="shared" si="6"/>
        <v>-85427</v>
      </c>
      <c r="Z36" s="3">
        <f t="shared" si="6"/>
        <v>38351</v>
      </c>
      <c r="AA36" s="3">
        <f t="shared" si="6"/>
        <v>70220</v>
      </c>
      <c r="AB36" s="3">
        <f t="shared" si="6"/>
        <v>94881</v>
      </c>
      <c r="AC36" s="3">
        <f t="shared" si="7"/>
        <v>63468</v>
      </c>
      <c r="AD36" s="3">
        <f t="shared" si="7"/>
        <v>96663</v>
      </c>
      <c r="AE36" s="3">
        <f t="shared" si="7"/>
        <v>141775</v>
      </c>
      <c r="AF36" s="3">
        <f t="shared" si="7"/>
        <v>228905</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2706162</v>
      </c>
      <c r="E38" s="16">
        <v>2561182</v>
      </c>
      <c r="F38" s="16">
        <v>2690734</v>
      </c>
      <c r="G38" s="16">
        <v>3020243</v>
      </c>
      <c r="H38" s="254" t="s">
        <v>35</v>
      </c>
      <c r="I38" s="255"/>
      <c r="J38" s="15"/>
      <c r="K38" s="16">
        <v>3172571</v>
      </c>
      <c r="L38" s="16">
        <v>2994674</v>
      </c>
      <c r="M38" s="16">
        <v>3017406</v>
      </c>
      <c r="N38" s="16">
        <v>2820025</v>
      </c>
      <c r="P38" s="2">
        <f t="shared" si="9"/>
        <v>6162</v>
      </c>
      <c r="Q38" s="2">
        <f t="shared" si="9"/>
        <v>1182</v>
      </c>
      <c r="R38" s="2">
        <f t="shared" si="9"/>
        <v>734</v>
      </c>
      <c r="S38" s="2">
        <f t="shared" si="9"/>
        <v>243</v>
      </c>
      <c r="T38" s="2">
        <f t="shared" si="10"/>
        <v>2571</v>
      </c>
      <c r="U38" s="2">
        <f t="shared" si="10"/>
        <v>4674</v>
      </c>
      <c r="V38" s="2">
        <f t="shared" si="10"/>
        <v>7406</v>
      </c>
      <c r="W38" s="2">
        <f t="shared" si="10"/>
        <v>25</v>
      </c>
      <c r="Y38" s="3">
        <f t="shared" si="6"/>
        <v>3172571</v>
      </c>
      <c r="Z38" s="3">
        <f t="shared" si="6"/>
        <v>2994674</v>
      </c>
      <c r="AA38" s="3">
        <f t="shared" si="6"/>
        <v>3017406</v>
      </c>
      <c r="AB38" s="3">
        <f t="shared" si="6"/>
        <v>2820025</v>
      </c>
      <c r="AC38" s="3">
        <f t="shared" si="7"/>
        <v>2706162</v>
      </c>
      <c r="AD38" s="3">
        <f t="shared" si="7"/>
        <v>2561182</v>
      </c>
      <c r="AE38" s="3">
        <f t="shared" si="7"/>
        <v>2690734</v>
      </c>
      <c r="AF38" s="3">
        <f t="shared" si="7"/>
        <v>3020243</v>
      </c>
    </row>
    <row r="39" spans="1:32">
      <c r="A39" t="s">
        <v>1677</v>
      </c>
      <c r="B39"/>
      <c r="C39"/>
      <c r="D39"/>
      <c r="E39"/>
      <c r="F39"/>
      <c r="G39"/>
      <c r="H39" t="s">
        <v>1678</v>
      </c>
      <c r="I39"/>
      <c r="J39"/>
      <c r="K39"/>
      <c r="L39"/>
      <c r="M39"/>
      <c r="N39"/>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O24" sqref="O24"/>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733</v>
      </c>
      <c r="D1" s="155" t="s">
        <v>1905</v>
      </c>
    </row>
    <row r="2" spans="1:11">
      <c r="A2" s="7"/>
      <c r="B2" s="198" t="s">
        <v>540</v>
      </c>
      <c r="C2" s="199" t="s">
        <v>37</v>
      </c>
      <c r="D2" s="199" t="str">
        <f>'Input yearly ASM'!N18</f>
        <v>Năm 2014</v>
      </c>
      <c r="E2" s="199" t="str">
        <f>'Input yearly ASM'!O18</f>
        <v>Năm 2015</v>
      </c>
      <c r="F2" s="199" t="str">
        <f>'Input yearly ASM'!P18</f>
        <v>Năm 2016</v>
      </c>
      <c r="G2" s="199" t="str">
        <f>'Input yearly ASM'!Q18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ASM'!N3</f>
        <v>1199289</v>
      </c>
      <c r="E4" s="172">
        <f>'Input yearly ASM'!O3</f>
        <v>880616</v>
      </c>
      <c r="F4" s="172">
        <f>'Input yearly ASM'!P3</f>
        <v>1406490</v>
      </c>
      <c r="G4" s="172">
        <f>'Input yearly ASM'!Q3</f>
        <v>2100781</v>
      </c>
      <c r="H4" s="171"/>
      <c r="I4" s="268"/>
      <c r="J4" s="239"/>
      <c r="K4" s="269"/>
    </row>
    <row r="5" spans="1:11">
      <c r="A5" s="7"/>
      <c r="B5" s="170" t="s">
        <v>542</v>
      </c>
      <c r="C5" s="170" t="s">
        <v>38</v>
      </c>
      <c r="D5" s="173">
        <f>'Input yearly ASM'!N5</f>
        <v>197419</v>
      </c>
      <c r="E5" s="173">
        <f>'Input yearly ASM'!O5</f>
        <v>189384</v>
      </c>
      <c r="F5" s="173">
        <f>'Input yearly ASM'!P5</f>
        <v>344337</v>
      </c>
      <c r="G5" s="173">
        <f>'Input yearly ASM'!Q5</f>
        <v>249946</v>
      </c>
      <c r="H5" s="171"/>
      <c r="I5" s="268"/>
      <c r="J5" s="239"/>
      <c r="K5" s="269"/>
    </row>
    <row r="6" spans="1:11">
      <c r="A6" s="7"/>
      <c r="B6" s="170" t="s">
        <v>543</v>
      </c>
      <c r="C6" s="170" t="s">
        <v>38</v>
      </c>
      <c r="D6" s="173">
        <f>'Input yearly ASM'!N15</f>
        <v>89151</v>
      </c>
      <c r="E6" s="173">
        <f>'Input yearly ASM'!O15</f>
        <v>85631</v>
      </c>
      <c r="F6" s="173">
        <f>'Input yearly ASM'!P15</f>
        <v>173117</v>
      </c>
      <c r="G6" s="173">
        <f>'Input yearly ASM'!Q15</f>
        <v>174212</v>
      </c>
      <c r="H6" s="171"/>
      <c r="I6" s="268"/>
      <c r="J6" s="239"/>
      <c r="K6" s="269"/>
    </row>
    <row r="7" spans="1:11">
      <c r="A7" s="7"/>
      <c r="B7" s="170" t="s">
        <v>544</v>
      </c>
      <c r="C7" s="170" t="s">
        <v>38</v>
      </c>
      <c r="D7" s="173">
        <f>'Input yearly ASM'!N33</f>
        <v>1267206</v>
      </c>
      <c r="E7" s="173">
        <f>'Input yearly ASM'!O33</f>
        <v>2436158</v>
      </c>
      <c r="F7" s="173">
        <f>'Input yearly ASM'!P33</f>
        <v>2644574</v>
      </c>
      <c r="G7" s="173">
        <f>'Input yearly ASM'!Q33</f>
        <v>2841505</v>
      </c>
      <c r="H7" s="171"/>
      <c r="I7" s="268"/>
      <c r="J7" s="239"/>
      <c r="K7" s="269"/>
    </row>
    <row r="8" spans="1:11">
      <c r="A8" s="7"/>
      <c r="B8" s="170" t="s">
        <v>545</v>
      </c>
      <c r="C8" s="171" t="s">
        <v>38</v>
      </c>
      <c r="D8" s="172">
        <f>'Input yearly ASM'!N29</f>
        <v>2481244</v>
      </c>
      <c r="E8" s="172">
        <f>'Input yearly ASM'!O29</f>
        <v>3908502</v>
      </c>
      <c r="F8" s="172">
        <f>'Input yearly ASM'!P29</f>
        <v>4880522</v>
      </c>
      <c r="G8" s="172">
        <f>'Input yearly ASM'!Q29</f>
        <v>5610793</v>
      </c>
      <c r="H8" s="171"/>
      <c r="I8" s="268"/>
      <c r="J8" s="239"/>
      <c r="K8" s="269"/>
    </row>
    <row r="9" spans="1:11">
      <c r="A9" s="7"/>
      <c r="B9" s="170" t="s">
        <v>546</v>
      </c>
      <c r="C9" s="171" t="s">
        <v>39</v>
      </c>
      <c r="D9" s="172">
        <f>'Input yearly ASM'!N34*1000000/10000</f>
        <v>107287700</v>
      </c>
      <c r="E9" s="172">
        <f>'Input yearly ASM'!O34*1000000/10000</f>
        <v>219939900</v>
      </c>
      <c r="F9" s="172">
        <f>'Input yearly ASM'!P34*1000000/10000</f>
        <v>219939900</v>
      </c>
      <c r="G9" s="172">
        <f>'Input yearly ASM'!Q34*1000000/10000</f>
        <v>241933900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0.16461336675313457</v>
      </c>
      <c r="E11" s="174">
        <f>E5/E4</f>
        <v>0.215058549924144</v>
      </c>
      <c r="F11" s="174">
        <f>F5/F4</f>
        <v>0.24482008403899067</v>
      </c>
      <c r="G11" s="174">
        <f>G5/G4</f>
        <v>0.1189776564049275</v>
      </c>
      <c r="H11" s="171"/>
      <c r="I11" s="268"/>
      <c r="J11" s="239"/>
      <c r="K11" s="269"/>
    </row>
    <row r="12" spans="1:11">
      <c r="A12" s="7"/>
      <c r="B12" s="170" t="s">
        <v>570</v>
      </c>
      <c r="C12" s="171" t="s">
        <v>36</v>
      </c>
      <c r="D12" s="175">
        <f>D6/D4</f>
        <v>7.4336544402558519E-2</v>
      </c>
      <c r="E12" s="174">
        <f>E6/E4</f>
        <v>9.7239886624817168E-2</v>
      </c>
      <c r="F12" s="174">
        <f>F6/F4</f>
        <v>0.12308441581525642</v>
      </c>
      <c r="G12" s="174">
        <f>G6/G4</f>
        <v>8.2927254197367545E-2</v>
      </c>
      <c r="H12" s="171"/>
      <c r="I12" s="268"/>
      <c r="J12" s="239"/>
      <c r="K12" s="269"/>
    </row>
    <row r="13" spans="1:11">
      <c r="A13" s="7"/>
      <c r="B13" s="170" t="s">
        <v>41</v>
      </c>
      <c r="C13" s="171" t="s">
        <v>40</v>
      </c>
      <c r="D13" s="172">
        <f>D6*1000000/D9</f>
        <v>830.95266279359146</v>
      </c>
      <c r="E13" s="173">
        <f>E6*1000000/E9</f>
        <v>389.33817829325193</v>
      </c>
      <c r="F13" s="173">
        <f>F6*1000000/F9</f>
        <v>787.11047881716775</v>
      </c>
      <c r="G13" s="173">
        <f>G6*1000000/G9</f>
        <v>720.080980796821</v>
      </c>
      <c r="H13" s="171"/>
      <c r="I13" s="268"/>
      <c r="J13" s="239"/>
      <c r="K13" s="269"/>
    </row>
    <row r="14" spans="1:11">
      <c r="A14" s="7"/>
      <c r="B14" s="170" t="s">
        <v>548</v>
      </c>
      <c r="C14" s="171"/>
      <c r="D14" s="172">
        <f>D7*1000000/D9</f>
        <v>11811.288712499196</v>
      </c>
      <c r="E14" s="173">
        <f>E7*1000000/E9</f>
        <v>11076.471345126554</v>
      </c>
      <c r="F14" s="173">
        <f>F7*1000000/F9</f>
        <v>12024.075667943835</v>
      </c>
      <c r="G14" s="173">
        <f>G7*1000000/G9</f>
        <v>11744.964223699119</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-0.26571827140914323</v>
      </c>
      <c r="F16" s="179">
        <f>(F4-E4)/ABS(E4)</f>
        <v>0.59716607465683114</v>
      </c>
      <c r="G16" s="179">
        <f>(G4-F4)/ABS(F4)</f>
        <v>0.49363379760965237</v>
      </c>
      <c r="H16" s="171"/>
      <c r="I16" s="268"/>
      <c r="J16" s="239"/>
      <c r="K16" s="269"/>
    </row>
    <row r="17" spans="1:12">
      <c r="A17" s="7"/>
      <c r="B17" s="170" t="s">
        <v>543</v>
      </c>
      <c r="C17" s="180" t="s">
        <v>36</v>
      </c>
      <c r="D17" s="170"/>
      <c r="E17" s="179">
        <f>(E6-D6)/ABS(D6)</f>
        <v>-3.9483572814662762E-2</v>
      </c>
      <c r="F17" s="179">
        <f>(F6-E6)/ABS(E6)</f>
        <v>1.02166271560533</v>
      </c>
      <c r="G17" s="179">
        <f>(G6-F6)/ABS(F6)</f>
        <v>6.3252020309963785E-3</v>
      </c>
      <c r="H17" s="171"/>
      <c r="I17" s="268"/>
      <c r="J17" s="239"/>
      <c r="K17" s="269"/>
    </row>
    <row r="18" spans="1:12">
      <c r="A18" s="7"/>
      <c r="B18" s="170" t="s">
        <v>41</v>
      </c>
      <c r="C18" s="177" t="s">
        <v>36</v>
      </c>
      <c r="D18" s="178"/>
      <c r="E18" s="179">
        <f>(E13-D13)/ABS(D13)</f>
        <v>-0.53145564636097264</v>
      </c>
      <c r="F18" s="179">
        <f>(F13-E13)/ABS(E13)</f>
        <v>1.0216627156053297</v>
      </c>
      <c r="G18" s="179">
        <f>(G13-F13)/ABS(F13)</f>
        <v>-8.5158945058228033E-2</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4.6244981589711409E-2</v>
      </c>
      <c r="F20" s="175">
        <f>F6/AVERAGE(E7:F7)</f>
        <v>6.8146479680486982E-2</v>
      </c>
      <c r="G20" s="175">
        <f>G6/AVERAGE(F7:G7)</f>
        <v>6.35105692061671E-2</v>
      </c>
      <c r="H20" s="171"/>
      <c r="I20" s="264" t="s">
        <v>1187</v>
      </c>
      <c r="J20" s="264"/>
      <c r="K20" s="264"/>
    </row>
    <row r="21" spans="1:12">
      <c r="A21" s="7"/>
      <c r="B21" s="170" t="s">
        <v>43</v>
      </c>
      <c r="C21" s="182" t="s">
        <v>36</v>
      </c>
      <c r="D21" s="171"/>
      <c r="E21" s="175">
        <f>E6/AVERAGE(D8:E8)</f>
        <v>2.6802630339296741E-2</v>
      </c>
      <c r="F21" s="175">
        <f>F6/AVERAGE(E8:F8)</f>
        <v>3.9393907673935129E-2</v>
      </c>
      <c r="G21" s="175">
        <f>G6/AVERAGE(F8:G8)</f>
        <v>3.3210708095219713E-2</v>
      </c>
      <c r="H21" s="171"/>
      <c r="I21" s="183" t="s">
        <v>1188</v>
      </c>
      <c r="J21" s="183">
        <v>2018</v>
      </c>
      <c r="K21" s="183" t="s">
        <v>1190</v>
      </c>
    </row>
    <row r="22" spans="1:12">
      <c r="A22" s="7"/>
      <c r="B22" s="176" t="s">
        <v>551</v>
      </c>
      <c r="C22" s="182"/>
      <c r="D22" s="171"/>
      <c r="E22" s="175"/>
      <c r="F22" s="175"/>
      <c r="G22" s="175"/>
      <c r="H22" s="171"/>
      <c r="I22" s="171" t="s">
        <v>1189</v>
      </c>
      <c r="J22" s="172">
        <v>9800000</v>
      </c>
      <c r="K22" s="185">
        <f>SUM(K30)/J22</f>
        <v>6.581418367346939E-2</v>
      </c>
    </row>
    <row r="23" spans="1:12">
      <c r="A23" s="7"/>
      <c r="B23" s="170" t="s">
        <v>552</v>
      </c>
      <c r="C23" s="182" t="s">
        <v>36</v>
      </c>
      <c r="D23" s="175">
        <f>1-D7/D8</f>
        <v>0.48928601943218808</v>
      </c>
      <c r="E23" s="175">
        <f>1-E7/E8</f>
        <v>0.37670289026332848</v>
      </c>
      <c r="F23" s="175">
        <f>1-F7/F8</f>
        <v>0.45813705992924525</v>
      </c>
      <c r="G23" s="175">
        <f>1-G7/G8</f>
        <v>0.49356445693148898</v>
      </c>
      <c r="H23" s="171"/>
      <c r="I23" s="171" t="s">
        <v>1191</v>
      </c>
      <c r="J23" s="172">
        <v>890000</v>
      </c>
      <c r="K23" s="185">
        <f>SUM(K32)/J23</f>
        <v>0.55480449438202251</v>
      </c>
    </row>
    <row r="24" spans="1:12">
      <c r="A24" s="7"/>
      <c r="B24" s="170" t="s">
        <v>553</v>
      </c>
      <c r="C24" s="182" t="s">
        <v>36</v>
      </c>
      <c r="D24" s="175">
        <f>D8/D7-1</f>
        <v>0.95804312795236135</v>
      </c>
      <c r="E24" s="175">
        <f>E8/E7-1</f>
        <v>0.60437130925005689</v>
      </c>
      <c r="F24" s="175">
        <f>F8/F7-1</f>
        <v>0.84548513295525107</v>
      </c>
      <c r="G24" s="175">
        <f>G8/G7-1</f>
        <v>0.97458494706150445</v>
      </c>
      <c r="H24" s="171"/>
      <c r="I24" s="171" t="s">
        <v>1376</v>
      </c>
      <c r="J24" s="172"/>
      <c r="K24" s="171"/>
    </row>
    <row r="25" spans="1:12">
      <c r="A25" s="7"/>
      <c r="B25" s="170" t="s">
        <v>554</v>
      </c>
      <c r="C25" s="182" t="s">
        <v>40</v>
      </c>
      <c r="D25" s="186">
        <f>'Input yearly ASM'!N19/'Input yearly ASM'!N31</f>
        <v>2.5078913646950665</v>
      </c>
      <c r="E25" s="186">
        <f>'Input yearly ASM'!O19/'Input yearly ASM'!O31</f>
        <v>3.2752743744348596</v>
      </c>
      <c r="F25" s="186">
        <f>'Input yearly ASM'!P19/'Input yearly ASM'!P31</f>
        <v>1.9206779112117858</v>
      </c>
      <c r="G25" s="186">
        <f>'Input yearly ASM'!Q19/'Input yearly ASM'!Q31</f>
        <v>1.7496697709367564</v>
      </c>
      <c r="H25" s="171"/>
      <c r="I25" s="171" t="s">
        <v>576</v>
      </c>
      <c r="J25" s="187" t="s">
        <v>1682</v>
      </c>
      <c r="K25" s="197" t="s">
        <v>1649</v>
      </c>
    </row>
    <row r="26" spans="1:12">
      <c r="A26" s="7"/>
      <c r="B26" s="170" t="s">
        <v>555</v>
      </c>
      <c r="C26" s="182" t="s">
        <v>40</v>
      </c>
      <c r="D26" s="186">
        <f>('Input yearly ASM'!N19-'Input yearly ASM'!N23)/'Input yearly ASM'!N31</f>
        <v>1.4021334675524444</v>
      </c>
      <c r="E26" s="186">
        <f>('Input yearly ASM'!O19-'Input yearly ASM'!O23)/'Input yearly ASM'!O31</f>
        <v>2.1983273980175615</v>
      </c>
      <c r="F26" s="186">
        <f>('Input yearly ASM'!P19-'Input yearly ASM'!P23)/'Input yearly ASM'!P31</f>
        <v>1.1764494524386</v>
      </c>
      <c r="G26" s="186">
        <f>('Input yearly ASM'!Q19-'Input yearly ASM'!Q23)/'Input yearly ASM'!Q31</f>
        <v>1.1312939321549358</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ASM'!Y1</f>
        <v>Quý 2/2016</v>
      </c>
      <c r="E28" s="199" t="str">
        <f>'Input quaterly ASM'!Z1</f>
        <v>Quý 3/2016</v>
      </c>
      <c r="F28" s="199" t="str">
        <f>'Input quaterly ASM'!AA1</f>
        <v>Quý 4/2016</v>
      </c>
      <c r="G28" s="199" t="str">
        <f>'Input quaterly ASM'!AB1</f>
        <v>Quý 1/2017</v>
      </c>
      <c r="H28" s="199" t="str">
        <f>'Input quaterly ASM'!AC1</f>
        <v>Quý 2/2017</v>
      </c>
      <c r="I28" s="199" t="str">
        <f>'Input quaterly ASM'!AD1</f>
        <v>Quý 3/2017</v>
      </c>
      <c r="J28" s="199" t="str">
        <f>'Input quaterly ASM'!AE1</f>
        <v>Quý 4/2017</v>
      </c>
      <c r="K28" s="199" t="str">
        <f>'Input quaterly ASM'!AF1</f>
        <v>Quý 1/2018</v>
      </c>
    </row>
    <row r="29" spans="1:12">
      <c r="A29" s="7"/>
      <c r="B29" s="170"/>
      <c r="C29" s="171"/>
      <c r="D29" s="171"/>
      <c r="E29" s="171"/>
      <c r="F29" s="171"/>
      <c r="G29" s="171"/>
      <c r="H29" s="171"/>
      <c r="I29" s="171"/>
      <c r="J29" s="171"/>
      <c r="K29" s="171"/>
    </row>
    <row r="30" spans="1:12">
      <c r="A30" s="7"/>
      <c r="B30" s="170" t="s">
        <v>541</v>
      </c>
      <c r="C30" s="171" t="s">
        <v>38</v>
      </c>
      <c r="D30" s="188">
        <f>'Input quaterly ASM'!Y3</f>
        <v>316864</v>
      </c>
      <c r="E30" s="188">
        <f>'Input quaterly ASM'!Z3</f>
        <v>572713</v>
      </c>
      <c r="F30" s="188">
        <f>'Input quaterly ASM'!AA3</f>
        <v>801403</v>
      </c>
      <c r="G30" s="188">
        <f>'Input quaterly ASM'!AB3</f>
        <v>318046</v>
      </c>
      <c r="H30" s="188">
        <f>'Input quaterly ASM'!AC3</f>
        <v>665962</v>
      </c>
      <c r="I30" s="188">
        <f>'Input quaterly ASM'!AD3</f>
        <v>486848</v>
      </c>
      <c r="J30" s="188">
        <f>'Input quaterly ASM'!AE3</f>
        <v>983473</v>
      </c>
      <c r="K30" s="188">
        <f>'Input quaterly ASM'!AF3</f>
        <v>644979</v>
      </c>
    </row>
    <row r="31" spans="1:12">
      <c r="A31" s="7"/>
      <c r="B31" s="170" t="s">
        <v>542</v>
      </c>
      <c r="C31" s="171" t="s">
        <v>38</v>
      </c>
      <c r="D31" s="188">
        <f>'Input quaterly ASM'!Y5</f>
        <v>78917</v>
      </c>
      <c r="E31" s="188">
        <f>'Input quaterly ASM'!Z5</f>
        <v>153655</v>
      </c>
      <c r="F31" s="188">
        <f>'Input quaterly ASM'!AA5</f>
        <v>99760</v>
      </c>
      <c r="G31" s="188">
        <f>'Input quaterly ASM'!AB5</f>
        <v>35758</v>
      </c>
      <c r="H31" s="188">
        <f>'Input quaterly ASM'!AC5</f>
        <v>91720</v>
      </c>
      <c r="I31" s="188">
        <f>'Input quaterly ASM'!AD5</f>
        <v>57747</v>
      </c>
      <c r="J31" s="188">
        <f>'Input quaterly ASM'!AE5</f>
        <v>127242</v>
      </c>
      <c r="K31" s="188">
        <f>'Input quaterly ASM'!AF5</f>
        <v>110709</v>
      </c>
    </row>
    <row r="32" spans="1:12">
      <c r="A32" s="7"/>
      <c r="B32" s="170" t="s">
        <v>543</v>
      </c>
      <c r="C32" s="170" t="s">
        <v>38</v>
      </c>
      <c r="D32" s="189">
        <f>'Input quaterly ASM'!Y15</f>
        <v>56896</v>
      </c>
      <c r="E32" s="189">
        <f>'Input quaterly ASM'!Z15</f>
        <v>95502</v>
      </c>
      <c r="F32" s="189">
        <f>'Input quaterly ASM'!AA15</f>
        <v>37540</v>
      </c>
      <c r="G32" s="189">
        <f>'Input quaterly ASM'!AB15</f>
        <v>15192</v>
      </c>
      <c r="H32" s="189">
        <f>'Input quaterly ASM'!AC15</f>
        <v>37056</v>
      </c>
      <c r="I32" s="189">
        <f>'Input quaterly ASM'!AD15</f>
        <v>73067</v>
      </c>
      <c r="J32" s="189">
        <f>'Input quaterly ASM'!AE15</f>
        <v>55851</v>
      </c>
      <c r="K32" s="189">
        <f>'Input quaterly ASM'!AF15</f>
        <v>493776</v>
      </c>
      <c r="L32" s="10"/>
    </row>
    <row r="33" spans="1:12">
      <c r="A33" s="7"/>
      <c r="B33" s="170" t="s">
        <v>544</v>
      </c>
      <c r="C33" s="171" t="s">
        <v>38</v>
      </c>
      <c r="D33" s="188">
        <f>'Input quaterly ASM'!Y33</f>
        <v>2524190</v>
      </c>
      <c r="E33" s="188">
        <f>'Input quaterly ASM'!Z33</f>
        <v>2610131</v>
      </c>
      <c r="F33" s="188">
        <f>'Input quaterly ASM'!AA33</f>
        <v>2669797</v>
      </c>
      <c r="G33" s="188">
        <f>'Input quaterly ASM'!AB33</f>
        <v>2660375</v>
      </c>
      <c r="H33" s="188">
        <f>'Input quaterly ASM'!AC33</f>
        <v>2688685</v>
      </c>
      <c r="I33" s="188">
        <f>'Input quaterly ASM'!AD33</f>
        <v>2792358</v>
      </c>
      <c r="J33" s="188">
        <f>'Input quaterly ASM'!AE33</f>
        <v>2819432</v>
      </c>
      <c r="K33" s="188">
        <f>'Input quaterly ASM'!AF33</f>
        <v>4973583</v>
      </c>
    </row>
    <row r="34" spans="1:12">
      <c r="A34" s="7"/>
      <c r="B34" s="170" t="s">
        <v>545</v>
      </c>
      <c r="C34" s="171" t="s">
        <v>38</v>
      </c>
      <c r="D34" s="188">
        <f>'Input quaterly ASM'!Y38</f>
        <v>4315584</v>
      </c>
      <c r="E34" s="188">
        <f>'Input quaterly ASM'!Z38</f>
        <v>4444869</v>
      </c>
      <c r="F34" s="188">
        <f>'Input quaterly ASM'!AA38</f>
        <v>4917919</v>
      </c>
      <c r="G34" s="188">
        <f>'Input quaterly ASM'!AB38</f>
        <v>5106535</v>
      </c>
      <c r="H34" s="188">
        <f>'Input quaterly ASM'!AC38</f>
        <v>5262009</v>
      </c>
      <c r="I34" s="188">
        <f>'Input quaterly ASM'!AD38</f>
        <v>5656868</v>
      </c>
      <c r="J34" s="188">
        <f>'Input quaterly ASM'!AE38</f>
        <v>5586780</v>
      </c>
      <c r="K34" s="188">
        <f>'Input quaterly ASM'!AF38</f>
        <v>11436581</v>
      </c>
    </row>
    <row r="35" spans="1:12">
      <c r="A35" s="7"/>
      <c r="B35" s="170" t="s">
        <v>546</v>
      </c>
      <c r="C35" s="171" t="s">
        <v>39</v>
      </c>
      <c r="D35" s="188">
        <f>'Input quaterly ASM'!Y34*1000000/10000</f>
        <v>219939900</v>
      </c>
      <c r="E35" s="188">
        <f>'Input quaterly ASM'!Z34*1000000/10000</f>
        <v>219939900</v>
      </c>
      <c r="F35" s="188">
        <f>'Input quaterly ASM'!AA34*1000000/10000</f>
        <v>219939900</v>
      </c>
      <c r="G35" s="188">
        <f>'Input quaterly ASM'!AB34*1000000/10000</f>
        <v>219939900</v>
      </c>
      <c r="H35" s="188">
        <f>'Input quaterly ASM'!AC34*1000000/10000</f>
        <v>219939900</v>
      </c>
      <c r="I35" s="188">
        <f>'Input quaterly ASM'!AD34*1000000/10000</f>
        <v>241933300</v>
      </c>
      <c r="J35" s="188">
        <f>'Input quaterly ASM'!AE34*1000000/10000</f>
        <v>241933900</v>
      </c>
      <c r="K35" s="188">
        <f>'Input quaterly ASM'!AF34*1000000/10000</f>
        <v>241933900</v>
      </c>
    </row>
    <row r="36" spans="1:12">
      <c r="A36" s="7"/>
      <c r="B36" s="170"/>
      <c r="C36" s="171"/>
      <c r="D36" s="188"/>
      <c r="E36" s="188"/>
      <c r="F36" s="188"/>
      <c r="G36" s="188"/>
      <c r="H36" s="188"/>
      <c r="I36" s="188"/>
      <c r="J36" s="188"/>
      <c r="K36" s="188"/>
    </row>
    <row r="37" spans="1:12">
      <c r="A37" s="7"/>
      <c r="B37" s="170" t="s">
        <v>547</v>
      </c>
      <c r="C37" s="171" t="s">
        <v>36</v>
      </c>
      <c r="D37" s="190">
        <f>D31/D30</f>
        <v>0.24905637749949505</v>
      </c>
      <c r="E37" s="190">
        <f t="shared" ref="E37:K37" si="0">E31/E30</f>
        <v>0.26829319397324664</v>
      </c>
      <c r="F37" s="190">
        <f t="shared" si="0"/>
        <v>0.12448169023574905</v>
      </c>
      <c r="G37" s="190">
        <f t="shared" si="0"/>
        <v>0.11243027738125931</v>
      </c>
      <c r="H37" s="190">
        <f t="shared" si="0"/>
        <v>0.13772557593376197</v>
      </c>
      <c r="I37" s="190">
        <f t="shared" si="0"/>
        <v>0.11861402326804259</v>
      </c>
      <c r="J37" s="190">
        <f t="shared" si="0"/>
        <v>0.1293802676840137</v>
      </c>
      <c r="K37" s="190">
        <f t="shared" si="0"/>
        <v>0.17164744898671119</v>
      </c>
      <c r="L37" s="11"/>
    </row>
    <row r="38" spans="1:12">
      <c r="A38" s="7"/>
      <c r="B38" s="170" t="s">
        <v>571</v>
      </c>
      <c r="C38" s="171" t="s">
        <v>36</v>
      </c>
      <c r="D38" s="190">
        <f>D32/D30</f>
        <v>0.17955968491213897</v>
      </c>
      <c r="E38" s="190">
        <f t="shared" ref="E38:K38" si="1">E32/E30</f>
        <v>0.16675367941709024</v>
      </c>
      <c r="F38" s="190">
        <f t="shared" si="1"/>
        <v>4.6842849352947268E-2</v>
      </c>
      <c r="G38" s="190">
        <f t="shared" si="1"/>
        <v>4.7766675260811332E-2</v>
      </c>
      <c r="H38" s="190">
        <f t="shared" si="1"/>
        <v>5.5642814454878807E-2</v>
      </c>
      <c r="I38" s="190">
        <f t="shared" si="1"/>
        <v>0.15008175036150914</v>
      </c>
      <c r="J38" s="190">
        <f t="shared" si="1"/>
        <v>5.6789561075901419E-2</v>
      </c>
      <c r="K38" s="190">
        <f t="shared" si="1"/>
        <v>0.76556911155246909</v>
      </c>
      <c r="L38" s="11"/>
    </row>
    <row r="39" spans="1:12">
      <c r="A39" s="7"/>
      <c r="B39" s="170" t="s">
        <v>41</v>
      </c>
      <c r="C39" s="171" t="s">
        <v>40</v>
      </c>
      <c r="D39" s="172">
        <f>D32*1000000/D35</f>
        <v>258.68885090881645</v>
      </c>
      <c r="E39" s="172">
        <f t="shared" ref="E39:K39" si="2">E32*1000000/E35</f>
        <v>434.21862063227275</v>
      </c>
      <c r="F39" s="172">
        <f t="shared" si="2"/>
        <v>170.68299112621222</v>
      </c>
      <c r="G39" s="172">
        <f t="shared" si="2"/>
        <v>69.073415055658387</v>
      </c>
      <c r="H39" s="172">
        <f t="shared" si="2"/>
        <v>168.48238996198506</v>
      </c>
      <c r="I39" s="172">
        <f t="shared" si="2"/>
        <v>302.01299283728201</v>
      </c>
      <c r="J39" s="172">
        <f t="shared" si="2"/>
        <v>230.85231131313139</v>
      </c>
      <c r="K39" s="172">
        <f t="shared" si="2"/>
        <v>2040.954161446577</v>
      </c>
    </row>
    <row r="40" spans="1:12">
      <c r="A40" s="7"/>
      <c r="B40" s="170" t="s">
        <v>548</v>
      </c>
      <c r="C40" s="171"/>
      <c r="D40" s="172">
        <f>D33*1000000/D35</f>
        <v>11476.726142005156</v>
      </c>
      <c r="E40" s="172">
        <f t="shared" ref="E40:K40" si="3">E33*1000000/E35</f>
        <v>11867.473796250702</v>
      </c>
      <c r="F40" s="172">
        <f t="shared" si="3"/>
        <v>12138.756996797762</v>
      </c>
      <c r="G40" s="172">
        <f t="shared" si="3"/>
        <v>12095.918021241258</v>
      </c>
      <c r="H40" s="172">
        <f t="shared" si="3"/>
        <v>12224.635002562063</v>
      </c>
      <c r="I40" s="172">
        <f t="shared" si="3"/>
        <v>11541.850584437942</v>
      </c>
      <c r="J40" s="172">
        <f t="shared" si="3"/>
        <v>11653.728559742971</v>
      </c>
      <c r="K40" s="172">
        <f t="shared" si="3"/>
        <v>20557.610983826573</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1.101728186225005</v>
      </c>
      <c r="I42" s="179">
        <f>(I30-E30)/ABS(E30)</f>
        <v>-0.14992675214287085</v>
      </c>
      <c r="J42" s="179">
        <f>(J30-F30)/ABS(F30)</f>
        <v>0.22718906717344456</v>
      </c>
      <c r="K42" s="179">
        <f>(K30-G30)/ABS(G30)</f>
        <v>1.0279424988838093</v>
      </c>
      <c r="L42" s="12"/>
    </row>
    <row r="43" spans="1:12">
      <c r="A43" s="7"/>
      <c r="B43" s="170" t="s">
        <v>564</v>
      </c>
      <c r="C43" s="180" t="s">
        <v>36</v>
      </c>
      <c r="D43" s="170"/>
      <c r="E43" s="174">
        <f>E30/D30-1</f>
        <v>0.80744104726317922</v>
      </c>
      <c r="F43" s="174">
        <f t="shared" ref="F43:K43" si="4">F30/E30-1</f>
        <v>0.39930995105751044</v>
      </c>
      <c r="G43" s="174">
        <f t="shared" si="4"/>
        <v>-0.60313849586288049</v>
      </c>
      <c r="H43" s="174">
        <f t="shared" si="4"/>
        <v>1.0939172320985016</v>
      </c>
      <c r="I43" s="174">
        <f>I30/H30-1</f>
        <v>-0.26895528573702399</v>
      </c>
      <c r="J43" s="174">
        <f t="shared" si="4"/>
        <v>1.0200822433285133</v>
      </c>
      <c r="K43" s="174">
        <f t="shared" si="4"/>
        <v>-0.34418230088675539</v>
      </c>
      <c r="L43" s="12"/>
    </row>
    <row r="44" spans="1:12" s="8" customFormat="1">
      <c r="A44" s="13"/>
      <c r="B44" s="170" t="s">
        <v>562</v>
      </c>
      <c r="C44" s="177" t="s">
        <v>36</v>
      </c>
      <c r="D44" s="178"/>
      <c r="E44" s="191"/>
      <c r="F44" s="191"/>
      <c r="G44" s="191"/>
      <c r="H44" s="179">
        <f>(H32-D32)/ABS(D32)</f>
        <v>-0.34870641169853767</v>
      </c>
      <c r="I44" s="179">
        <f>(I32-E32)/ABS(E32)</f>
        <v>-0.23491654625034031</v>
      </c>
      <c r="J44" s="179">
        <f>(J32-F32)/ABS(F32)</f>
        <v>0.48777304208843902</v>
      </c>
      <c r="K44" s="179">
        <f>(K32-G32)/ABS(G32)</f>
        <v>31.502369668246445</v>
      </c>
      <c r="L44" s="14"/>
    </row>
    <row r="45" spans="1:12">
      <c r="A45" s="7"/>
      <c r="B45" s="170" t="s">
        <v>567</v>
      </c>
      <c r="C45" s="180" t="s">
        <v>36</v>
      </c>
      <c r="D45" s="170"/>
      <c r="E45" s="174">
        <f>E32/D32-1</f>
        <v>0.67853627671541061</v>
      </c>
      <c r="F45" s="174">
        <f t="shared" ref="F45:K45" si="5">F32/E32-1</f>
        <v>-0.6069192268224749</v>
      </c>
      <c r="G45" s="174">
        <f t="shared" si="5"/>
        <v>-0.5953116675546084</v>
      </c>
      <c r="H45" s="174">
        <f>(H32-G32)/ABS(G32)</f>
        <v>1.4391785150078988</v>
      </c>
      <c r="I45" s="174">
        <f>I32/H32-1</f>
        <v>0.97179943868739205</v>
      </c>
      <c r="J45" s="174">
        <f t="shared" si="5"/>
        <v>-0.23561936305035103</v>
      </c>
      <c r="K45" s="174">
        <f t="shared" si="5"/>
        <v>7.8409518182306499</v>
      </c>
      <c r="L45" s="12"/>
    </row>
    <row r="46" spans="1:12" s="8" customFormat="1">
      <c r="A46" s="13"/>
      <c r="B46" s="170" t="s">
        <v>565</v>
      </c>
      <c r="C46" s="177" t="s">
        <v>36</v>
      </c>
      <c r="D46" s="178"/>
      <c r="E46" s="191"/>
      <c r="F46" s="191"/>
      <c r="G46" s="191"/>
      <c r="H46" s="179">
        <f>(H39-D39)/ABS(D39)</f>
        <v>-0.34870641169853767</v>
      </c>
      <c r="I46" s="179">
        <f>(I39-E39)/ABS(E39)</f>
        <v>-0.30446789131816593</v>
      </c>
      <c r="J46" s="179">
        <f>(J39-F39)/ABS(F39)</f>
        <v>0.35252089144856114</v>
      </c>
      <c r="K46" s="179">
        <f>(K39-G39)/ABS(G39)</f>
        <v>28.547607568005791</v>
      </c>
      <c r="L46" s="14"/>
    </row>
    <row r="47" spans="1:12">
      <c r="A47" s="7"/>
      <c r="B47" s="170" t="s">
        <v>566</v>
      </c>
      <c r="C47" s="180" t="s">
        <v>36</v>
      </c>
      <c r="D47" s="170"/>
      <c r="E47" s="174">
        <f>E39/D39-1</f>
        <v>0.67853627671541061</v>
      </c>
      <c r="F47" s="174">
        <f t="shared" ref="F47:K47" si="6">F39/E39-1</f>
        <v>-0.6069192268224749</v>
      </c>
      <c r="G47" s="174">
        <f t="shared" si="6"/>
        <v>-0.5953116675546084</v>
      </c>
      <c r="H47" s="174">
        <f t="shared" si="6"/>
        <v>1.4391785150078986</v>
      </c>
      <c r="I47" s="174">
        <f>I39/H39-1</f>
        <v>0.79254931572032938</v>
      </c>
      <c r="J47" s="174">
        <f t="shared" si="6"/>
        <v>-0.235621258726741</v>
      </c>
      <c r="K47" s="174">
        <f t="shared" si="6"/>
        <v>7.8409518182306499</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3.7201413779933121E-2</v>
      </c>
      <c r="F49" s="174">
        <f t="shared" ref="F49:K49" si="7">F32/AVERAGE(E33:F33)</f>
        <v>1.4219890877299843E-2</v>
      </c>
      <c r="G49" s="174">
        <f t="shared" si="7"/>
        <v>5.7003788995927335E-3</v>
      </c>
      <c r="H49" s="174">
        <f t="shared" si="7"/>
        <v>1.3855144642236207E-2</v>
      </c>
      <c r="I49" s="174">
        <f>I32/AVERAGE(H33:I33)</f>
        <v>2.6661713838041411E-2</v>
      </c>
      <c r="J49" s="174">
        <f t="shared" si="7"/>
        <v>1.9904878835451788E-2</v>
      </c>
      <c r="K49" s="174">
        <f t="shared" si="7"/>
        <v>0.126722712582999</v>
      </c>
      <c r="L49" s="12"/>
    </row>
    <row r="50" spans="1:12">
      <c r="A50" s="7"/>
      <c r="B50" s="170" t="s">
        <v>43</v>
      </c>
      <c r="C50" s="182" t="s">
        <v>36</v>
      </c>
      <c r="D50" s="171"/>
      <c r="E50" s="175">
        <f>E32/AVERAGE(D34:E34)</f>
        <v>2.1802982106062324E-2</v>
      </c>
      <c r="F50" s="175">
        <f t="shared" ref="F50:K50" si="8">F32/AVERAGE(E34:F34)</f>
        <v>8.018978962249278E-3</v>
      </c>
      <c r="G50" s="175">
        <f t="shared" si="8"/>
        <v>3.0309880218912671E-3</v>
      </c>
      <c r="H50" s="175">
        <f t="shared" si="8"/>
        <v>7.1477731106701194E-3</v>
      </c>
      <c r="I50" s="174">
        <f>I32/AVERAGE(H34:I34)</f>
        <v>1.3383610787080027E-2</v>
      </c>
      <c r="J50" s="174">
        <f t="shared" si="8"/>
        <v>9.9346760055099553E-3</v>
      </c>
      <c r="K50" s="174">
        <f t="shared" si="8"/>
        <v>5.8011575974920584E-2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0.4150988603164717</v>
      </c>
      <c r="E52" s="175">
        <f t="shared" si="9"/>
        <v>0.41277661951342093</v>
      </c>
      <c r="F52" s="175">
        <f t="shared" si="9"/>
        <v>0.45712871643473596</v>
      </c>
      <c r="G52" s="175">
        <f t="shared" si="9"/>
        <v>0.47902540568115171</v>
      </c>
      <c r="H52" s="175">
        <f t="shared" si="9"/>
        <v>0.48903831217316429</v>
      </c>
      <c r="I52" s="175">
        <f t="shared" si="9"/>
        <v>0.50637738055758064</v>
      </c>
      <c r="J52" s="175">
        <f t="shared" si="9"/>
        <v>0.49533863871496642</v>
      </c>
      <c r="K52" s="175">
        <f t="shared" si="9"/>
        <v>0.5651162703258954</v>
      </c>
    </row>
    <row r="53" spans="1:12">
      <c r="A53" s="7"/>
      <c r="B53" s="170" t="s">
        <v>553</v>
      </c>
      <c r="C53" s="182" t="s">
        <v>36</v>
      </c>
      <c r="D53" s="175">
        <f t="shared" ref="D53:K53" si="10">D34/D33-1</f>
        <v>0.70969063343092231</v>
      </c>
      <c r="E53" s="175">
        <f t="shared" si="10"/>
        <v>0.70292946982354532</v>
      </c>
      <c r="F53" s="175">
        <f t="shared" si="10"/>
        <v>0.84205728001042779</v>
      </c>
      <c r="G53" s="175">
        <f t="shared" si="10"/>
        <v>0.91947939670159284</v>
      </c>
      <c r="H53" s="175">
        <f t="shared" si="10"/>
        <v>0.95709389534289069</v>
      </c>
      <c r="I53" s="175">
        <f t="shared" si="10"/>
        <v>1.0258390936978712</v>
      </c>
      <c r="J53" s="175">
        <f t="shared" si="10"/>
        <v>0.98152677560586676</v>
      </c>
      <c r="K53" s="175">
        <f t="shared" si="10"/>
        <v>1.2994651944081359</v>
      </c>
    </row>
    <row r="54" spans="1:12">
      <c r="A54" s="7"/>
      <c r="B54" s="170" t="s">
        <v>554</v>
      </c>
      <c r="C54" s="182" t="s">
        <v>40</v>
      </c>
      <c r="D54" s="186">
        <f>'Input quaterly ASM'!Y19/'Input quaterly ASM'!Y31</f>
        <v>2.3087782550905045</v>
      </c>
      <c r="E54" s="186">
        <f>'Input quaterly ASM'!Z19/'Input quaterly ASM'!Z31</f>
        <v>2.2813117025226619</v>
      </c>
      <c r="F54" s="186">
        <f>'Input quaterly ASM'!AA19/'Input quaterly ASM'!AA31</f>
        <v>1.9143697497716081</v>
      </c>
      <c r="G54" s="186">
        <f>'Input quaterly ASM'!AB19/'Input quaterly ASM'!AB31</f>
        <v>1.8855859516804561</v>
      </c>
      <c r="H54" s="186">
        <f>'Input quaterly ASM'!AD19/'Input quaterly ASM'!AC31</f>
        <v>1.8801795068086622</v>
      </c>
      <c r="I54" s="186">
        <f>'Input quaterly ASM'!AD19/'Input quaterly ASM'!AD31</f>
        <v>1.6845622531775888</v>
      </c>
      <c r="J54" s="186">
        <f>'Input quaterly ASM'!AE19/'Input quaterly ASM'!AE31</f>
        <v>1.7485432079807905</v>
      </c>
      <c r="K54" s="186">
        <f>'Input quaterly ASM'!AF19/'Input quaterly ASM'!AF31</f>
        <v>1.3658587043582315</v>
      </c>
    </row>
    <row r="55" spans="1:12">
      <c r="A55" s="7"/>
      <c r="B55" s="170" t="s">
        <v>555</v>
      </c>
      <c r="C55" s="182" t="s">
        <v>40</v>
      </c>
      <c r="D55" s="192">
        <f>('Input quaterly ASM'!Y19-'Input quaterly ASM'!Y23)/'Input quaterly ASM'!Y31</f>
        <v>1.3075785732048271</v>
      </c>
      <c r="E55" s="192">
        <f>('Input quaterly ASM'!Z19-'Input quaterly ASM'!Z23)/'Input quaterly ASM'!Z31</f>
        <v>1.4208767117900925</v>
      </c>
      <c r="F55" s="192">
        <f>('Input quaterly ASM'!AA19-'Input quaterly ASM'!AA23)/'Input quaterly ASM'!AA31</f>
        <v>1.1873188843451574</v>
      </c>
      <c r="G55" s="192">
        <f>('Input quaterly ASM'!AB19-'Input quaterly ASM'!AB23)/'Input quaterly ASM'!AB31</f>
        <v>1.1367386745989174</v>
      </c>
      <c r="H55" s="192">
        <f>('Input quaterly ASM'!AD19-'Input quaterly ASM'!AC23)/'Input quaterly ASM'!AC31</f>
        <v>1.2515015448985676</v>
      </c>
      <c r="I55" s="192">
        <f>('Input quaterly ASM'!AD19-'Input quaterly ASM'!AD23)/'Input quaterly ASM'!AD31</f>
        <v>1.0830034861941578</v>
      </c>
      <c r="J55" s="192">
        <f>('Input quaterly ASM'!AE19-'Input quaterly ASM'!AE23)/'Input quaterly ASM'!AE31</f>
        <v>1.0971204042641742</v>
      </c>
      <c r="K55" s="192">
        <f>('Input quaterly ASM'!AF19-'Input quaterly ASM'!AF23)/'Input quaterly ASM'!AF31</f>
        <v>1.0267939653775526</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hợp'!D6</f>
        <v>12800</v>
      </c>
    </row>
    <row r="58" spans="1:12">
      <c r="A58" s="7"/>
      <c r="B58" s="170" t="s">
        <v>558</v>
      </c>
      <c r="C58" s="171" t="s">
        <v>38</v>
      </c>
      <c r="D58" s="172"/>
      <c r="E58" s="172"/>
      <c r="F58" s="172"/>
      <c r="G58" s="172"/>
      <c r="H58" s="172"/>
      <c r="I58" s="172"/>
      <c r="J58" s="172"/>
      <c r="K58" s="172">
        <f>K57*K35/1000000</f>
        <v>3096753.92</v>
      </c>
    </row>
    <row r="59" spans="1:12">
      <c r="A59" s="7"/>
      <c r="B59" s="170" t="s">
        <v>559</v>
      </c>
      <c r="C59" s="171" t="s">
        <v>40</v>
      </c>
      <c r="D59" s="172"/>
      <c r="E59" s="172"/>
      <c r="F59" s="172"/>
      <c r="G59" s="172"/>
      <c r="H59" s="172"/>
      <c r="I59" s="172"/>
      <c r="J59" s="172"/>
      <c r="K59" s="194">
        <f>K57/(SUM(H32:K32)*1000000/K35)</f>
        <v>4.6938293596059113</v>
      </c>
    </row>
    <row r="60" spans="1:12">
      <c r="A60" s="7"/>
      <c r="B60" s="170" t="s">
        <v>560</v>
      </c>
      <c r="C60" s="171" t="s">
        <v>40</v>
      </c>
      <c r="D60" s="172"/>
      <c r="E60" s="172"/>
      <c r="F60" s="172"/>
      <c r="G60" s="172"/>
      <c r="H60" s="172"/>
      <c r="I60" s="172"/>
      <c r="J60" s="172"/>
      <c r="K60" s="195">
        <f>K57/K40</f>
        <v>0.62264044251397843</v>
      </c>
    </row>
  </sheetData>
  <mergeCells count="3">
    <mergeCell ref="I2:K2"/>
    <mergeCell ref="I20:K20"/>
    <mergeCell ref="I3:K19"/>
  </mergeCells>
  <conditionalFormatting sqref="E16:G18">
    <cfRule type="cellIs" dxfId="81" priority="3" operator="lessThan">
      <formula>0</formula>
    </cfRule>
    <cfRule type="cellIs" dxfId="80" priority="4" operator="greaterThan">
      <formula>0</formula>
    </cfRule>
  </conditionalFormatting>
  <conditionalFormatting sqref="H42:K42 H44:K44 H46:K46">
    <cfRule type="cellIs" dxfId="79" priority="1" operator="lessThan">
      <formula>0</formula>
    </cfRule>
    <cfRule type="cellIs" dxfId="78" priority="2" operator="greaterThan">
      <formula>0</formula>
    </cfRule>
  </conditionalFormatting>
  <pageMargins left="0.7" right="0.7" top="0.75" bottom="0.75" header="0.3" footer="0.3"/>
  <pageSetup orientation="portrait" horizontalDpi="300" verticalDpi="0" r:id="rId1"/>
  <drawing r:id="rId2"/>
</worksheet>
</file>

<file path=xl/worksheets/sheet8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1199289</v>
      </c>
      <c r="E3" s="16">
        <v>880616</v>
      </c>
      <c r="F3" s="16">
        <v>1406490</v>
      </c>
      <c r="G3" s="16">
        <v>2100781</v>
      </c>
      <c r="I3" s="22">
        <f>REPLACE(D3,1,3,"")/1</f>
        <v>9289</v>
      </c>
      <c r="J3" s="22">
        <f t="shared" ref="J3:L16" si="0">REPLACE(E3,1,3,"")/1</f>
        <v>616</v>
      </c>
      <c r="K3" s="22">
        <f t="shared" si="0"/>
        <v>6490</v>
      </c>
      <c r="L3" s="22">
        <f t="shared" si="0"/>
        <v>781</v>
      </c>
      <c r="N3" s="2">
        <f>D3</f>
        <v>1199289</v>
      </c>
      <c r="O3" s="2">
        <f t="shared" ref="O3:Q17" si="1">E3</f>
        <v>880616</v>
      </c>
      <c r="P3" s="2">
        <f t="shared" si="1"/>
        <v>1406490</v>
      </c>
      <c r="Q3" s="2">
        <f t="shared" si="1"/>
        <v>2100781</v>
      </c>
    </row>
    <row r="4" spans="1:17" ht="61.5" customHeight="1" thickBot="1">
      <c r="A4" s="244" t="s">
        <v>2</v>
      </c>
      <c r="B4" s="245"/>
      <c r="C4" s="15"/>
      <c r="D4" s="17">
        <v>1001870</v>
      </c>
      <c r="E4" s="17">
        <v>691232</v>
      </c>
      <c r="F4" s="17">
        <v>1062153</v>
      </c>
      <c r="G4" s="17">
        <v>1850836</v>
      </c>
      <c r="I4" s="22">
        <f t="shared" ref="I4:I16" si="2">REPLACE(D4,1,3,"")/1</f>
        <v>1870</v>
      </c>
      <c r="J4" s="22">
        <f t="shared" si="0"/>
        <v>232</v>
      </c>
      <c r="K4" s="22">
        <f t="shared" si="0"/>
        <v>2153</v>
      </c>
      <c r="L4" s="22">
        <f t="shared" si="0"/>
        <v>836</v>
      </c>
      <c r="N4" s="2">
        <f t="shared" ref="N4:Q38" si="3">D4</f>
        <v>1001870</v>
      </c>
      <c r="O4" s="2">
        <f t="shared" si="1"/>
        <v>691232</v>
      </c>
      <c r="P4" s="2">
        <f t="shared" si="1"/>
        <v>1062153</v>
      </c>
      <c r="Q4" s="2">
        <f t="shared" si="1"/>
        <v>1850836</v>
      </c>
    </row>
    <row r="5" spans="1:17" ht="61.5" customHeight="1" thickBot="1">
      <c r="A5" s="254" t="s">
        <v>3</v>
      </c>
      <c r="B5" s="255"/>
      <c r="C5" s="15"/>
      <c r="D5" s="16">
        <v>197419</v>
      </c>
      <c r="E5" s="16">
        <v>189384</v>
      </c>
      <c r="F5" s="16">
        <v>344337</v>
      </c>
      <c r="G5" s="16">
        <v>249946</v>
      </c>
      <c r="I5" s="22">
        <f t="shared" si="2"/>
        <v>419</v>
      </c>
      <c r="J5" s="22">
        <f t="shared" si="0"/>
        <v>384</v>
      </c>
      <c r="K5" s="22">
        <f t="shared" si="0"/>
        <v>337</v>
      </c>
      <c r="L5" s="22">
        <f t="shared" si="0"/>
        <v>946</v>
      </c>
      <c r="N5" s="2">
        <f t="shared" si="3"/>
        <v>197419</v>
      </c>
      <c r="O5" s="2">
        <f t="shared" si="1"/>
        <v>189384</v>
      </c>
      <c r="P5" s="2">
        <f t="shared" si="1"/>
        <v>344337</v>
      </c>
      <c r="Q5" s="2">
        <f t="shared" si="1"/>
        <v>249946</v>
      </c>
    </row>
    <row r="6" spans="1:17" ht="30" customHeight="1" thickBot="1">
      <c r="A6" s="244" t="s">
        <v>4</v>
      </c>
      <c r="B6" s="245"/>
      <c r="C6" s="15"/>
      <c r="D6" s="17">
        <v>10625</v>
      </c>
      <c r="E6" s="17">
        <v>11971</v>
      </c>
      <c r="F6" s="17">
        <v>9303</v>
      </c>
      <c r="G6" s="17">
        <v>159606</v>
      </c>
      <c r="I6" s="22">
        <f t="shared" si="2"/>
        <v>25</v>
      </c>
      <c r="J6" s="22">
        <f t="shared" si="0"/>
        <v>71</v>
      </c>
      <c r="K6" s="22">
        <f t="shared" si="0"/>
        <v>3</v>
      </c>
      <c r="L6" s="22">
        <f t="shared" si="0"/>
        <v>606</v>
      </c>
      <c r="N6" s="2">
        <f t="shared" si="3"/>
        <v>10625</v>
      </c>
      <c r="O6" s="2">
        <f t="shared" si="1"/>
        <v>11971</v>
      </c>
      <c r="P6" s="2">
        <f t="shared" si="1"/>
        <v>9303</v>
      </c>
      <c r="Q6" s="2">
        <f t="shared" si="1"/>
        <v>159606</v>
      </c>
    </row>
    <row r="7" spans="1:17" ht="15" customHeight="1" thickBot="1">
      <c r="A7" s="244" t="s">
        <v>5</v>
      </c>
      <c r="B7" s="245"/>
      <c r="C7" s="15"/>
      <c r="D7" s="17">
        <v>52681</v>
      </c>
      <c r="E7" s="17">
        <v>20889</v>
      </c>
      <c r="F7" s="17">
        <v>41873</v>
      </c>
      <c r="G7" s="17">
        <v>63786</v>
      </c>
      <c r="I7" s="22">
        <f t="shared" si="2"/>
        <v>81</v>
      </c>
      <c r="J7" s="22">
        <f t="shared" si="0"/>
        <v>89</v>
      </c>
      <c r="K7" s="22">
        <f t="shared" si="0"/>
        <v>73</v>
      </c>
      <c r="L7" s="22">
        <f t="shared" si="0"/>
        <v>86</v>
      </c>
      <c r="N7" s="2">
        <f t="shared" si="3"/>
        <v>52681</v>
      </c>
      <c r="O7" s="2">
        <f t="shared" si="1"/>
        <v>20889</v>
      </c>
      <c r="P7" s="2">
        <f t="shared" si="1"/>
        <v>41873</v>
      </c>
      <c r="Q7" s="2">
        <f t="shared" si="1"/>
        <v>63786</v>
      </c>
    </row>
    <row r="8" spans="1:17" ht="15.75" customHeight="1" thickBot="1">
      <c r="A8" s="244" t="s">
        <v>6</v>
      </c>
      <c r="B8" s="245"/>
      <c r="C8" s="15"/>
      <c r="D8" s="17">
        <v>39764</v>
      </c>
      <c r="E8" s="17">
        <v>32719</v>
      </c>
      <c r="F8" s="17">
        <v>26992</v>
      </c>
      <c r="G8" s="17">
        <v>54547</v>
      </c>
      <c r="I8" s="22">
        <f t="shared" si="2"/>
        <v>64</v>
      </c>
      <c r="J8" s="22">
        <f t="shared" si="0"/>
        <v>19</v>
      </c>
      <c r="K8" s="22">
        <f t="shared" si="0"/>
        <v>92</v>
      </c>
      <c r="L8" s="22">
        <f t="shared" si="0"/>
        <v>47</v>
      </c>
      <c r="N8" s="2">
        <f t="shared" si="3"/>
        <v>39764</v>
      </c>
      <c r="O8" s="2">
        <f t="shared" si="1"/>
        <v>32719</v>
      </c>
      <c r="P8" s="2">
        <f t="shared" si="1"/>
        <v>26992</v>
      </c>
      <c r="Q8" s="2">
        <f t="shared" si="1"/>
        <v>54547</v>
      </c>
    </row>
    <row r="9" spans="1:17" ht="37.5" customHeight="1" thickBot="1">
      <c r="A9" s="244" t="s">
        <v>7</v>
      </c>
      <c r="B9" s="245"/>
      <c r="C9" s="15"/>
      <c r="D9" s="17">
        <v>22615</v>
      </c>
      <c r="E9" s="17">
        <v>51181</v>
      </c>
      <c r="F9" s="17">
        <v>98985</v>
      </c>
      <c r="G9" s="17">
        <v>137646</v>
      </c>
      <c r="I9" s="22">
        <f t="shared" si="2"/>
        <v>15</v>
      </c>
      <c r="J9" s="22">
        <f t="shared" si="0"/>
        <v>81</v>
      </c>
      <c r="K9" s="22">
        <f t="shared" si="0"/>
        <v>85</v>
      </c>
      <c r="L9" s="22">
        <f t="shared" si="0"/>
        <v>646</v>
      </c>
      <c r="N9" s="2">
        <f t="shared" si="3"/>
        <v>22615</v>
      </c>
      <c r="O9" s="2">
        <f t="shared" si="1"/>
        <v>51181</v>
      </c>
      <c r="P9" s="2">
        <f t="shared" si="1"/>
        <v>98985</v>
      </c>
      <c r="Q9" s="2">
        <f t="shared" si="1"/>
        <v>137646</v>
      </c>
    </row>
    <row r="10" spans="1:17" ht="61.5" customHeight="1" thickBot="1">
      <c r="A10" s="254" t="s">
        <v>8</v>
      </c>
      <c r="B10" s="255"/>
      <c r="C10" s="15"/>
      <c r="D10" s="16">
        <v>92984</v>
      </c>
      <c r="E10" s="16">
        <v>107218</v>
      </c>
      <c r="F10" s="16">
        <v>224899</v>
      </c>
      <c r="G10" s="16">
        <v>179995</v>
      </c>
      <c r="I10" s="22">
        <f t="shared" si="2"/>
        <v>84</v>
      </c>
      <c r="J10" s="22">
        <f t="shared" si="0"/>
        <v>218</v>
      </c>
      <c r="K10" s="22">
        <f t="shared" si="0"/>
        <v>899</v>
      </c>
      <c r="L10" s="22">
        <f t="shared" si="0"/>
        <v>995</v>
      </c>
      <c r="N10" s="2">
        <f t="shared" si="3"/>
        <v>92984</v>
      </c>
      <c r="O10" s="2">
        <f t="shared" si="1"/>
        <v>107218</v>
      </c>
      <c r="P10" s="2">
        <f t="shared" si="1"/>
        <v>224899</v>
      </c>
      <c r="Q10" s="2">
        <f t="shared" si="1"/>
        <v>179995</v>
      </c>
    </row>
    <row r="11" spans="1:17" ht="15" customHeight="1" thickBot="1">
      <c r="A11" s="244" t="s">
        <v>9</v>
      </c>
      <c r="B11" s="245"/>
      <c r="C11" s="15"/>
      <c r="D11" s="18">
        <v>430</v>
      </c>
      <c r="E11" s="17">
        <v>-1004</v>
      </c>
      <c r="F11" s="17">
        <v>-1459</v>
      </c>
      <c r="G11" s="17">
        <v>5720</v>
      </c>
      <c r="I11" s="22" t="e">
        <f t="shared" si="2"/>
        <v>#VALUE!</v>
      </c>
      <c r="J11" s="22">
        <f t="shared" si="0"/>
        <v>4</v>
      </c>
      <c r="K11" s="22">
        <f t="shared" si="0"/>
        <v>59</v>
      </c>
      <c r="L11" s="22">
        <f t="shared" si="0"/>
        <v>0</v>
      </c>
      <c r="N11" s="2">
        <f t="shared" si="3"/>
        <v>430</v>
      </c>
      <c r="O11" s="2">
        <f t="shared" si="1"/>
        <v>-1004</v>
      </c>
      <c r="P11" s="2">
        <f t="shared" si="1"/>
        <v>-1459</v>
      </c>
      <c r="Q11" s="2">
        <f t="shared" si="1"/>
        <v>5720</v>
      </c>
    </row>
    <row r="12" spans="1:17" ht="45" customHeight="1" thickBot="1">
      <c r="A12" s="244" t="s">
        <v>10</v>
      </c>
      <c r="B12" s="245"/>
      <c r="C12" s="15"/>
      <c r="D12" s="17">
        <v>14371</v>
      </c>
      <c r="E12" s="18"/>
      <c r="F12" s="18"/>
      <c r="G12" s="18"/>
      <c r="I12" s="22">
        <f t="shared" si="2"/>
        <v>71</v>
      </c>
      <c r="J12" s="22" t="e">
        <f t="shared" si="0"/>
        <v>#VALUE!</v>
      </c>
      <c r="K12" s="22" t="e">
        <f t="shared" si="0"/>
        <v>#VALUE!</v>
      </c>
      <c r="L12" s="22" t="e">
        <f t="shared" si="0"/>
        <v>#VALUE!</v>
      </c>
      <c r="N12" s="2">
        <f t="shared" si="3"/>
        <v>14371</v>
      </c>
      <c r="O12" s="2">
        <f t="shared" si="1"/>
        <v>0</v>
      </c>
      <c r="P12" s="2">
        <f t="shared" si="1"/>
        <v>0</v>
      </c>
      <c r="Q12" s="2">
        <f t="shared" si="1"/>
        <v>0</v>
      </c>
    </row>
    <row r="13" spans="1:17" ht="37.5" customHeight="1" thickBot="1">
      <c r="A13" s="254" t="s">
        <v>11</v>
      </c>
      <c r="B13" s="255"/>
      <c r="C13" s="15"/>
      <c r="D13" s="16">
        <v>107785</v>
      </c>
      <c r="E13" s="16">
        <v>106214</v>
      </c>
      <c r="F13" s="16">
        <v>223440</v>
      </c>
      <c r="G13" s="16">
        <v>185715</v>
      </c>
      <c r="I13" s="22">
        <f t="shared" si="2"/>
        <v>785</v>
      </c>
      <c r="J13" s="22">
        <f t="shared" si="0"/>
        <v>214</v>
      </c>
      <c r="K13" s="22">
        <f t="shared" si="0"/>
        <v>440</v>
      </c>
      <c r="L13" s="22">
        <f t="shared" si="0"/>
        <v>715</v>
      </c>
      <c r="N13" s="2">
        <f t="shared" si="3"/>
        <v>107785</v>
      </c>
      <c r="O13" s="2">
        <f t="shared" si="1"/>
        <v>106214</v>
      </c>
      <c r="P13" s="2">
        <f t="shared" si="1"/>
        <v>223440</v>
      </c>
      <c r="Q13" s="2">
        <f t="shared" si="1"/>
        <v>185715</v>
      </c>
    </row>
    <row r="14" spans="1:17" ht="61.5" customHeight="1" thickBot="1">
      <c r="A14" s="254" t="s">
        <v>12</v>
      </c>
      <c r="B14" s="255"/>
      <c r="C14" s="15"/>
      <c r="D14" s="16">
        <v>89154</v>
      </c>
      <c r="E14" s="16">
        <v>85851</v>
      </c>
      <c r="F14" s="16">
        <v>173785</v>
      </c>
      <c r="G14" s="16">
        <v>167736</v>
      </c>
      <c r="I14" s="22">
        <f t="shared" si="2"/>
        <v>54</v>
      </c>
      <c r="J14" s="22">
        <f t="shared" si="0"/>
        <v>51</v>
      </c>
      <c r="K14" s="22">
        <f t="shared" si="0"/>
        <v>785</v>
      </c>
      <c r="L14" s="22">
        <f t="shared" si="0"/>
        <v>736</v>
      </c>
      <c r="N14" s="2">
        <f t="shared" si="3"/>
        <v>89154</v>
      </c>
      <c r="O14" s="2">
        <f t="shared" si="1"/>
        <v>85851</v>
      </c>
      <c r="P14" s="2">
        <f t="shared" si="1"/>
        <v>173785</v>
      </c>
      <c r="Q14" s="2">
        <f t="shared" si="1"/>
        <v>167736</v>
      </c>
    </row>
    <row r="15" spans="1:17" ht="61.5" customHeight="1" thickBot="1">
      <c r="A15" s="254" t="s">
        <v>13</v>
      </c>
      <c r="B15" s="255"/>
      <c r="C15" s="15"/>
      <c r="D15" s="16">
        <v>89151</v>
      </c>
      <c r="E15" s="16">
        <v>85631</v>
      </c>
      <c r="F15" s="16">
        <v>173117</v>
      </c>
      <c r="G15" s="16">
        <v>174212</v>
      </c>
      <c r="I15" s="22">
        <f t="shared" si="2"/>
        <v>51</v>
      </c>
      <c r="J15" s="22">
        <f t="shared" si="0"/>
        <v>31</v>
      </c>
      <c r="K15" s="22">
        <f t="shared" si="0"/>
        <v>117</v>
      </c>
      <c r="L15" s="22">
        <f t="shared" si="0"/>
        <v>212</v>
      </c>
      <c r="N15" s="2">
        <f t="shared" si="3"/>
        <v>89151</v>
      </c>
      <c r="O15" s="2">
        <f t="shared" si="1"/>
        <v>85631</v>
      </c>
      <c r="P15" s="2">
        <f t="shared" si="1"/>
        <v>173117</v>
      </c>
      <c r="Q15" s="2">
        <f t="shared" si="1"/>
        <v>174212</v>
      </c>
    </row>
    <row r="16" spans="1:17" ht="37.5" customHeight="1" thickBot="1">
      <c r="A16" s="244" t="s">
        <v>14</v>
      </c>
      <c r="B16" s="245"/>
      <c r="C16" s="15"/>
      <c r="D16" s="17">
        <v>1698</v>
      </c>
      <c r="E16" s="18">
        <v>616</v>
      </c>
      <c r="F16" s="18">
        <v>787</v>
      </c>
      <c r="G16" s="18">
        <v>792</v>
      </c>
      <c r="I16" s="22">
        <f t="shared" si="2"/>
        <v>8</v>
      </c>
      <c r="J16" s="22" t="e">
        <f t="shared" si="0"/>
        <v>#VALUE!</v>
      </c>
      <c r="K16" s="22" t="e">
        <f t="shared" si="0"/>
        <v>#VALUE!</v>
      </c>
      <c r="L16" s="22" t="e">
        <f t="shared" si="0"/>
        <v>#VALUE!</v>
      </c>
      <c r="N16" s="2">
        <f t="shared" si="3"/>
        <v>1698</v>
      </c>
      <c r="O16" s="2">
        <f t="shared" si="1"/>
        <v>616</v>
      </c>
      <c r="P16" s="2">
        <f t="shared" si="1"/>
        <v>787</v>
      </c>
      <c r="Q16" s="2">
        <f t="shared" si="1"/>
        <v>792</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1953211</v>
      </c>
      <c r="E19" s="16">
        <v>3057128</v>
      </c>
      <c r="F19" s="16">
        <v>3250054</v>
      </c>
      <c r="G19" s="16">
        <v>3741961</v>
      </c>
      <c r="I19" s="22">
        <f t="shared" ref="I19:L38" si="4">REPLACE(D19,1,3,"")/1</f>
        <v>3211</v>
      </c>
      <c r="J19" s="22">
        <f t="shared" si="4"/>
        <v>7128</v>
      </c>
      <c r="K19" s="22">
        <f t="shared" si="4"/>
        <v>54</v>
      </c>
      <c r="L19" s="22">
        <f t="shared" si="4"/>
        <v>1961</v>
      </c>
      <c r="N19" s="2">
        <f t="shared" si="3"/>
        <v>1953211</v>
      </c>
      <c r="O19" s="2">
        <f t="shared" si="3"/>
        <v>3057128</v>
      </c>
      <c r="P19" s="2">
        <f t="shared" si="3"/>
        <v>3250054</v>
      </c>
      <c r="Q19" s="2">
        <f t="shared" si="3"/>
        <v>3741961</v>
      </c>
    </row>
    <row r="20" spans="1:17" ht="61.5" customHeight="1" thickBot="1">
      <c r="A20" s="244" t="s">
        <v>17</v>
      </c>
      <c r="B20" s="245"/>
      <c r="C20" s="15"/>
      <c r="D20" s="17">
        <v>389732</v>
      </c>
      <c r="E20" s="17">
        <v>472340</v>
      </c>
      <c r="F20" s="17">
        <v>211493</v>
      </c>
      <c r="G20" s="17">
        <v>253200</v>
      </c>
      <c r="I20" s="22">
        <f t="shared" si="4"/>
        <v>732</v>
      </c>
      <c r="J20" s="22">
        <f t="shared" si="4"/>
        <v>340</v>
      </c>
      <c r="K20" s="22">
        <f t="shared" si="4"/>
        <v>493</v>
      </c>
      <c r="L20" s="22">
        <f t="shared" si="4"/>
        <v>200</v>
      </c>
      <c r="N20" s="2">
        <f t="shared" si="3"/>
        <v>389732</v>
      </c>
      <c r="O20" s="2">
        <f t="shared" si="3"/>
        <v>472340</v>
      </c>
      <c r="P20" s="2">
        <f t="shared" si="3"/>
        <v>211493</v>
      </c>
      <c r="Q20" s="2">
        <f t="shared" si="3"/>
        <v>253200</v>
      </c>
    </row>
    <row r="21" spans="1:17" ht="30" customHeight="1" thickBot="1">
      <c r="A21" s="244" t="s">
        <v>18</v>
      </c>
      <c r="B21" s="245"/>
      <c r="C21" s="15"/>
      <c r="D21" s="18"/>
      <c r="E21" s="18"/>
      <c r="F21" s="17">
        <v>372140</v>
      </c>
      <c r="G21" s="17">
        <v>249040</v>
      </c>
      <c r="I21" s="22" t="e">
        <f t="shared" si="4"/>
        <v>#VALUE!</v>
      </c>
      <c r="J21" s="22" t="e">
        <f t="shared" si="4"/>
        <v>#VALUE!</v>
      </c>
      <c r="K21" s="22">
        <f t="shared" si="4"/>
        <v>140</v>
      </c>
      <c r="L21" s="22">
        <f t="shared" si="4"/>
        <v>40</v>
      </c>
      <c r="N21" s="2">
        <f t="shared" si="3"/>
        <v>0</v>
      </c>
      <c r="O21" s="2">
        <f t="shared" si="3"/>
        <v>0</v>
      </c>
      <c r="P21" s="2">
        <f t="shared" si="3"/>
        <v>372140</v>
      </c>
      <c r="Q21" s="2">
        <f t="shared" si="3"/>
        <v>249040</v>
      </c>
    </row>
    <row r="22" spans="1:17" ht="30" customHeight="1" thickBot="1">
      <c r="A22" s="244" t="s">
        <v>19</v>
      </c>
      <c r="B22" s="245"/>
      <c r="C22" s="15"/>
      <c r="D22" s="17">
        <v>625975</v>
      </c>
      <c r="E22" s="17">
        <v>1572441</v>
      </c>
      <c r="F22" s="17">
        <v>1400217</v>
      </c>
      <c r="G22" s="17">
        <v>1868054</v>
      </c>
      <c r="I22" s="22">
        <f t="shared" si="4"/>
        <v>975</v>
      </c>
      <c r="J22" s="22">
        <f t="shared" si="4"/>
        <v>2441</v>
      </c>
      <c r="K22" s="22">
        <f t="shared" si="4"/>
        <v>217</v>
      </c>
      <c r="L22" s="22">
        <f t="shared" si="4"/>
        <v>8054</v>
      </c>
      <c r="N22" s="2">
        <f t="shared" si="3"/>
        <v>625975</v>
      </c>
      <c r="O22" s="2">
        <f t="shared" si="3"/>
        <v>1572441</v>
      </c>
      <c r="P22" s="2">
        <f t="shared" si="3"/>
        <v>1400217</v>
      </c>
      <c r="Q22" s="2">
        <f t="shared" si="3"/>
        <v>1868054</v>
      </c>
    </row>
    <row r="23" spans="1:17" ht="15" customHeight="1" thickBot="1">
      <c r="A23" s="244" t="s">
        <v>20</v>
      </c>
      <c r="B23" s="245"/>
      <c r="C23" s="15"/>
      <c r="D23" s="17">
        <v>861193</v>
      </c>
      <c r="E23" s="17">
        <v>1005218</v>
      </c>
      <c r="F23" s="17">
        <v>1259338</v>
      </c>
      <c r="G23" s="17">
        <v>1322500</v>
      </c>
      <c r="I23" s="22">
        <f t="shared" si="4"/>
        <v>193</v>
      </c>
      <c r="J23" s="22">
        <f t="shared" si="4"/>
        <v>5218</v>
      </c>
      <c r="K23" s="22">
        <f t="shared" si="4"/>
        <v>9338</v>
      </c>
      <c r="L23" s="22">
        <f t="shared" si="4"/>
        <v>2500</v>
      </c>
      <c r="N23" s="2">
        <f t="shared" si="3"/>
        <v>861193</v>
      </c>
      <c r="O23" s="2">
        <f t="shared" si="3"/>
        <v>1005218</v>
      </c>
      <c r="P23" s="2">
        <f t="shared" si="3"/>
        <v>1259338</v>
      </c>
      <c r="Q23" s="2">
        <f t="shared" si="3"/>
        <v>1322500</v>
      </c>
    </row>
    <row r="24" spans="1:17" ht="30" customHeight="1" thickBot="1">
      <c r="A24" s="244" t="s">
        <v>21</v>
      </c>
      <c r="B24" s="245"/>
      <c r="C24" s="15"/>
      <c r="D24" s="17">
        <v>76311</v>
      </c>
      <c r="E24" s="17">
        <v>7130</v>
      </c>
      <c r="F24" s="17">
        <v>6867</v>
      </c>
      <c r="G24" s="17">
        <v>49168</v>
      </c>
      <c r="I24" s="22">
        <f t="shared" si="4"/>
        <v>11</v>
      </c>
      <c r="J24" s="22">
        <f t="shared" si="4"/>
        <v>0</v>
      </c>
      <c r="K24" s="22">
        <f t="shared" si="4"/>
        <v>7</v>
      </c>
      <c r="L24" s="22">
        <f t="shared" si="4"/>
        <v>68</v>
      </c>
      <c r="N24" s="2">
        <f t="shared" si="3"/>
        <v>76311</v>
      </c>
      <c r="O24" s="2">
        <f t="shared" si="3"/>
        <v>7130</v>
      </c>
      <c r="P24" s="2">
        <f t="shared" si="3"/>
        <v>6867</v>
      </c>
      <c r="Q24" s="2">
        <f t="shared" si="3"/>
        <v>49168</v>
      </c>
    </row>
    <row r="25" spans="1:17" ht="15" customHeight="1" thickBot="1">
      <c r="A25" s="254" t="s">
        <v>22</v>
      </c>
      <c r="B25" s="255"/>
      <c r="C25" s="15"/>
      <c r="D25" s="16">
        <v>528033</v>
      </c>
      <c r="E25" s="16">
        <v>851374</v>
      </c>
      <c r="F25" s="16">
        <v>1630468</v>
      </c>
      <c r="G25" s="16">
        <v>1868832</v>
      </c>
      <c r="I25" s="22">
        <f t="shared" si="4"/>
        <v>33</v>
      </c>
      <c r="J25" s="22">
        <f t="shared" si="4"/>
        <v>374</v>
      </c>
      <c r="K25" s="22">
        <f t="shared" si="4"/>
        <v>468</v>
      </c>
      <c r="L25" s="22">
        <f t="shared" si="4"/>
        <v>8832</v>
      </c>
      <c r="N25" s="2">
        <f t="shared" si="3"/>
        <v>528033</v>
      </c>
      <c r="O25" s="2">
        <f t="shared" si="3"/>
        <v>851374</v>
      </c>
      <c r="P25" s="2">
        <f t="shared" si="3"/>
        <v>1630468</v>
      </c>
      <c r="Q25" s="2">
        <f t="shared" si="3"/>
        <v>1868832</v>
      </c>
    </row>
    <row r="26" spans="1:17" ht="25.5" customHeight="1" thickBot="1">
      <c r="A26" s="244" t="s">
        <v>23</v>
      </c>
      <c r="B26" s="245"/>
      <c r="C26" s="15"/>
      <c r="D26" s="17">
        <v>143047</v>
      </c>
      <c r="E26" s="17">
        <v>141727</v>
      </c>
      <c r="F26" s="17">
        <v>206914</v>
      </c>
      <c r="G26" s="17">
        <v>225028</v>
      </c>
      <c r="I26" s="22">
        <f t="shared" si="4"/>
        <v>47</v>
      </c>
      <c r="J26" s="22">
        <f t="shared" si="4"/>
        <v>727</v>
      </c>
      <c r="K26" s="22">
        <f t="shared" si="4"/>
        <v>914</v>
      </c>
      <c r="L26" s="22">
        <f t="shared" si="4"/>
        <v>28</v>
      </c>
      <c r="N26" s="2">
        <f t="shared" si="3"/>
        <v>143047</v>
      </c>
      <c r="O26" s="2">
        <f t="shared" si="3"/>
        <v>141727</v>
      </c>
      <c r="P26" s="2">
        <f t="shared" si="3"/>
        <v>206914</v>
      </c>
      <c r="Q26" s="2">
        <f t="shared" si="3"/>
        <v>225028</v>
      </c>
    </row>
    <row r="27" spans="1:17" ht="15.75" customHeight="1" thickBot="1">
      <c r="A27" s="244" t="s">
        <v>24</v>
      </c>
      <c r="B27" s="245"/>
      <c r="C27" s="15"/>
      <c r="D27" s="17">
        <v>85763</v>
      </c>
      <c r="E27" s="17">
        <v>47884</v>
      </c>
      <c r="F27" s="17">
        <v>125031</v>
      </c>
      <c r="G27" s="17">
        <v>138759</v>
      </c>
      <c r="I27" s="22">
        <f t="shared" si="4"/>
        <v>63</v>
      </c>
      <c r="J27" s="22">
        <f t="shared" si="4"/>
        <v>84</v>
      </c>
      <c r="K27" s="22">
        <f t="shared" si="4"/>
        <v>31</v>
      </c>
      <c r="L27" s="22">
        <f t="shared" si="4"/>
        <v>759</v>
      </c>
      <c r="N27" s="2">
        <f t="shared" si="3"/>
        <v>85763</v>
      </c>
      <c r="O27" s="2">
        <f t="shared" si="3"/>
        <v>47884</v>
      </c>
      <c r="P27" s="2">
        <f t="shared" si="3"/>
        <v>125031</v>
      </c>
      <c r="Q27" s="2">
        <f t="shared" si="3"/>
        <v>138759</v>
      </c>
    </row>
    <row r="28" spans="1:17" ht="30" customHeight="1" thickBot="1">
      <c r="A28" s="244" t="s">
        <v>25</v>
      </c>
      <c r="B28" s="245"/>
      <c r="C28" s="15"/>
      <c r="D28" s="17">
        <v>272877</v>
      </c>
      <c r="E28" s="17">
        <v>310885</v>
      </c>
      <c r="F28" s="17">
        <v>888176</v>
      </c>
      <c r="G28" s="17">
        <v>900734</v>
      </c>
      <c r="I28" s="22">
        <f t="shared" si="4"/>
        <v>877</v>
      </c>
      <c r="J28" s="22">
        <f t="shared" si="4"/>
        <v>885</v>
      </c>
      <c r="K28" s="22">
        <f t="shared" si="4"/>
        <v>176</v>
      </c>
      <c r="L28" s="22">
        <f t="shared" si="4"/>
        <v>734</v>
      </c>
      <c r="N28" s="2">
        <f t="shared" si="3"/>
        <v>272877</v>
      </c>
      <c r="O28" s="2">
        <f t="shared" si="3"/>
        <v>310885</v>
      </c>
      <c r="P28" s="2">
        <f t="shared" si="3"/>
        <v>888176</v>
      </c>
      <c r="Q28" s="2">
        <f t="shared" si="3"/>
        <v>900734</v>
      </c>
    </row>
    <row r="29" spans="1:17" ht="15" customHeight="1" thickBot="1">
      <c r="A29" s="254" t="s">
        <v>26</v>
      </c>
      <c r="B29" s="255"/>
      <c r="C29" s="15"/>
      <c r="D29" s="16">
        <v>2481244</v>
      </c>
      <c r="E29" s="16">
        <v>3908502</v>
      </c>
      <c r="F29" s="16">
        <v>4880522</v>
      </c>
      <c r="G29" s="16">
        <v>5610793</v>
      </c>
      <c r="I29" s="22">
        <f t="shared" si="4"/>
        <v>1244</v>
      </c>
      <c r="J29" s="22">
        <f t="shared" si="4"/>
        <v>8502</v>
      </c>
      <c r="K29" s="22">
        <f t="shared" si="4"/>
        <v>522</v>
      </c>
      <c r="L29" s="22">
        <f t="shared" si="4"/>
        <v>793</v>
      </c>
      <c r="N29" s="2">
        <f t="shared" si="3"/>
        <v>2481244</v>
      </c>
      <c r="O29" s="2">
        <f t="shared" si="3"/>
        <v>3908502</v>
      </c>
      <c r="P29" s="2">
        <f t="shared" si="3"/>
        <v>4880522</v>
      </c>
      <c r="Q29" s="2">
        <f t="shared" si="3"/>
        <v>5610793</v>
      </c>
    </row>
    <row r="30" spans="1:17" ht="15" customHeight="1" thickBot="1">
      <c r="A30" s="254" t="s">
        <v>27</v>
      </c>
      <c r="B30" s="255"/>
      <c r="C30" s="15"/>
      <c r="D30" s="16">
        <v>1203535</v>
      </c>
      <c r="E30" s="16">
        <v>1472344</v>
      </c>
      <c r="F30" s="16">
        <v>2235949</v>
      </c>
      <c r="G30" s="16">
        <v>2769288</v>
      </c>
      <c r="I30" s="22">
        <f t="shared" si="4"/>
        <v>3535</v>
      </c>
      <c r="J30" s="22">
        <f t="shared" si="4"/>
        <v>2344</v>
      </c>
      <c r="K30" s="22">
        <f t="shared" si="4"/>
        <v>5949</v>
      </c>
      <c r="L30" s="22">
        <f t="shared" si="4"/>
        <v>9288</v>
      </c>
      <c r="N30" s="2">
        <f t="shared" si="3"/>
        <v>1203535</v>
      </c>
      <c r="O30" s="2">
        <f t="shared" si="3"/>
        <v>1472344</v>
      </c>
      <c r="P30" s="2">
        <f t="shared" si="3"/>
        <v>2235949</v>
      </c>
      <c r="Q30" s="2">
        <f t="shared" si="3"/>
        <v>2769288</v>
      </c>
    </row>
    <row r="31" spans="1:17" ht="15" customHeight="1" thickBot="1">
      <c r="A31" s="244" t="s">
        <v>28</v>
      </c>
      <c r="B31" s="245"/>
      <c r="C31" s="15"/>
      <c r="D31" s="17">
        <v>778826</v>
      </c>
      <c r="E31" s="17">
        <v>933396</v>
      </c>
      <c r="F31" s="17">
        <v>1692139</v>
      </c>
      <c r="G31" s="17">
        <v>2138667</v>
      </c>
      <c r="I31" s="22">
        <f t="shared" si="4"/>
        <v>826</v>
      </c>
      <c r="J31" s="22">
        <f t="shared" si="4"/>
        <v>396</v>
      </c>
      <c r="K31" s="22">
        <f t="shared" si="4"/>
        <v>2139</v>
      </c>
      <c r="L31" s="22">
        <f t="shared" si="4"/>
        <v>8667</v>
      </c>
      <c r="N31" s="2">
        <f t="shared" si="3"/>
        <v>778826</v>
      </c>
      <c r="O31" s="2">
        <f t="shared" si="3"/>
        <v>933396</v>
      </c>
      <c r="P31" s="2">
        <f t="shared" si="3"/>
        <v>1692139</v>
      </c>
      <c r="Q31" s="2">
        <f t="shared" si="3"/>
        <v>2138667</v>
      </c>
    </row>
    <row r="32" spans="1:17" ht="15.75" customHeight="1" thickBot="1">
      <c r="A32" s="244" t="s">
        <v>29</v>
      </c>
      <c r="B32" s="245"/>
      <c r="C32" s="15"/>
      <c r="D32" s="17">
        <v>424708</v>
      </c>
      <c r="E32" s="17">
        <v>538947</v>
      </c>
      <c r="F32" s="17">
        <v>543809</v>
      </c>
      <c r="G32" s="17">
        <v>630621</v>
      </c>
      <c r="I32" s="22">
        <f t="shared" si="4"/>
        <v>708</v>
      </c>
      <c r="J32" s="22">
        <f t="shared" si="4"/>
        <v>947</v>
      </c>
      <c r="K32" s="22">
        <f t="shared" si="4"/>
        <v>809</v>
      </c>
      <c r="L32" s="22">
        <f t="shared" si="4"/>
        <v>621</v>
      </c>
      <c r="N32" s="2">
        <f t="shared" si="3"/>
        <v>424708</v>
      </c>
      <c r="O32" s="2">
        <f t="shared" si="3"/>
        <v>538947</v>
      </c>
      <c r="P32" s="2">
        <f t="shared" si="3"/>
        <v>543809</v>
      </c>
      <c r="Q32" s="2">
        <f t="shared" si="3"/>
        <v>630621</v>
      </c>
    </row>
    <row r="33" spans="1:18" ht="15" customHeight="1" thickBot="1">
      <c r="A33" s="254" t="s">
        <v>30</v>
      </c>
      <c r="B33" s="255"/>
      <c r="C33" s="15"/>
      <c r="D33" s="16">
        <v>1267206</v>
      </c>
      <c r="E33" s="16">
        <v>2436158</v>
      </c>
      <c r="F33" s="16">
        <v>2644574</v>
      </c>
      <c r="G33" s="16">
        <v>2841505</v>
      </c>
      <c r="I33" s="22">
        <f t="shared" si="4"/>
        <v>7206</v>
      </c>
      <c r="J33" s="22">
        <f t="shared" si="4"/>
        <v>6158</v>
      </c>
      <c r="K33" s="22">
        <f t="shared" si="4"/>
        <v>4574</v>
      </c>
      <c r="L33" s="22">
        <f t="shared" si="4"/>
        <v>1505</v>
      </c>
      <c r="N33" s="2">
        <f t="shared" si="3"/>
        <v>1267206</v>
      </c>
      <c r="O33" s="2">
        <f t="shared" si="3"/>
        <v>2436158</v>
      </c>
      <c r="P33" s="2">
        <f t="shared" si="3"/>
        <v>2644574</v>
      </c>
      <c r="Q33" s="2">
        <f t="shared" si="3"/>
        <v>2841505</v>
      </c>
      <c r="R33" s="22"/>
    </row>
    <row r="34" spans="1:18" ht="30" customHeight="1" thickBot="1">
      <c r="A34" s="244" t="s">
        <v>31</v>
      </c>
      <c r="B34" s="245"/>
      <c r="C34" s="15"/>
      <c r="D34" s="17">
        <v>1072877</v>
      </c>
      <c r="E34" s="17">
        <v>2199399</v>
      </c>
      <c r="F34" s="17">
        <v>2199399</v>
      </c>
      <c r="G34" s="17">
        <v>2419339</v>
      </c>
      <c r="I34" s="22">
        <f t="shared" si="4"/>
        <v>2877</v>
      </c>
      <c r="J34" s="22">
        <f t="shared" si="4"/>
        <v>9399</v>
      </c>
      <c r="K34" s="22">
        <f t="shared" si="4"/>
        <v>9399</v>
      </c>
      <c r="L34" s="22">
        <f t="shared" si="4"/>
        <v>9339</v>
      </c>
      <c r="N34" s="2">
        <f t="shared" si="3"/>
        <v>1072877</v>
      </c>
      <c r="O34" s="2">
        <f t="shared" si="3"/>
        <v>2199399</v>
      </c>
      <c r="P34" s="2">
        <f t="shared" si="3"/>
        <v>2199399</v>
      </c>
      <c r="Q34" s="2">
        <f t="shared" si="3"/>
        <v>2419339</v>
      </c>
    </row>
    <row r="35" spans="1:18" ht="30" customHeight="1" thickBot="1">
      <c r="A35" s="244" t="s">
        <v>32</v>
      </c>
      <c r="B35" s="245"/>
      <c r="C35" s="15"/>
      <c r="D35" s="17">
        <v>45057</v>
      </c>
      <c r="E35" s="17">
        <v>45056</v>
      </c>
      <c r="F35" s="17">
        <v>45104</v>
      </c>
      <c r="G35" s="17">
        <v>45104</v>
      </c>
      <c r="I35" s="22">
        <f t="shared" si="4"/>
        <v>57</v>
      </c>
      <c r="J35" s="22">
        <f t="shared" si="4"/>
        <v>56</v>
      </c>
      <c r="K35" s="22">
        <f t="shared" si="4"/>
        <v>4</v>
      </c>
      <c r="L35" s="22">
        <f t="shared" si="4"/>
        <v>4</v>
      </c>
      <c r="N35" s="2">
        <f t="shared" si="3"/>
        <v>45057</v>
      </c>
      <c r="O35" s="2">
        <f t="shared" si="3"/>
        <v>45056</v>
      </c>
      <c r="P35" s="2">
        <f t="shared" si="3"/>
        <v>45104</v>
      </c>
      <c r="Q35" s="2">
        <f t="shared" si="3"/>
        <v>45104</v>
      </c>
    </row>
    <row r="36" spans="1:18" ht="37.5" customHeight="1" thickBot="1">
      <c r="A36" s="244" t="s">
        <v>33</v>
      </c>
      <c r="B36" s="245"/>
      <c r="C36" s="15"/>
      <c r="D36" s="17">
        <v>120996</v>
      </c>
      <c r="E36" s="17">
        <v>145065</v>
      </c>
      <c r="F36" s="17">
        <v>302083</v>
      </c>
      <c r="G36" s="17">
        <v>240370</v>
      </c>
      <c r="I36" s="22">
        <f t="shared" si="4"/>
        <v>996</v>
      </c>
      <c r="J36" s="22">
        <f t="shared" si="4"/>
        <v>65</v>
      </c>
      <c r="K36" s="22">
        <f t="shared" si="4"/>
        <v>83</v>
      </c>
      <c r="L36" s="22">
        <f t="shared" si="4"/>
        <v>370</v>
      </c>
      <c r="N36" s="2">
        <f t="shared" si="3"/>
        <v>120996</v>
      </c>
      <c r="O36" s="2">
        <f t="shared" si="3"/>
        <v>145065</v>
      </c>
      <c r="P36" s="2">
        <f t="shared" si="3"/>
        <v>302083</v>
      </c>
      <c r="Q36" s="2">
        <f t="shared" si="3"/>
        <v>240370</v>
      </c>
    </row>
    <row r="37" spans="1:18" ht="30" customHeight="1" thickBot="1">
      <c r="A37" s="254" t="s">
        <v>34</v>
      </c>
      <c r="B37" s="255"/>
      <c r="C37" s="15"/>
      <c r="D37" s="16">
        <v>10503</v>
      </c>
      <c r="E37" s="19"/>
      <c r="F37" s="19"/>
      <c r="G37" s="19"/>
      <c r="I37" s="22">
        <f t="shared" si="4"/>
        <v>3</v>
      </c>
      <c r="J37" s="22" t="e">
        <f t="shared" si="4"/>
        <v>#VALUE!</v>
      </c>
      <c r="K37" s="22" t="e">
        <f t="shared" si="4"/>
        <v>#VALUE!</v>
      </c>
      <c r="L37" s="22" t="e">
        <f t="shared" si="4"/>
        <v>#VALUE!</v>
      </c>
      <c r="N37" s="2">
        <f t="shared" si="3"/>
        <v>10503</v>
      </c>
      <c r="O37" s="2">
        <f t="shared" si="3"/>
        <v>0</v>
      </c>
      <c r="P37" s="2">
        <f t="shared" si="3"/>
        <v>0</v>
      </c>
      <c r="Q37" s="2">
        <f t="shared" si="3"/>
        <v>0</v>
      </c>
    </row>
    <row r="38" spans="1:18" ht="30" customHeight="1" thickBot="1">
      <c r="A38" s="254" t="s">
        <v>35</v>
      </c>
      <c r="B38" s="255"/>
      <c r="C38" s="15"/>
      <c r="D38" s="16">
        <v>2481244</v>
      </c>
      <c r="E38" s="16">
        <v>3908502</v>
      </c>
      <c r="F38" s="16">
        <v>4880522</v>
      </c>
      <c r="G38" s="16">
        <v>5610793</v>
      </c>
      <c r="I38" s="22">
        <f t="shared" si="4"/>
        <v>1244</v>
      </c>
      <c r="J38" s="22">
        <f t="shared" si="4"/>
        <v>8502</v>
      </c>
      <c r="K38" s="22">
        <f t="shared" si="4"/>
        <v>522</v>
      </c>
      <c r="L38" s="22">
        <f t="shared" si="4"/>
        <v>793</v>
      </c>
      <c r="N38" s="2">
        <f t="shared" si="3"/>
        <v>2481244</v>
      </c>
      <c r="O38" s="2">
        <f t="shared" si="3"/>
        <v>3908502</v>
      </c>
      <c r="P38" s="2">
        <f t="shared" si="3"/>
        <v>4880522</v>
      </c>
      <c r="Q38" s="2">
        <f t="shared" si="3"/>
        <v>5610793</v>
      </c>
    </row>
    <row r="39" spans="1:18">
      <c r="A39" t="s">
        <v>1681</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665962</v>
      </c>
      <c r="E3" s="16">
        <v>486848</v>
      </c>
      <c r="F3" s="16">
        <v>983473</v>
      </c>
      <c r="G3" s="16">
        <v>644979</v>
      </c>
      <c r="H3" s="252" t="s">
        <v>1</v>
      </c>
      <c r="I3" s="253"/>
      <c r="J3" s="15"/>
      <c r="K3" s="16">
        <v>316864</v>
      </c>
      <c r="L3" s="16">
        <v>572713</v>
      </c>
      <c r="M3" s="16">
        <v>801403</v>
      </c>
      <c r="N3" s="16">
        <v>318046</v>
      </c>
      <c r="P3" s="2">
        <f>REPLACE(D3,1,3,"")/1</f>
        <v>962</v>
      </c>
      <c r="Q3" s="2">
        <f t="shared" ref="Q3:S16" si="0">REPLACE(E3,1,3,"")/1</f>
        <v>848</v>
      </c>
      <c r="R3" s="2">
        <f t="shared" si="0"/>
        <v>473</v>
      </c>
      <c r="S3" s="2">
        <f t="shared" si="0"/>
        <v>979</v>
      </c>
      <c r="T3" s="2">
        <f>REPLACE(K3,1,3,"")/1</f>
        <v>864</v>
      </c>
      <c r="U3" s="2">
        <f t="shared" ref="U3:W16" si="1">REPLACE(L3,1,3,"")/1</f>
        <v>713</v>
      </c>
      <c r="V3" s="2">
        <f t="shared" si="1"/>
        <v>403</v>
      </c>
      <c r="W3" s="2">
        <f t="shared" si="1"/>
        <v>46</v>
      </c>
      <c r="Y3" s="3">
        <f>K3</f>
        <v>316864</v>
      </c>
      <c r="Z3" s="3">
        <f t="shared" ref="Z3:AB17" si="2">L3</f>
        <v>572713</v>
      </c>
      <c r="AA3" s="3">
        <f t="shared" si="2"/>
        <v>801403</v>
      </c>
      <c r="AB3" s="3">
        <f t="shared" si="2"/>
        <v>318046</v>
      </c>
      <c r="AC3" s="3">
        <f>D3</f>
        <v>665962</v>
      </c>
      <c r="AD3" s="3">
        <f t="shared" ref="AD3:AF17" si="3">E3</f>
        <v>486848</v>
      </c>
      <c r="AE3" s="3">
        <f t="shared" si="3"/>
        <v>983473</v>
      </c>
      <c r="AF3" s="3">
        <f t="shared" si="3"/>
        <v>644979</v>
      </c>
    </row>
    <row r="4" spans="1:32" ht="24" customHeight="1" thickBot="1">
      <c r="A4" s="244" t="s">
        <v>2</v>
      </c>
      <c r="B4" s="245"/>
      <c r="C4" s="15"/>
      <c r="D4" s="17">
        <v>574242</v>
      </c>
      <c r="E4" s="17">
        <v>429101</v>
      </c>
      <c r="F4" s="17">
        <v>856231</v>
      </c>
      <c r="G4" s="17">
        <v>534269</v>
      </c>
      <c r="H4" s="244" t="s">
        <v>2</v>
      </c>
      <c r="I4" s="245"/>
      <c r="J4" s="15"/>
      <c r="K4" s="17">
        <v>237947</v>
      </c>
      <c r="L4" s="17">
        <v>419058</v>
      </c>
      <c r="M4" s="17">
        <v>701642</v>
      </c>
      <c r="N4" s="17">
        <v>282287</v>
      </c>
      <c r="P4" s="2">
        <f t="shared" ref="P4:P16" si="4">REPLACE(D4,1,3,"")/1</f>
        <v>242</v>
      </c>
      <c r="Q4" s="2">
        <f t="shared" si="0"/>
        <v>101</v>
      </c>
      <c r="R4" s="2">
        <f t="shared" si="0"/>
        <v>231</v>
      </c>
      <c r="S4" s="2">
        <f t="shared" si="0"/>
        <v>269</v>
      </c>
      <c r="T4" s="2">
        <f t="shared" ref="T4:U16" si="5">REPLACE(K4,1,3,"")/1</f>
        <v>947</v>
      </c>
      <c r="U4" s="2">
        <f t="shared" si="5"/>
        <v>58</v>
      </c>
      <c r="V4" s="2">
        <f t="shared" si="1"/>
        <v>642</v>
      </c>
      <c r="W4" s="2">
        <f t="shared" si="1"/>
        <v>287</v>
      </c>
      <c r="Y4" s="3">
        <f t="shared" ref="Y4:AB38" si="6">K4</f>
        <v>237947</v>
      </c>
      <c r="Z4" s="3">
        <f t="shared" si="2"/>
        <v>419058</v>
      </c>
      <c r="AA4" s="3">
        <f t="shared" si="2"/>
        <v>701642</v>
      </c>
      <c r="AB4" s="3">
        <f t="shared" si="2"/>
        <v>282287</v>
      </c>
      <c r="AC4" s="3">
        <f t="shared" ref="AC4:AF38" si="7">D4</f>
        <v>574242</v>
      </c>
      <c r="AD4" s="3">
        <f t="shared" si="3"/>
        <v>429101</v>
      </c>
      <c r="AE4" s="3">
        <f t="shared" si="3"/>
        <v>856231</v>
      </c>
      <c r="AF4" s="3">
        <f t="shared" si="3"/>
        <v>534269</v>
      </c>
    </row>
    <row r="5" spans="1:32" ht="61.5" customHeight="1" thickBot="1">
      <c r="A5" s="254" t="s">
        <v>3</v>
      </c>
      <c r="B5" s="255"/>
      <c r="C5" s="15"/>
      <c r="D5" s="16">
        <v>91720</v>
      </c>
      <c r="E5" s="16">
        <v>57747</v>
      </c>
      <c r="F5" s="16">
        <v>127242</v>
      </c>
      <c r="G5" s="16">
        <v>110709</v>
      </c>
      <c r="H5" s="254" t="s">
        <v>3</v>
      </c>
      <c r="I5" s="255"/>
      <c r="J5" s="15"/>
      <c r="K5" s="16">
        <v>78917</v>
      </c>
      <c r="L5" s="16">
        <v>153655</v>
      </c>
      <c r="M5" s="16">
        <v>99760</v>
      </c>
      <c r="N5" s="16">
        <v>35758</v>
      </c>
      <c r="P5" s="2">
        <f t="shared" si="4"/>
        <v>20</v>
      </c>
      <c r="Q5" s="2">
        <f t="shared" si="0"/>
        <v>47</v>
      </c>
      <c r="R5" s="2">
        <f t="shared" si="0"/>
        <v>242</v>
      </c>
      <c r="S5" s="2">
        <f t="shared" si="0"/>
        <v>709</v>
      </c>
      <c r="T5" s="2">
        <f t="shared" si="5"/>
        <v>17</v>
      </c>
      <c r="U5" s="2">
        <f t="shared" si="1"/>
        <v>655</v>
      </c>
      <c r="V5" s="2">
        <f t="shared" si="1"/>
        <v>60</v>
      </c>
      <c r="W5" s="2">
        <f t="shared" si="1"/>
        <v>58</v>
      </c>
      <c r="Y5" s="3">
        <f t="shared" si="6"/>
        <v>78917</v>
      </c>
      <c r="Z5" s="3">
        <f t="shared" si="2"/>
        <v>153655</v>
      </c>
      <c r="AA5" s="3">
        <f t="shared" si="2"/>
        <v>99760</v>
      </c>
      <c r="AB5" s="3">
        <f t="shared" si="2"/>
        <v>35758</v>
      </c>
      <c r="AC5" s="3">
        <f t="shared" si="7"/>
        <v>91720</v>
      </c>
      <c r="AD5" s="3">
        <f t="shared" si="3"/>
        <v>57747</v>
      </c>
      <c r="AE5" s="3">
        <f t="shared" si="3"/>
        <v>127242</v>
      </c>
      <c r="AF5" s="3">
        <f t="shared" si="3"/>
        <v>110709</v>
      </c>
    </row>
    <row r="6" spans="1:32" ht="37.5" customHeight="1" thickBot="1">
      <c r="A6" s="244" t="s">
        <v>4</v>
      </c>
      <c r="B6" s="245"/>
      <c r="C6" s="15"/>
      <c r="D6" s="17">
        <v>1975</v>
      </c>
      <c r="E6" s="17">
        <v>3282</v>
      </c>
      <c r="F6" s="17">
        <v>26036</v>
      </c>
      <c r="G6" s="17">
        <v>322776</v>
      </c>
      <c r="H6" s="244" t="s">
        <v>4</v>
      </c>
      <c r="I6" s="245"/>
      <c r="J6" s="15"/>
      <c r="K6" s="17">
        <v>1782</v>
      </c>
      <c r="L6" s="17">
        <v>1837</v>
      </c>
      <c r="M6" s="17">
        <v>4720</v>
      </c>
      <c r="N6" s="17">
        <v>24062</v>
      </c>
      <c r="P6" s="2">
        <f t="shared" si="4"/>
        <v>5</v>
      </c>
      <c r="Q6" s="2">
        <f t="shared" si="0"/>
        <v>2</v>
      </c>
      <c r="R6" s="2">
        <f t="shared" si="0"/>
        <v>36</v>
      </c>
      <c r="S6" s="2">
        <f t="shared" si="0"/>
        <v>776</v>
      </c>
      <c r="T6" s="2">
        <f t="shared" si="5"/>
        <v>2</v>
      </c>
      <c r="U6" s="2">
        <f t="shared" si="1"/>
        <v>7</v>
      </c>
      <c r="V6" s="2">
        <f t="shared" si="1"/>
        <v>0</v>
      </c>
      <c r="W6" s="2">
        <f t="shared" si="1"/>
        <v>62</v>
      </c>
      <c r="Y6" s="3">
        <f t="shared" si="6"/>
        <v>1782</v>
      </c>
      <c r="Z6" s="3">
        <f t="shared" si="2"/>
        <v>1837</v>
      </c>
      <c r="AA6" s="3">
        <f t="shared" si="2"/>
        <v>4720</v>
      </c>
      <c r="AB6" s="3">
        <f t="shared" si="2"/>
        <v>24062</v>
      </c>
      <c r="AC6" s="3">
        <f t="shared" si="7"/>
        <v>1975</v>
      </c>
      <c r="AD6" s="3">
        <f t="shared" si="3"/>
        <v>3282</v>
      </c>
      <c r="AE6" s="3">
        <f t="shared" si="3"/>
        <v>26036</v>
      </c>
      <c r="AF6" s="3">
        <f t="shared" si="3"/>
        <v>322776</v>
      </c>
    </row>
    <row r="7" spans="1:32" ht="24" customHeight="1" thickBot="1">
      <c r="A7" s="244" t="s">
        <v>5</v>
      </c>
      <c r="B7" s="245"/>
      <c r="C7" s="15"/>
      <c r="D7" s="17">
        <v>19358</v>
      </c>
      <c r="E7" s="17">
        <v>15687</v>
      </c>
      <c r="F7" s="17">
        <v>26301</v>
      </c>
      <c r="G7" s="17">
        <v>-3539</v>
      </c>
      <c r="H7" s="244" t="s">
        <v>5</v>
      </c>
      <c r="I7" s="245"/>
      <c r="J7" s="15"/>
      <c r="K7" s="17">
        <v>17163</v>
      </c>
      <c r="L7" s="17">
        <v>13316</v>
      </c>
      <c r="M7" s="17">
        <v>19450</v>
      </c>
      <c r="N7" s="17">
        <v>7680</v>
      </c>
      <c r="P7" s="2">
        <f t="shared" si="4"/>
        <v>58</v>
      </c>
      <c r="Q7" s="2">
        <f t="shared" si="0"/>
        <v>87</v>
      </c>
      <c r="R7" s="2">
        <f t="shared" si="0"/>
        <v>1</v>
      </c>
      <c r="S7" s="2">
        <f t="shared" si="0"/>
        <v>39</v>
      </c>
      <c r="T7" s="2">
        <f t="shared" si="5"/>
        <v>63</v>
      </c>
      <c r="U7" s="2">
        <f t="shared" si="1"/>
        <v>16</v>
      </c>
      <c r="V7" s="2">
        <f t="shared" si="1"/>
        <v>50</v>
      </c>
      <c r="W7" s="2">
        <f t="shared" si="1"/>
        <v>0</v>
      </c>
      <c r="Y7" s="3">
        <f t="shared" si="6"/>
        <v>17163</v>
      </c>
      <c r="Z7" s="3">
        <f t="shared" si="2"/>
        <v>13316</v>
      </c>
      <c r="AA7" s="3">
        <f t="shared" si="2"/>
        <v>19450</v>
      </c>
      <c r="AB7" s="3">
        <f t="shared" si="2"/>
        <v>7680</v>
      </c>
      <c r="AC7" s="3">
        <f t="shared" si="7"/>
        <v>19358</v>
      </c>
      <c r="AD7" s="3">
        <f t="shared" si="3"/>
        <v>15687</v>
      </c>
      <c r="AE7" s="3">
        <f t="shared" si="3"/>
        <v>26301</v>
      </c>
      <c r="AF7" s="3">
        <f t="shared" si="3"/>
        <v>-3539</v>
      </c>
    </row>
    <row r="8" spans="1:32" ht="15.75" customHeight="1" thickBot="1">
      <c r="A8" s="244" t="s">
        <v>6</v>
      </c>
      <c r="B8" s="245"/>
      <c r="C8" s="15"/>
      <c r="D8" s="17">
        <v>19137</v>
      </c>
      <c r="E8" s="17">
        <v>12136</v>
      </c>
      <c r="F8" s="17">
        <v>30601</v>
      </c>
      <c r="G8" s="17">
        <v>11372</v>
      </c>
      <c r="H8" s="244" t="s">
        <v>6</v>
      </c>
      <c r="I8" s="245"/>
      <c r="J8" s="15"/>
      <c r="K8" s="17">
        <v>6343</v>
      </c>
      <c r="L8" s="17">
        <v>6323</v>
      </c>
      <c r="M8" s="17">
        <v>31398</v>
      </c>
      <c r="N8" s="17">
        <v>11464</v>
      </c>
      <c r="P8" s="2">
        <f t="shared" si="4"/>
        <v>37</v>
      </c>
      <c r="Q8" s="2">
        <f t="shared" si="0"/>
        <v>36</v>
      </c>
      <c r="R8" s="2">
        <f t="shared" si="0"/>
        <v>1</v>
      </c>
      <c r="S8" s="2">
        <f t="shared" si="0"/>
        <v>72</v>
      </c>
      <c r="T8" s="2">
        <f t="shared" si="5"/>
        <v>3</v>
      </c>
      <c r="U8" s="2">
        <f t="shared" si="1"/>
        <v>3</v>
      </c>
      <c r="V8" s="2">
        <f t="shared" si="1"/>
        <v>98</v>
      </c>
      <c r="W8" s="2">
        <f t="shared" si="1"/>
        <v>64</v>
      </c>
      <c r="Y8" s="3">
        <f t="shared" si="6"/>
        <v>6343</v>
      </c>
      <c r="Z8" s="3">
        <f t="shared" si="2"/>
        <v>6323</v>
      </c>
      <c r="AA8" s="3">
        <f t="shared" si="2"/>
        <v>31398</v>
      </c>
      <c r="AB8" s="3">
        <f t="shared" si="2"/>
        <v>11464</v>
      </c>
      <c r="AC8" s="3">
        <f t="shared" si="7"/>
        <v>19137</v>
      </c>
      <c r="AD8" s="3">
        <f t="shared" si="3"/>
        <v>12136</v>
      </c>
      <c r="AE8" s="3">
        <f t="shared" si="3"/>
        <v>30601</v>
      </c>
      <c r="AF8" s="3">
        <f t="shared" si="3"/>
        <v>11372</v>
      </c>
    </row>
    <row r="9" spans="1:32" ht="37.5" customHeight="1" thickBot="1">
      <c r="A9" s="244" t="s">
        <v>7</v>
      </c>
      <c r="B9" s="245"/>
      <c r="C9" s="15"/>
      <c r="D9" s="17">
        <v>34978</v>
      </c>
      <c r="E9" s="17">
        <v>17370</v>
      </c>
      <c r="F9" s="17">
        <v>69599</v>
      </c>
      <c r="G9" s="17">
        <v>26116</v>
      </c>
      <c r="H9" s="244" t="s">
        <v>7</v>
      </c>
      <c r="I9" s="245"/>
      <c r="J9" s="15"/>
      <c r="K9" s="17">
        <v>15245</v>
      </c>
      <c r="L9" s="17">
        <v>17559</v>
      </c>
      <c r="M9" s="17">
        <v>37671</v>
      </c>
      <c r="N9" s="17">
        <v>32916</v>
      </c>
      <c r="P9" s="2">
        <f t="shared" si="4"/>
        <v>78</v>
      </c>
      <c r="Q9" s="2">
        <f t="shared" si="0"/>
        <v>70</v>
      </c>
      <c r="R9" s="2">
        <f t="shared" si="0"/>
        <v>99</v>
      </c>
      <c r="S9" s="2">
        <f t="shared" si="0"/>
        <v>16</v>
      </c>
      <c r="T9" s="2">
        <f t="shared" si="5"/>
        <v>45</v>
      </c>
      <c r="U9" s="2">
        <f t="shared" si="1"/>
        <v>59</v>
      </c>
      <c r="V9" s="2">
        <f t="shared" si="1"/>
        <v>71</v>
      </c>
      <c r="W9" s="2">
        <f t="shared" si="1"/>
        <v>16</v>
      </c>
      <c r="Y9" s="3">
        <f t="shared" si="6"/>
        <v>15245</v>
      </c>
      <c r="Z9" s="3">
        <f t="shared" si="2"/>
        <v>17559</v>
      </c>
      <c r="AA9" s="3">
        <f t="shared" si="2"/>
        <v>37671</v>
      </c>
      <c r="AB9" s="3">
        <f t="shared" si="2"/>
        <v>32916</v>
      </c>
      <c r="AC9" s="3">
        <f t="shared" si="7"/>
        <v>34978</v>
      </c>
      <c r="AD9" s="3">
        <f t="shared" si="3"/>
        <v>17370</v>
      </c>
      <c r="AE9" s="3">
        <f t="shared" si="3"/>
        <v>69599</v>
      </c>
      <c r="AF9" s="3">
        <f t="shared" si="3"/>
        <v>26116</v>
      </c>
    </row>
    <row r="10" spans="1:32" ht="61.5" customHeight="1" thickBot="1">
      <c r="A10" s="254" t="s">
        <v>8</v>
      </c>
      <c r="B10" s="255"/>
      <c r="C10" s="15"/>
      <c r="D10" s="16">
        <v>40570</v>
      </c>
      <c r="E10" s="16">
        <v>73699</v>
      </c>
      <c r="F10" s="16">
        <v>60819</v>
      </c>
      <c r="G10" s="16">
        <v>464601</v>
      </c>
      <c r="H10" s="254" t="s">
        <v>8</v>
      </c>
      <c r="I10" s="255"/>
      <c r="J10" s="15"/>
      <c r="K10" s="16">
        <v>72139</v>
      </c>
      <c r="L10" s="16">
        <v>119560</v>
      </c>
      <c r="M10" s="16">
        <v>18261</v>
      </c>
      <c r="N10" s="16">
        <v>17783</v>
      </c>
      <c r="P10" s="2">
        <f t="shared" si="4"/>
        <v>70</v>
      </c>
      <c r="Q10" s="2">
        <f t="shared" si="0"/>
        <v>99</v>
      </c>
      <c r="R10" s="2">
        <f t="shared" si="0"/>
        <v>19</v>
      </c>
      <c r="S10" s="2">
        <f t="shared" si="0"/>
        <v>601</v>
      </c>
      <c r="T10" s="2">
        <f t="shared" si="5"/>
        <v>39</v>
      </c>
      <c r="U10" s="2">
        <f t="shared" si="1"/>
        <v>560</v>
      </c>
      <c r="V10" s="2">
        <f t="shared" si="1"/>
        <v>61</v>
      </c>
      <c r="W10" s="2">
        <f t="shared" si="1"/>
        <v>83</v>
      </c>
      <c r="Y10" s="3">
        <f t="shared" si="6"/>
        <v>72139</v>
      </c>
      <c r="Z10" s="3">
        <f t="shared" si="2"/>
        <v>119560</v>
      </c>
      <c r="AA10" s="3">
        <f t="shared" si="2"/>
        <v>18261</v>
      </c>
      <c r="AB10" s="3">
        <f t="shared" si="2"/>
        <v>17783</v>
      </c>
      <c r="AC10" s="3">
        <f t="shared" si="7"/>
        <v>40570</v>
      </c>
      <c r="AD10" s="3">
        <f t="shared" si="3"/>
        <v>73699</v>
      </c>
      <c r="AE10" s="3">
        <f t="shared" si="3"/>
        <v>60819</v>
      </c>
      <c r="AF10" s="3">
        <f t="shared" si="3"/>
        <v>464601</v>
      </c>
    </row>
    <row r="11" spans="1:32" ht="15" customHeight="1" thickBot="1">
      <c r="A11" s="244" t="s">
        <v>9</v>
      </c>
      <c r="B11" s="245"/>
      <c r="C11" s="15"/>
      <c r="D11" s="18">
        <v>884</v>
      </c>
      <c r="E11" s="17">
        <v>2238</v>
      </c>
      <c r="F11" s="17">
        <v>2281</v>
      </c>
      <c r="G11" s="17">
        <v>59029</v>
      </c>
      <c r="H11" s="244" t="s">
        <v>9</v>
      </c>
      <c r="I11" s="245"/>
      <c r="J11" s="15"/>
      <c r="K11" s="18">
        <v>501</v>
      </c>
      <c r="L11" s="18">
        <v>-998</v>
      </c>
      <c r="M11" s="18">
        <v>805</v>
      </c>
      <c r="N11" s="17">
        <v>1397</v>
      </c>
      <c r="P11" s="2" t="e">
        <f t="shared" si="4"/>
        <v>#VALUE!</v>
      </c>
      <c r="Q11" s="2">
        <f t="shared" si="0"/>
        <v>8</v>
      </c>
      <c r="R11" s="2">
        <f t="shared" si="0"/>
        <v>1</v>
      </c>
      <c r="S11" s="2">
        <f t="shared" si="0"/>
        <v>29</v>
      </c>
      <c r="T11" s="2" t="e">
        <f t="shared" si="5"/>
        <v>#VALUE!</v>
      </c>
      <c r="U11" s="2">
        <f t="shared" si="1"/>
        <v>8</v>
      </c>
      <c r="V11" s="2" t="e">
        <f t="shared" si="1"/>
        <v>#VALUE!</v>
      </c>
      <c r="W11" s="2">
        <f t="shared" si="1"/>
        <v>7</v>
      </c>
      <c r="Y11" s="3">
        <f t="shared" si="6"/>
        <v>501</v>
      </c>
      <c r="Z11" s="3">
        <f t="shared" si="2"/>
        <v>-998</v>
      </c>
      <c r="AA11" s="3">
        <f t="shared" si="2"/>
        <v>805</v>
      </c>
      <c r="AB11" s="3">
        <f t="shared" si="2"/>
        <v>1397</v>
      </c>
      <c r="AC11" s="3">
        <f t="shared" si="7"/>
        <v>884</v>
      </c>
      <c r="AD11" s="3">
        <f t="shared" si="3"/>
        <v>2238</v>
      </c>
      <c r="AE11" s="3">
        <f t="shared" si="3"/>
        <v>2281</v>
      </c>
      <c r="AF11" s="3">
        <f t="shared" si="3"/>
        <v>59029</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41454</v>
      </c>
      <c r="E13" s="16">
        <v>75937</v>
      </c>
      <c r="F13" s="16">
        <v>63100</v>
      </c>
      <c r="G13" s="16">
        <v>523631</v>
      </c>
      <c r="H13" s="254" t="s">
        <v>11</v>
      </c>
      <c r="I13" s="255"/>
      <c r="J13" s="15"/>
      <c r="K13" s="16">
        <v>72639</v>
      </c>
      <c r="L13" s="16">
        <v>118562</v>
      </c>
      <c r="M13" s="16">
        <v>19065</v>
      </c>
      <c r="N13" s="16">
        <v>19180</v>
      </c>
      <c r="P13" s="2">
        <f t="shared" si="4"/>
        <v>54</v>
      </c>
      <c r="Q13" s="2">
        <f t="shared" si="0"/>
        <v>37</v>
      </c>
      <c r="R13" s="2">
        <f t="shared" si="0"/>
        <v>0</v>
      </c>
      <c r="S13" s="2">
        <f t="shared" si="0"/>
        <v>631</v>
      </c>
      <c r="T13" s="2">
        <f t="shared" si="5"/>
        <v>39</v>
      </c>
      <c r="U13" s="2">
        <f t="shared" si="1"/>
        <v>562</v>
      </c>
      <c r="V13" s="2">
        <f t="shared" si="1"/>
        <v>65</v>
      </c>
      <c r="W13" s="2">
        <f t="shared" si="1"/>
        <v>80</v>
      </c>
      <c r="Y13" s="3">
        <f t="shared" si="6"/>
        <v>72639</v>
      </c>
      <c r="Z13" s="3">
        <f t="shared" si="2"/>
        <v>118562</v>
      </c>
      <c r="AA13" s="3">
        <f t="shared" si="2"/>
        <v>19065</v>
      </c>
      <c r="AB13" s="3">
        <f t="shared" si="2"/>
        <v>19180</v>
      </c>
      <c r="AC13" s="3">
        <f t="shared" si="7"/>
        <v>41454</v>
      </c>
      <c r="AD13" s="3">
        <f t="shared" si="3"/>
        <v>75937</v>
      </c>
      <c r="AE13" s="3">
        <f t="shared" si="3"/>
        <v>63100</v>
      </c>
      <c r="AF13" s="3">
        <f t="shared" si="3"/>
        <v>523631</v>
      </c>
    </row>
    <row r="14" spans="1:32" ht="49.5" customHeight="1" thickBot="1">
      <c r="A14" s="254" t="s">
        <v>12</v>
      </c>
      <c r="B14" s="255"/>
      <c r="C14" s="15"/>
      <c r="D14" s="16">
        <v>31645</v>
      </c>
      <c r="E14" s="16">
        <v>72568</v>
      </c>
      <c r="F14" s="16">
        <v>50181</v>
      </c>
      <c r="G14" s="16">
        <v>493903</v>
      </c>
      <c r="H14" s="254" t="s">
        <v>12</v>
      </c>
      <c r="I14" s="255"/>
      <c r="J14" s="15"/>
      <c r="K14" s="16">
        <v>56758</v>
      </c>
      <c r="L14" s="16">
        <v>95585</v>
      </c>
      <c r="M14" s="16">
        <v>13843</v>
      </c>
      <c r="N14" s="16">
        <v>15801</v>
      </c>
      <c r="P14" s="2">
        <f t="shared" si="4"/>
        <v>45</v>
      </c>
      <c r="Q14" s="2">
        <f t="shared" si="0"/>
        <v>68</v>
      </c>
      <c r="R14" s="2">
        <f t="shared" si="0"/>
        <v>81</v>
      </c>
      <c r="S14" s="2">
        <f t="shared" si="0"/>
        <v>903</v>
      </c>
      <c r="T14" s="2">
        <f t="shared" si="5"/>
        <v>58</v>
      </c>
      <c r="U14" s="2">
        <f t="shared" si="1"/>
        <v>85</v>
      </c>
      <c r="V14" s="2">
        <f t="shared" si="1"/>
        <v>43</v>
      </c>
      <c r="W14" s="2">
        <f t="shared" si="1"/>
        <v>1</v>
      </c>
      <c r="Y14" s="3">
        <f t="shared" si="6"/>
        <v>56758</v>
      </c>
      <c r="Z14" s="3">
        <f t="shared" si="2"/>
        <v>95585</v>
      </c>
      <c r="AA14" s="3">
        <f t="shared" si="2"/>
        <v>13843</v>
      </c>
      <c r="AB14" s="3">
        <f t="shared" si="2"/>
        <v>15801</v>
      </c>
      <c r="AC14" s="3">
        <f t="shared" si="7"/>
        <v>31645</v>
      </c>
      <c r="AD14" s="3">
        <f t="shared" si="3"/>
        <v>72568</v>
      </c>
      <c r="AE14" s="3">
        <f t="shared" si="3"/>
        <v>50181</v>
      </c>
      <c r="AF14" s="3">
        <f t="shared" si="3"/>
        <v>493903</v>
      </c>
    </row>
    <row r="15" spans="1:32" ht="61.5" customHeight="1" thickBot="1">
      <c r="A15" s="254" t="s">
        <v>13</v>
      </c>
      <c r="B15" s="255"/>
      <c r="C15" s="15"/>
      <c r="D15" s="16">
        <v>37056</v>
      </c>
      <c r="E15" s="16">
        <v>73067</v>
      </c>
      <c r="F15" s="16">
        <v>55851</v>
      </c>
      <c r="G15" s="16">
        <v>493776</v>
      </c>
      <c r="H15" s="254" t="s">
        <v>13</v>
      </c>
      <c r="I15" s="255"/>
      <c r="J15" s="15"/>
      <c r="K15" s="16">
        <v>56896</v>
      </c>
      <c r="L15" s="16">
        <v>95502</v>
      </c>
      <c r="M15" s="16">
        <v>37540</v>
      </c>
      <c r="N15" s="16">
        <v>15192</v>
      </c>
      <c r="P15" s="2">
        <f t="shared" si="4"/>
        <v>56</v>
      </c>
      <c r="Q15" s="2">
        <f t="shared" si="0"/>
        <v>67</v>
      </c>
      <c r="R15" s="2">
        <f t="shared" si="0"/>
        <v>51</v>
      </c>
      <c r="S15" s="2">
        <f t="shared" si="0"/>
        <v>776</v>
      </c>
      <c r="T15" s="2">
        <f t="shared" si="5"/>
        <v>96</v>
      </c>
      <c r="U15" s="2">
        <f t="shared" si="1"/>
        <v>2</v>
      </c>
      <c r="V15" s="2">
        <f t="shared" si="1"/>
        <v>40</v>
      </c>
      <c r="W15" s="2">
        <f t="shared" si="1"/>
        <v>92</v>
      </c>
      <c r="Y15" s="3">
        <f t="shared" si="6"/>
        <v>56896</v>
      </c>
      <c r="Z15" s="3">
        <f t="shared" si="2"/>
        <v>95502</v>
      </c>
      <c r="AA15" s="3">
        <f t="shared" si="2"/>
        <v>37540</v>
      </c>
      <c r="AB15" s="3">
        <f t="shared" si="2"/>
        <v>15192</v>
      </c>
      <c r="AC15" s="3">
        <f t="shared" si="7"/>
        <v>37056</v>
      </c>
      <c r="AD15" s="3">
        <f t="shared" si="3"/>
        <v>73067</v>
      </c>
      <c r="AE15" s="3">
        <f t="shared" si="3"/>
        <v>55851</v>
      </c>
      <c r="AF15" s="3">
        <f t="shared" si="3"/>
        <v>493776</v>
      </c>
    </row>
    <row r="16" spans="1:32" ht="30" customHeight="1" thickBot="1">
      <c r="A16" s="244" t="s">
        <v>14</v>
      </c>
      <c r="B16" s="245"/>
      <c r="C16" s="15"/>
      <c r="D16" s="18"/>
      <c r="E16" s="18"/>
      <c r="F16" s="18"/>
      <c r="G16" s="18"/>
      <c r="H16" s="244" t="s">
        <v>14</v>
      </c>
      <c r="I16" s="245"/>
      <c r="J16" s="15"/>
      <c r="K16" s="18"/>
      <c r="L16" s="18"/>
      <c r="M16" s="18"/>
      <c r="N16" s="18"/>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3603578</v>
      </c>
      <c r="E19" s="16">
        <v>3740525</v>
      </c>
      <c r="F19" s="16">
        <v>3734939</v>
      </c>
      <c r="G19" s="16">
        <v>7097387</v>
      </c>
      <c r="H19" s="252" t="s">
        <v>16</v>
      </c>
      <c r="I19" s="253"/>
      <c r="J19" s="15"/>
      <c r="K19" s="16">
        <v>2905983</v>
      </c>
      <c r="L19" s="16">
        <v>3016745</v>
      </c>
      <c r="M19" s="16">
        <v>3264770</v>
      </c>
      <c r="N19" s="16">
        <v>3480094</v>
      </c>
      <c r="P19" s="2">
        <f t="shared" ref="P19:S38" si="9">REPLACE(D19,1,3,"")/1</f>
        <v>3578</v>
      </c>
      <c r="Q19" s="2">
        <f t="shared" si="9"/>
        <v>525</v>
      </c>
      <c r="R19" s="2">
        <f t="shared" si="9"/>
        <v>4939</v>
      </c>
      <c r="S19" s="2">
        <f t="shared" si="9"/>
        <v>7387</v>
      </c>
      <c r="T19" s="2">
        <f t="shared" ref="T19:W38" si="10">REPLACE(K19,1,3,"")/1</f>
        <v>5983</v>
      </c>
      <c r="U19" s="2">
        <f t="shared" si="10"/>
        <v>6745</v>
      </c>
      <c r="V19" s="2">
        <f t="shared" si="10"/>
        <v>4770</v>
      </c>
      <c r="W19" s="2">
        <f t="shared" si="10"/>
        <v>94</v>
      </c>
      <c r="Y19" s="3">
        <f t="shared" si="6"/>
        <v>2905983</v>
      </c>
      <c r="Z19" s="3">
        <f t="shared" si="6"/>
        <v>3016745</v>
      </c>
      <c r="AA19" s="3">
        <f t="shared" si="6"/>
        <v>3264770</v>
      </c>
      <c r="AB19" s="3">
        <f t="shared" si="6"/>
        <v>3480094</v>
      </c>
      <c r="AC19" s="3">
        <f t="shared" si="7"/>
        <v>3603578</v>
      </c>
      <c r="AD19" s="3">
        <f t="shared" si="7"/>
        <v>3740525</v>
      </c>
      <c r="AE19" s="3">
        <f t="shared" si="7"/>
        <v>3734939</v>
      </c>
      <c r="AF19" s="3">
        <f t="shared" si="7"/>
        <v>7097387</v>
      </c>
    </row>
    <row r="20" spans="1:32" ht="61.5" customHeight="1" thickBot="1">
      <c r="A20" s="244" t="s">
        <v>17</v>
      </c>
      <c r="B20" s="245"/>
      <c r="C20" s="15"/>
      <c r="D20" s="17">
        <v>273595</v>
      </c>
      <c r="E20" s="17">
        <v>259694</v>
      </c>
      <c r="F20" s="17">
        <v>253200</v>
      </c>
      <c r="G20" s="17">
        <v>589723</v>
      </c>
      <c r="H20" s="244" t="s">
        <v>17</v>
      </c>
      <c r="I20" s="245"/>
      <c r="J20" s="15"/>
      <c r="K20" s="17">
        <v>419512</v>
      </c>
      <c r="L20" s="17">
        <v>395353</v>
      </c>
      <c r="M20" s="17">
        <v>568633</v>
      </c>
      <c r="N20" s="17">
        <v>220914</v>
      </c>
      <c r="P20" s="2">
        <f t="shared" si="9"/>
        <v>595</v>
      </c>
      <c r="Q20" s="2">
        <f t="shared" si="9"/>
        <v>694</v>
      </c>
      <c r="R20" s="2">
        <f t="shared" si="9"/>
        <v>200</v>
      </c>
      <c r="S20" s="2">
        <f t="shared" si="9"/>
        <v>723</v>
      </c>
      <c r="T20" s="2">
        <f t="shared" si="10"/>
        <v>512</v>
      </c>
      <c r="U20" s="2">
        <f t="shared" si="10"/>
        <v>353</v>
      </c>
      <c r="V20" s="2">
        <f t="shared" si="10"/>
        <v>633</v>
      </c>
      <c r="W20" s="2">
        <f t="shared" si="10"/>
        <v>914</v>
      </c>
      <c r="Y20" s="3">
        <f t="shared" si="6"/>
        <v>419512</v>
      </c>
      <c r="Z20" s="3">
        <f t="shared" si="6"/>
        <v>395353</v>
      </c>
      <c r="AA20" s="3">
        <f t="shared" si="6"/>
        <v>568633</v>
      </c>
      <c r="AB20" s="3">
        <f t="shared" si="6"/>
        <v>220914</v>
      </c>
      <c r="AC20" s="3">
        <f t="shared" si="7"/>
        <v>273595</v>
      </c>
      <c r="AD20" s="3">
        <f t="shared" si="7"/>
        <v>259694</v>
      </c>
      <c r="AE20" s="3">
        <f t="shared" si="7"/>
        <v>253200</v>
      </c>
      <c r="AF20" s="3">
        <f t="shared" si="7"/>
        <v>589723</v>
      </c>
    </row>
    <row r="21" spans="1:32" ht="30" customHeight="1" thickBot="1">
      <c r="A21" s="244" t="s">
        <v>18</v>
      </c>
      <c r="B21" s="245"/>
      <c r="C21" s="15"/>
      <c r="D21" s="17">
        <v>307640</v>
      </c>
      <c r="E21" s="17">
        <v>307640</v>
      </c>
      <c r="F21" s="17">
        <v>249040</v>
      </c>
      <c r="G21" s="17">
        <v>685319</v>
      </c>
      <c r="H21" s="244" t="s">
        <v>18</v>
      </c>
      <c r="I21" s="245"/>
      <c r="J21" s="15"/>
      <c r="K21" s="17">
        <v>1027</v>
      </c>
      <c r="L21" s="17">
        <v>11310</v>
      </c>
      <c r="M21" s="17">
        <v>11500</v>
      </c>
      <c r="N21" s="17">
        <v>307940</v>
      </c>
      <c r="P21" s="2">
        <f t="shared" si="9"/>
        <v>640</v>
      </c>
      <c r="Q21" s="2">
        <f t="shared" si="9"/>
        <v>640</v>
      </c>
      <c r="R21" s="2">
        <f t="shared" si="9"/>
        <v>40</v>
      </c>
      <c r="S21" s="2">
        <f t="shared" si="9"/>
        <v>319</v>
      </c>
      <c r="T21" s="2">
        <f t="shared" si="10"/>
        <v>7</v>
      </c>
      <c r="U21" s="2">
        <f t="shared" si="10"/>
        <v>10</v>
      </c>
      <c r="V21" s="2">
        <f t="shared" si="10"/>
        <v>0</v>
      </c>
      <c r="W21" s="2">
        <f t="shared" si="10"/>
        <v>940</v>
      </c>
      <c r="Y21" s="3">
        <f t="shared" si="6"/>
        <v>1027</v>
      </c>
      <c r="Z21" s="3">
        <f t="shared" si="6"/>
        <v>11310</v>
      </c>
      <c r="AA21" s="3">
        <f t="shared" si="6"/>
        <v>11500</v>
      </c>
      <c r="AB21" s="3">
        <f t="shared" si="6"/>
        <v>307940</v>
      </c>
      <c r="AC21" s="3">
        <f t="shared" si="7"/>
        <v>307640</v>
      </c>
      <c r="AD21" s="3">
        <f t="shared" si="7"/>
        <v>307640</v>
      </c>
      <c r="AE21" s="3">
        <f t="shared" si="7"/>
        <v>249040</v>
      </c>
      <c r="AF21" s="3">
        <f t="shared" si="7"/>
        <v>685319</v>
      </c>
    </row>
    <row r="22" spans="1:32" ht="30" customHeight="1" thickBot="1">
      <c r="A22" s="244" t="s">
        <v>19</v>
      </c>
      <c r="B22" s="245"/>
      <c r="C22" s="15"/>
      <c r="D22" s="17">
        <v>1763828</v>
      </c>
      <c r="E22" s="17">
        <v>1820259</v>
      </c>
      <c r="F22" s="17">
        <v>1791981</v>
      </c>
      <c r="G22" s="17">
        <v>3962265</v>
      </c>
      <c r="H22" s="244" t="s">
        <v>19</v>
      </c>
      <c r="I22" s="245"/>
      <c r="J22" s="15"/>
      <c r="K22" s="17">
        <v>1177345</v>
      </c>
      <c r="L22" s="17">
        <v>1437550</v>
      </c>
      <c r="M22" s="17">
        <v>1393349</v>
      </c>
      <c r="N22" s="17">
        <v>1555943</v>
      </c>
      <c r="P22" s="2">
        <f t="shared" si="9"/>
        <v>3828</v>
      </c>
      <c r="Q22" s="2">
        <f t="shared" si="9"/>
        <v>259</v>
      </c>
      <c r="R22" s="2">
        <f t="shared" si="9"/>
        <v>1981</v>
      </c>
      <c r="S22" s="2">
        <f t="shared" si="9"/>
        <v>2265</v>
      </c>
      <c r="T22" s="2">
        <f t="shared" si="10"/>
        <v>7345</v>
      </c>
      <c r="U22" s="2">
        <f t="shared" si="10"/>
        <v>7550</v>
      </c>
      <c r="V22" s="2">
        <f t="shared" si="10"/>
        <v>3349</v>
      </c>
      <c r="W22" s="2">
        <f t="shared" si="10"/>
        <v>5943</v>
      </c>
      <c r="Y22" s="3">
        <f t="shared" si="6"/>
        <v>1177345</v>
      </c>
      <c r="Z22" s="3">
        <f t="shared" si="6"/>
        <v>1437550</v>
      </c>
      <c r="AA22" s="3">
        <f t="shared" si="6"/>
        <v>1393349</v>
      </c>
      <c r="AB22" s="3">
        <f t="shared" si="6"/>
        <v>1555943</v>
      </c>
      <c r="AC22" s="3">
        <f t="shared" si="7"/>
        <v>1763828</v>
      </c>
      <c r="AD22" s="3">
        <f t="shared" si="7"/>
        <v>1820259</v>
      </c>
      <c r="AE22" s="3">
        <f t="shared" si="7"/>
        <v>1791981</v>
      </c>
      <c r="AF22" s="3">
        <f t="shared" si="7"/>
        <v>3962265</v>
      </c>
    </row>
    <row r="23" spans="1:32" ht="15" customHeight="1" thickBot="1">
      <c r="A23" s="244" t="s">
        <v>20</v>
      </c>
      <c r="B23" s="245"/>
      <c r="C23" s="15"/>
      <c r="D23" s="17">
        <v>1250724</v>
      </c>
      <c r="E23" s="17">
        <v>1335745</v>
      </c>
      <c r="F23" s="17">
        <v>1391458</v>
      </c>
      <c r="G23" s="17">
        <v>1761876</v>
      </c>
      <c r="H23" s="244" t="s">
        <v>20</v>
      </c>
      <c r="I23" s="245"/>
      <c r="J23" s="15"/>
      <c r="K23" s="17">
        <v>1260177</v>
      </c>
      <c r="L23" s="17">
        <v>1137816</v>
      </c>
      <c r="M23" s="17">
        <v>1239914</v>
      </c>
      <c r="N23" s="17">
        <v>1382095</v>
      </c>
      <c r="P23" s="2">
        <f t="shared" si="9"/>
        <v>724</v>
      </c>
      <c r="Q23" s="2">
        <f t="shared" si="9"/>
        <v>5745</v>
      </c>
      <c r="R23" s="2">
        <f t="shared" si="9"/>
        <v>1458</v>
      </c>
      <c r="S23" s="2">
        <f t="shared" si="9"/>
        <v>1876</v>
      </c>
      <c r="T23" s="2">
        <f t="shared" si="10"/>
        <v>177</v>
      </c>
      <c r="U23" s="2">
        <f t="shared" si="10"/>
        <v>7816</v>
      </c>
      <c r="V23" s="2">
        <f t="shared" si="10"/>
        <v>9914</v>
      </c>
      <c r="W23" s="2">
        <f t="shared" si="10"/>
        <v>2095</v>
      </c>
      <c r="Y23" s="3">
        <f t="shared" si="6"/>
        <v>1260177</v>
      </c>
      <c r="Z23" s="3">
        <f t="shared" si="6"/>
        <v>1137816</v>
      </c>
      <c r="AA23" s="3">
        <f t="shared" si="6"/>
        <v>1239914</v>
      </c>
      <c r="AB23" s="3">
        <f t="shared" si="6"/>
        <v>1382095</v>
      </c>
      <c r="AC23" s="3">
        <f t="shared" si="7"/>
        <v>1250724</v>
      </c>
      <c r="AD23" s="3">
        <f t="shared" si="7"/>
        <v>1335745</v>
      </c>
      <c r="AE23" s="3">
        <f t="shared" si="7"/>
        <v>1391458</v>
      </c>
      <c r="AF23" s="3">
        <f t="shared" si="7"/>
        <v>1761876</v>
      </c>
    </row>
    <row r="24" spans="1:32" ht="30" customHeight="1" thickBot="1">
      <c r="A24" s="244" t="s">
        <v>21</v>
      </c>
      <c r="B24" s="245"/>
      <c r="C24" s="15"/>
      <c r="D24" s="17">
        <v>7791</v>
      </c>
      <c r="E24" s="17">
        <v>17187</v>
      </c>
      <c r="F24" s="17">
        <v>49260</v>
      </c>
      <c r="G24" s="17">
        <v>98204</v>
      </c>
      <c r="H24" s="244" t="s">
        <v>21</v>
      </c>
      <c r="I24" s="245"/>
      <c r="J24" s="15"/>
      <c r="K24" s="17">
        <v>47922</v>
      </c>
      <c r="L24" s="17">
        <v>34716</v>
      </c>
      <c r="M24" s="17">
        <v>51375</v>
      </c>
      <c r="N24" s="17">
        <v>13203</v>
      </c>
      <c r="P24" s="2">
        <f t="shared" si="9"/>
        <v>1</v>
      </c>
      <c r="Q24" s="2">
        <f t="shared" si="9"/>
        <v>87</v>
      </c>
      <c r="R24" s="2">
        <f t="shared" si="9"/>
        <v>60</v>
      </c>
      <c r="S24" s="2">
        <f t="shared" si="9"/>
        <v>4</v>
      </c>
      <c r="T24" s="2">
        <f t="shared" si="10"/>
        <v>22</v>
      </c>
      <c r="U24" s="2">
        <f t="shared" si="10"/>
        <v>16</v>
      </c>
      <c r="V24" s="2">
        <f t="shared" si="10"/>
        <v>75</v>
      </c>
      <c r="W24" s="2">
        <f t="shared" si="10"/>
        <v>3</v>
      </c>
      <c r="Y24" s="3">
        <f t="shared" si="6"/>
        <v>47922</v>
      </c>
      <c r="Z24" s="3">
        <f t="shared" si="6"/>
        <v>34716</v>
      </c>
      <c r="AA24" s="3">
        <f t="shared" si="6"/>
        <v>51375</v>
      </c>
      <c r="AB24" s="3">
        <f t="shared" si="6"/>
        <v>13203</v>
      </c>
      <c r="AC24" s="3">
        <f t="shared" si="7"/>
        <v>7791</v>
      </c>
      <c r="AD24" s="3">
        <f t="shared" si="7"/>
        <v>17187</v>
      </c>
      <c r="AE24" s="3">
        <f t="shared" si="7"/>
        <v>49260</v>
      </c>
      <c r="AF24" s="3">
        <f t="shared" si="7"/>
        <v>98204</v>
      </c>
    </row>
    <row r="25" spans="1:32" ht="15" customHeight="1" thickBot="1">
      <c r="A25" s="254" t="s">
        <v>22</v>
      </c>
      <c r="B25" s="255"/>
      <c r="C25" s="15"/>
      <c r="D25" s="16">
        <v>1658431</v>
      </c>
      <c r="E25" s="16">
        <v>1916343</v>
      </c>
      <c r="F25" s="16">
        <v>1851840</v>
      </c>
      <c r="G25" s="16">
        <v>4339194</v>
      </c>
      <c r="H25" s="254" t="s">
        <v>22</v>
      </c>
      <c r="I25" s="255"/>
      <c r="J25" s="15"/>
      <c r="K25" s="16">
        <v>1409601</v>
      </c>
      <c r="L25" s="16">
        <v>1428123</v>
      </c>
      <c r="M25" s="16">
        <v>1653148</v>
      </c>
      <c r="N25" s="16">
        <v>1626440</v>
      </c>
      <c r="P25" s="2">
        <f t="shared" si="9"/>
        <v>8431</v>
      </c>
      <c r="Q25" s="2">
        <f t="shared" si="9"/>
        <v>6343</v>
      </c>
      <c r="R25" s="2">
        <f t="shared" si="9"/>
        <v>1840</v>
      </c>
      <c r="S25" s="2">
        <f t="shared" si="9"/>
        <v>9194</v>
      </c>
      <c r="T25" s="2">
        <f t="shared" si="10"/>
        <v>9601</v>
      </c>
      <c r="U25" s="2">
        <f t="shared" si="10"/>
        <v>8123</v>
      </c>
      <c r="V25" s="2">
        <f t="shared" si="10"/>
        <v>3148</v>
      </c>
      <c r="W25" s="2">
        <f t="shared" si="10"/>
        <v>6440</v>
      </c>
      <c r="Y25" s="3">
        <f t="shared" si="6"/>
        <v>1409601</v>
      </c>
      <c r="Z25" s="3">
        <f t="shared" si="6"/>
        <v>1428123</v>
      </c>
      <c r="AA25" s="3">
        <f t="shared" si="6"/>
        <v>1653148</v>
      </c>
      <c r="AB25" s="3">
        <f t="shared" si="6"/>
        <v>1626440</v>
      </c>
      <c r="AC25" s="3">
        <f t="shared" si="7"/>
        <v>1658431</v>
      </c>
      <c r="AD25" s="3">
        <f t="shared" si="7"/>
        <v>1916343</v>
      </c>
      <c r="AE25" s="3">
        <f t="shared" si="7"/>
        <v>1851840</v>
      </c>
      <c r="AF25" s="3">
        <f t="shared" si="7"/>
        <v>4339194</v>
      </c>
    </row>
    <row r="26" spans="1:32" ht="15" customHeight="1" thickBot="1">
      <c r="A26" s="244" t="s">
        <v>23</v>
      </c>
      <c r="B26" s="245"/>
      <c r="C26" s="15"/>
      <c r="D26" s="17">
        <v>204580</v>
      </c>
      <c r="E26" s="17">
        <v>266812</v>
      </c>
      <c r="F26" s="17">
        <v>225058</v>
      </c>
      <c r="G26" s="17">
        <v>1754463</v>
      </c>
      <c r="H26" s="244" t="s">
        <v>23</v>
      </c>
      <c r="I26" s="245"/>
      <c r="J26" s="15"/>
      <c r="K26" s="17">
        <v>146988</v>
      </c>
      <c r="L26" s="17">
        <v>174779</v>
      </c>
      <c r="M26" s="17">
        <v>284432</v>
      </c>
      <c r="N26" s="17">
        <v>204930</v>
      </c>
      <c r="P26" s="2">
        <f t="shared" si="9"/>
        <v>580</v>
      </c>
      <c r="Q26" s="2">
        <f t="shared" si="9"/>
        <v>812</v>
      </c>
      <c r="R26" s="2">
        <f t="shared" si="9"/>
        <v>58</v>
      </c>
      <c r="S26" s="2">
        <f t="shared" si="9"/>
        <v>4463</v>
      </c>
      <c r="T26" s="2">
        <f t="shared" si="10"/>
        <v>988</v>
      </c>
      <c r="U26" s="2">
        <f t="shared" si="10"/>
        <v>779</v>
      </c>
      <c r="V26" s="2">
        <f t="shared" si="10"/>
        <v>432</v>
      </c>
      <c r="W26" s="2">
        <f t="shared" si="10"/>
        <v>930</v>
      </c>
      <c r="Y26" s="3">
        <f t="shared" si="6"/>
        <v>146988</v>
      </c>
      <c r="Z26" s="3">
        <f t="shared" si="6"/>
        <v>174779</v>
      </c>
      <c r="AA26" s="3">
        <f t="shared" si="6"/>
        <v>284432</v>
      </c>
      <c r="AB26" s="3">
        <f t="shared" si="6"/>
        <v>204930</v>
      </c>
      <c r="AC26" s="3">
        <f t="shared" si="7"/>
        <v>204580</v>
      </c>
      <c r="AD26" s="3">
        <f t="shared" si="7"/>
        <v>266812</v>
      </c>
      <c r="AE26" s="3">
        <f t="shared" si="7"/>
        <v>225058</v>
      </c>
      <c r="AF26" s="3">
        <f t="shared" si="7"/>
        <v>1754463</v>
      </c>
    </row>
    <row r="27" spans="1:32" ht="15.75" customHeight="1" thickBot="1">
      <c r="A27" s="244" t="s">
        <v>24</v>
      </c>
      <c r="B27" s="245"/>
      <c r="C27" s="15"/>
      <c r="D27" s="17">
        <v>147625</v>
      </c>
      <c r="E27" s="17">
        <v>146579</v>
      </c>
      <c r="F27" s="17">
        <v>138759</v>
      </c>
      <c r="G27" s="17">
        <v>247212</v>
      </c>
      <c r="H27" s="244" t="s">
        <v>24</v>
      </c>
      <c r="I27" s="245"/>
      <c r="J27" s="15"/>
      <c r="K27" s="17">
        <v>47745</v>
      </c>
      <c r="L27" s="17">
        <v>47637</v>
      </c>
      <c r="M27" s="17">
        <v>47528</v>
      </c>
      <c r="N27" s="17">
        <v>124286</v>
      </c>
      <c r="P27" s="2">
        <f t="shared" si="9"/>
        <v>625</v>
      </c>
      <c r="Q27" s="2">
        <f t="shared" si="9"/>
        <v>579</v>
      </c>
      <c r="R27" s="2">
        <f t="shared" si="9"/>
        <v>759</v>
      </c>
      <c r="S27" s="2">
        <f t="shared" si="9"/>
        <v>212</v>
      </c>
      <c r="T27" s="2">
        <f t="shared" si="10"/>
        <v>45</v>
      </c>
      <c r="U27" s="2">
        <f t="shared" si="10"/>
        <v>37</v>
      </c>
      <c r="V27" s="2">
        <f t="shared" si="10"/>
        <v>28</v>
      </c>
      <c r="W27" s="2">
        <f t="shared" si="10"/>
        <v>286</v>
      </c>
      <c r="Y27" s="3">
        <f t="shared" si="6"/>
        <v>47745</v>
      </c>
      <c r="Z27" s="3">
        <f t="shared" si="6"/>
        <v>47637</v>
      </c>
      <c r="AA27" s="3">
        <f t="shared" si="6"/>
        <v>47528</v>
      </c>
      <c r="AB27" s="3">
        <f t="shared" si="6"/>
        <v>124286</v>
      </c>
      <c r="AC27" s="3">
        <f t="shared" si="7"/>
        <v>147625</v>
      </c>
      <c r="AD27" s="3">
        <f t="shared" si="7"/>
        <v>146579</v>
      </c>
      <c r="AE27" s="3">
        <f t="shared" si="7"/>
        <v>138759</v>
      </c>
      <c r="AF27" s="3">
        <f t="shared" si="7"/>
        <v>247212</v>
      </c>
    </row>
    <row r="28" spans="1:32" ht="30" customHeight="1" thickBot="1">
      <c r="A28" s="244" t="s">
        <v>25</v>
      </c>
      <c r="B28" s="245"/>
      <c r="C28" s="15"/>
      <c r="D28" s="17">
        <v>921932</v>
      </c>
      <c r="E28" s="17">
        <v>973564</v>
      </c>
      <c r="F28" s="17">
        <v>900707</v>
      </c>
      <c r="G28" s="17">
        <v>1123225</v>
      </c>
      <c r="H28" s="244" t="s">
        <v>25</v>
      </c>
      <c r="I28" s="245"/>
      <c r="J28" s="15"/>
      <c r="K28" s="17">
        <v>957895</v>
      </c>
      <c r="L28" s="17">
        <v>875178</v>
      </c>
      <c r="M28" s="17">
        <v>869178</v>
      </c>
      <c r="N28" s="17">
        <v>907126</v>
      </c>
      <c r="P28" s="2">
        <f t="shared" si="9"/>
        <v>932</v>
      </c>
      <c r="Q28" s="2">
        <f t="shared" si="9"/>
        <v>564</v>
      </c>
      <c r="R28" s="2">
        <f t="shared" si="9"/>
        <v>707</v>
      </c>
      <c r="S28" s="2">
        <f t="shared" si="9"/>
        <v>3225</v>
      </c>
      <c r="T28" s="2">
        <f t="shared" si="10"/>
        <v>895</v>
      </c>
      <c r="U28" s="2">
        <f t="shared" si="10"/>
        <v>178</v>
      </c>
      <c r="V28" s="2">
        <f t="shared" si="10"/>
        <v>178</v>
      </c>
      <c r="W28" s="2">
        <f t="shared" si="10"/>
        <v>126</v>
      </c>
      <c r="Y28" s="3">
        <f t="shared" si="6"/>
        <v>957895</v>
      </c>
      <c r="Z28" s="3">
        <f t="shared" si="6"/>
        <v>875178</v>
      </c>
      <c r="AA28" s="3">
        <f t="shared" si="6"/>
        <v>869178</v>
      </c>
      <c r="AB28" s="3">
        <f t="shared" si="6"/>
        <v>907126</v>
      </c>
      <c r="AC28" s="3">
        <f t="shared" si="7"/>
        <v>921932</v>
      </c>
      <c r="AD28" s="3">
        <f t="shared" si="7"/>
        <v>973564</v>
      </c>
      <c r="AE28" s="3">
        <f t="shared" si="7"/>
        <v>900707</v>
      </c>
      <c r="AF28" s="3">
        <f t="shared" si="7"/>
        <v>1123225</v>
      </c>
    </row>
    <row r="29" spans="1:32" ht="15" customHeight="1" thickBot="1">
      <c r="A29" s="254" t="s">
        <v>26</v>
      </c>
      <c r="B29" s="255"/>
      <c r="C29" s="15"/>
      <c r="D29" s="16">
        <v>5262009</v>
      </c>
      <c r="E29" s="16">
        <v>5656868</v>
      </c>
      <c r="F29" s="16">
        <v>5586780</v>
      </c>
      <c r="G29" s="16">
        <v>11436581</v>
      </c>
      <c r="H29" s="254" t="s">
        <v>26</v>
      </c>
      <c r="I29" s="255"/>
      <c r="J29" s="15"/>
      <c r="K29" s="16">
        <v>4315584</v>
      </c>
      <c r="L29" s="16">
        <v>4444869</v>
      </c>
      <c r="M29" s="16">
        <v>4917919</v>
      </c>
      <c r="N29" s="16">
        <v>5106535</v>
      </c>
      <c r="P29" s="2">
        <f t="shared" si="9"/>
        <v>2009</v>
      </c>
      <c r="Q29" s="2">
        <f t="shared" si="9"/>
        <v>6868</v>
      </c>
      <c r="R29" s="2">
        <f t="shared" si="9"/>
        <v>6780</v>
      </c>
      <c r="S29" s="2">
        <f t="shared" si="9"/>
        <v>36581</v>
      </c>
      <c r="T29" s="2">
        <f t="shared" si="10"/>
        <v>5584</v>
      </c>
      <c r="U29" s="2">
        <f t="shared" si="10"/>
        <v>4869</v>
      </c>
      <c r="V29" s="2">
        <f t="shared" si="10"/>
        <v>7919</v>
      </c>
      <c r="W29" s="2">
        <f t="shared" si="10"/>
        <v>6535</v>
      </c>
      <c r="Y29" s="3">
        <f t="shared" si="6"/>
        <v>4315584</v>
      </c>
      <c r="Z29" s="3">
        <f t="shared" si="6"/>
        <v>4444869</v>
      </c>
      <c r="AA29" s="3">
        <f t="shared" si="6"/>
        <v>4917919</v>
      </c>
      <c r="AB29" s="3">
        <f t="shared" si="6"/>
        <v>5106535</v>
      </c>
      <c r="AC29" s="3">
        <f t="shared" si="7"/>
        <v>5262009</v>
      </c>
      <c r="AD29" s="3">
        <f t="shared" si="7"/>
        <v>5656868</v>
      </c>
      <c r="AE29" s="3">
        <f t="shared" si="7"/>
        <v>5586780</v>
      </c>
      <c r="AF29" s="3">
        <f t="shared" si="7"/>
        <v>11436581</v>
      </c>
    </row>
    <row r="30" spans="1:32" ht="15" customHeight="1" thickBot="1">
      <c r="A30" s="254" t="s">
        <v>27</v>
      </c>
      <c r="B30" s="255"/>
      <c r="C30" s="15"/>
      <c r="D30" s="16">
        <v>2573324</v>
      </c>
      <c r="E30" s="16">
        <v>2864510</v>
      </c>
      <c r="F30" s="16">
        <v>2767348</v>
      </c>
      <c r="G30" s="16">
        <v>6462998</v>
      </c>
      <c r="H30" s="254" t="s">
        <v>27</v>
      </c>
      <c r="I30" s="255"/>
      <c r="J30" s="15"/>
      <c r="K30" s="16">
        <v>1791394</v>
      </c>
      <c r="L30" s="16">
        <v>1834737</v>
      </c>
      <c r="M30" s="16">
        <v>2248122</v>
      </c>
      <c r="N30" s="16">
        <v>2446160</v>
      </c>
      <c r="P30" s="2">
        <f t="shared" si="9"/>
        <v>3324</v>
      </c>
      <c r="Q30" s="2">
        <f t="shared" si="9"/>
        <v>4510</v>
      </c>
      <c r="R30" s="2">
        <f t="shared" si="9"/>
        <v>7348</v>
      </c>
      <c r="S30" s="2">
        <f t="shared" si="9"/>
        <v>2998</v>
      </c>
      <c r="T30" s="2">
        <f t="shared" si="10"/>
        <v>1394</v>
      </c>
      <c r="U30" s="2">
        <f t="shared" si="10"/>
        <v>4737</v>
      </c>
      <c r="V30" s="2">
        <f t="shared" si="10"/>
        <v>8122</v>
      </c>
      <c r="W30" s="2">
        <f t="shared" si="10"/>
        <v>6160</v>
      </c>
      <c r="Y30" s="3">
        <f t="shared" si="6"/>
        <v>1791394</v>
      </c>
      <c r="Z30" s="3">
        <f t="shared" si="6"/>
        <v>1834737</v>
      </c>
      <c r="AA30" s="3">
        <f t="shared" si="6"/>
        <v>2248122</v>
      </c>
      <c r="AB30" s="3">
        <f t="shared" si="6"/>
        <v>2446160</v>
      </c>
      <c r="AC30" s="3">
        <f t="shared" si="7"/>
        <v>2573324</v>
      </c>
      <c r="AD30" s="3">
        <f t="shared" si="7"/>
        <v>2864510</v>
      </c>
      <c r="AE30" s="3">
        <f t="shared" si="7"/>
        <v>2767348</v>
      </c>
      <c r="AF30" s="3">
        <f t="shared" si="7"/>
        <v>6462998</v>
      </c>
    </row>
    <row r="31" spans="1:32" ht="15" customHeight="1" thickBot="1">
      <c r="A31" s="244" t="s">
        <v>28</v>
      </c>
      <c r="B31" s="245"/>
      <c r="C31" s="15"/>
      <c r="D31" s="17">
        <v>1989451</v>
      </c>
      <c r="E31" s="17">
        <v>2220473</v>
      </c>
      <c r="F31" s="17">
        <v>2136029</v>
      </c>
      <c r="G31" s="17">
        <v>5196282</v>
      </c>
      <c r="H31" s="244" t="s">
        <v>28</v>
      </c>
      <c r="I31" s="245"/>
      <c r="J31" s="15"/>
      <c r="K31" s="17">
        <v>1258667</v>
      </c>
      <c r="L31" s="17">
        <v>1322373</v>
      </c>
      <c r="M31" s="17">
        <v>1705402</v>
      </c>
      <c r="N31" s="17">
        <v>1845630</v>
      </c>
      <c r="P31" s="2">
        <f t="shared" si="9"/>
        <v>9451</v>
      </c>
      <c r="Q31" s="2">
        <f t="shared" si="9"/>
        <v>473</v>
      </c>
      <c r="R31" s="2">
        <f t="shared" si="9"/>
        <v>6029</v>
      </c>
      <c r="S31" s="2">
        <f t="shared" si="9"/>
        <v>6282</v>
      </c>
      <c r="T31" s="2">
        <f t="shared" si="10"/>
        <v>8667</v>
      </c>
      <c r="U31" s="2">
        <f t="shared" si="10"/>
        <v>2373</v>
      </c>
      <c r="V31" s="2">
        <f t="shared" si="10"/>
        <v>5402</v>
      </c>
      <c r="W31" s="2">
        <f t="shared" si="10"/>
        <v>5630</v>
      </c>
      <c r="Y31" s="3">
        <f t="shared" si="6"/>
        <v>1258667</v>
      </c>
      <c r="Z31" s="3">
        <f t="shared" si="6"/>
        <v>1322373</v>
      </c>
      <c r="AA31" s="3">
        <f t="shared" si="6"/>
        <v>1705402</v>
      </c>
      <c r="AB31" s="3">
        <f t="shared" si="6"/>
        <v>1845630</v>
      </c>
      <c r="AC31" s="3">
        <f t="shared" si="7"/>
        <v>1989451</v>
      </c>
      <c r="AD31" s="3">
        <f t="shared" si="7"/>
        <v>2220473</v>
      </c>
      <c r="AE31" s="3">
        <f t="shared" si="7"/>
        <v>2136029</v>
      </c>
      <c r="AF31" s="3">
        <f t="shared" si="7"/>
        <v>5196282</v>
      </c>
    </row>
    <row r="32" spans="1:32" ht="24" customHeight="1" thickBot="1">
      <c r="A32" s="244" t="s">
        <v>29</v>
      </c>
      <c r="B32" s="245"/>
      <c r="C32" s="15"/>
      <c r="D32" s="17">
        <v>583873</v>
      </c>
      <c r="E32" s="17">
        <v>644037</v>
      </c>
      <c r="F32" s="17">
        <v>631319</v>
      </c>
      <c r="G32" s="17">
        <v>1266716</v>
      </c>
      <c r="H32" s="244" t="s">
        <v>29</v>
      </c>
      <c r="I32" s="245"/>
      <c r="J32" s="15"/>
      <c r="K32" s="17">
        <v>532727</v>
      </c>
      <c r="L32" s="17">
        <v>512365</v>
      </c>
      <c r="M32" s="17">
        <v>542720</v>
      </c>
      <c r="N32" s="17">
        <v>600529</v>
      </c>
      <c r="P32" s="2">
        <f t="shared" si="9"/>
        <v>873</v>
      </c>
      <c r="Q32" s="2">
        <f t="shared" si="9"/>
        <v>37</v>
      </c>
      <c r="R32" s="2">
        <f t="shared" si="9"/>
        <v>319</v>
      </c>
      <c r="S32" s="2">
        <f t="shared" si="9"/>
        <v>6716</v>
      </c>
      <c r="T32" s="2">
        <f t="shared" si="10"/>
        <v>727</v>
      </c>
      <c r="U32" s="2">
        <f t="shared" si="10"/>
        <v>365</v>
      </c>
      <c r="V32" s="2">
        <f t="shared" si="10"/>
        <v>720</v>
      </c>
      <c r="W32" s="2">
        <f t="shared" si="10"/>
        <v>529</v>
      </c>
      <c r="Y32" s="3">
        <f t="shared" si="6"/>
        <v>532727</v>
      </c>
      <c r="Z32" s="3">
        <f t="shared" si="6"/>
        <v>512365</v>
      </c>
      <c r="AA32" s="3">
        <f t="shared" si="6"/>
        <v>542720</v>
      </c>
      <c r="AB32" s="3">
        <f t="shared" si="6"/>
        <v>600529</v>
      </c>
      <c r="AC32" s="3">
        <f t="shared" si="7"/>
        <v>583873</v>
      </c>
      <c r="AD32" s="3">
        <f t="shared" si="7"/>
        <v>644037</v>
      </c>
      <c r="AE32" s="3">
        <f t="shared" si="7"/>
        <v>631319</v>
      </c>
      <c r="AF32" s="3">
        <f t="shared" si="7"/>
        <v>1266716</v>
      </c>
    </row>
    <row r="33" spans="1:32" ht="15" customHeight="1" thickBot="1">
      <c r="A33" s="254" t="s">
        <v>30</v>
      </c>
      <c r="B33" s="255"/>
      <c r="C33" s="15"/>
      <c r="D33" s="16">
        <v>2688685</v>
      </c>
      <c r="E33" s="16">
        <v>2792358</v>
      </c>
      <c r="F33" s="16">
        <v>2819432</v>
      </c>
      <c r="G33" s="16">
        <v>4973583</v>
      </c>
      <c r="H33" s="254" t="s">
        <v>30</v>
      </c>
      <c r="I33" s="255"/>
      <c r="J33" s="15"/>
      <c r="K33" s="16">
        <v>2524190</v>
      </c>
      <c r="L33" s="16">
        <v>2610131</v>
      </c>
      <c r="M33" s="16">
        <v>2669797</v>
      </c>
      <c r="N33" s="16">
        <v>2660375</v>
      </c>
      <c r="P33" s="2">
        <f t="shared" si="9"/>
        <v>8685</v>
      </c>
      <c r="Q33" s="2">
        <f t="shared" si="9"/>
        <v>2358</v>
      </c>
      <c r="R33" s="2">
        <f t="shared" si="9"/>
        <v>9432</v>
      </c>
      <c r="S33" s="2">
        <f t="shared" si="9"/>
        <v>3583</v>
      </c>
      <c r="T33" s="2">
        <f t="shared" si="10"/>
        <v>4190</v>
      </c>
      <c r="U33" s="2">
        <f t="shared" si="10"/>
        <v>131</v>
      </c>
      <c r="V33" s="2">
        <f t="shared" si="10"/>
        <v>9797</v>
      </c>
      <c r="W33" s="2">
        <f t="shared" si="10"/>
        <v>375</v>
      </c>
      <c r="Y33" s="3">
        <f t="shared" si="6"/>
        <v>2524190</v>
      </c>
      <c r="Z33" s="3">
        <f t="shared" si="6"/>
        <v>2610131</v>
      </c>
      <c r="AA33" s="3">
        <f t="shared" si="6"/>
        <v>2669797</v>
      </c>
      <c r="AB33" s="3">
        <f t="shared" si="6"/>
        <v>2660375</v>
      </c>
      <c r="AC33" s="3">
        <f t="shared" si="7"/>
        <v>2688685</v>
      </c>
      <c r="AD33" s="3">
        <f t="shared" si="7"/>
        <v>2792358</v>
      </c>
      <c r="AE33" s="3">
        <f t="shared" si="7"/>
        <v>2819432</v>
      </c>
      <c r="AF33" s="3">
        <f t="shared" si="7"/>
        <v>4973583</v>
      </c>
    </row>
    <row r="34" spans="1:32" ht="30" customHeight="1" thickBot="1">
      <c r="A34" s="244" t="s">
        <v>31</v>
      </c>
      <c r="B34" s="245"/>
      <c r="C34" s="15"/>
      <c r="D34" s="17">
        <v>2199399</v>
      </c>
      <c r="E34" s="17">
        <v>2419333</v>
      </c>
      <c r="F34" s="17">
        <v>2419339</v>
      </c>
      <c r="G34" s="17">
        <v>2419339</v>
      </c>
      <c r="H34" s="244" t="s">
        <v>31</v>
      </c>
      <c r="I34" s="245"/>
      <c r="J34" s="15"/>
      <c r="K34" s="17">
        <v>2199399</v>
      </c>
      <c r="L34" s="17">
        <v>2199399</v>
      </c>
      <c r="M34" s="17">
        <v>2199399</v>
      </c>
      <c r="N34" s="17">
        <v>2199399</v>
      </c>
      <c r="P34" s="2">
        <f t="shared" si="9"/>
        <v>9399</v>
      </c>
      <c r="Q34" s="2">
        <f t="shared" si="9"/>
        <v>9333</v>
      </c>
      <c r="R34" s="2">
        <f t="shared" si="9"/>
        <v>9339</v>
      </c>
      <c r="S34" s="2">
        <f t="shared" si="9"/>
        <v>9339</v>
      </c>
      <c r="T34" s="2">
        <f t="shared" si="10"/>
        <v>9399</v>
      </c>
      <c r="U34" s="2">
        <f t="shared" si="10"/>
        <v>9399</v>
      </c>
      <c r="V34" s="2">
        <f t="shared" si="10"/>
        <v>9399</v>
      </c>
      <c r="W34" s="2">
        <f t="shared" si="10"/>
        <v>9399</v>
      </c>
      <c r="Y34" s="3">
        <f t="shared" si="6"/>
        <v>2199399</v>
      </c>
      <c r="Z34" s="3">
        <f t="shared" si="6"/>
        <v>2199399</v>
      </c>
      <c r="AA34" s="3">
        <f t="shared" si="6"/>
        <v>2199399</v>
      </c>
      <c r="AB34" s="3">
        <f t="shared" si="6"/>
        <v>2199399</v>
      </c>
      <c r="AC34" s="3">
        <f t="shared" si="7"/>
        <v>2199399</v>
      </c>
      <c r="AD34" s="3">
        <f t="shared" si="7"/>
        <v>2419333</v>
      </c>
      <c r="AE34" s="3">
        <f t="shared" si="7"/>
        <v>2419339</v>
      </c>
      <c r="AF34" s="3">
        <f t="shared" si="7"/>
        <v>2419339</v>
      </c>
    </row>
    <row r="35" spans="1:32" ht="30" customHeight="1" thickBot="1">
      <c r="A35" s="244" t="s">
        <v>32</v>
      </c>
      <c r="B35" s="245"/>
      <c r="C35" s="15"/>
      <c r="D35" s="17">
        <v>45104</v>
      </c>
      <c r="E35" s="17">
        <v>45104</v>
      </c>
      <c r="F35" s="17">
        <v>45104</v>
      </c>
      <c r="G35" s="17">
        <v>45104</v>
      </c>
      <c r="H35" s="244" t="s">
        <v>32</v>
      </c>
      <c r="I35" s="245"/>
      <c r="J35" s="15"/>
      <c r="K35" s="17">
        <v>45056</v>
      </c>
      <c r="L35" s="17">
        <v>45056</v>
      </c>
      <c r="M35" s="17">
        <v>45056</v>
      </c>
      <c r="N35" s="17">
        <v>45104</v>
      </c>
      <c r="P35" s="2">
        <f t="shared" si="9"/>
        <v>4</v>
      </c>
      <c r="Q35" s="2">
        <f t="shared" si="9"/>
        <v>4</v>
      </c>
      <c r="R35" s="2">
        <f t="shared" si="9"/>
        <v>4</v>
      </c>
      <c r="S35" s="2">
        <f t="shared" si="9"/>
        <v>4</v>
      </c>
      <c r="T35" s="2">
        <f t="shared" si="10"/>
        <v>56</v>
      </c>
      <c r="U35" s="2">
        <f t="shared" si="10"/>
        <v>56</v>
      </c>
      <c r="V35" s="2">
        <f t="shared" si="10"/>
        <v>56</v>
      </c>
      <c r="W35" s="2">
        <f t="shared" si="10"/>
        <v>4</v>
      </c>
      <c r="Y35" s="3">
        <f t="shared" si="6"/>
        <v>45056</v>
      </c>
      <c r="Z35" s="3">
        <f t="shared" si="6"/>
        <v>45056</v>
      </c>
      <c r="AA35" s="3">
        <f t="shared" si="6"/>
        <v>45056</v>
      </c>
      <c r="AB35" s="3">
        <f t="shared" si="6"/>
        <v>45104</v>
      </c>
      <c r="AC35" s="3">
        <f t="shared" si="7"/>
        <v>45104</v>
      </c>
      <c r="AD35" s="3">
        <f t="shared" si="7"/>
        <v>45104</v>
      </c>
      <c r="AE35" s="3">
        <f t="shared" si="7"/>
        <v>45104</v>
      </c>
      <c r="AF35" s="3">
        <f t="shared" si="7"/>
        <v>45104</v>
      </c>
    </row>
    <row r="36" spans="1:32" ht="30" customHeight="1" thickBot="1">
      <c r="A36" s="244" t="s">
        <v>33</v>
      </c>
      <c r="B36" s="245"/>
      <c r="C36" s="15"/>
      <c r="D36" s="17">
        <v>338345</v>
      </c>
      <c r="E36" s="17">
        <v>191310</v>
      </c>
      <c r="F36" s="17">
        <v>220350</v>
      </c>
      <c r="G36" s="17">
        <v>573525</v>
      </c>
      <c r="H36" s="244" t="s">
        <v>33</v>
      </c>
      <c r="I36" s="245"/>
      <c r="J36" s="15"/>
      <c r="K36" s="17">
        <v>227273</v>
      </c>
      <c r="L36" s="17">
        <v>312915</v>
      </c>
      <c r="M36" s="17">
        <v>349292</v>
      </c>
      <c r="N36" s="17">
        <v>317275</v>
      </c>
      <c r="P36" s="2">
        <f t="shared" si="9"/>
        <v>345</v>
      </c>
      <c r="Q36" s="2">
        <f t="shared" si="9"/>
        <v>310</v>
      </c>
      <c r="R36" s="2">
        <f t="shared" si="9"/>
        <v>350</v>
      </c>
      <c r="S36" s="2">
        <f t="shared" si="9"/>
        <v>525</v>
      </c>
      <c r="T36" s="2">
        <f t="shared" si="10"/>
        <v>273</v>
      </c>
      <c r="U36" s="2">
        <f t="shared" si="10"/>
        <v>915</v>
      </c>
      <c r="V36" s="2">
        <f t="shared" si="10"/>
        <v>292</v>
      </c>
      <c r="W36" s="2">
        <f t="shared" si="10"/>
        <v>275</v>
      </c>
      <c r="Y36" s="3">
        <f t="shared" si="6"/>
        <v>227273</v>
      </c>
      <c r="Z36" s="3">
        <f t="shared" si="6"/>
        <v>312915</v>
      </c>
      <c r="AA36" s="3">
        <f t="shared" si="6"/>
        <v>349292</v>
      </c>
      <c r="AB36" s="3">
        <f t="shared" si="6"/>
        <v>317275</v>
      </c>
      <c r="AC36" s="3">
        <f t="shared" si="7"/>
        <v>338345</v>
      </c>
      <c r="AD36" s="3">
        <f t="shared" si="7"/>
        <v>191310</v>
      </c>
      <c r="AE36" s="3">
        <f t="shared" si="7"/>
        <v>220350</v>
      </c>
      <c r="AF36" s="3">
        <f t="shared" si="7"/>
        <v>573525</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5262009</v>
      </c>
      <c r="E38" s="16">
        <v>5656868</v>
      </c>
      <c r="F38" s="16">
        <v>5586780</v>
      </c>
      <c r="G38" s="16">
        <v>11436581</v>
      </c>
      <c r="H38" s="254" t="s">
        <v>35</v>
      </c>
      <c r="I38" s="255"/>
      <c r="J38" s="15"/>
      <c r="K38" s="16">
        <v>4315584</v>
      </c>
      <c r="L38" s="16">
        <v>4444869</v>
      </c>
      <c r="M38" s="16">
        <v>4917919</v>
      </c>
      <c r="N38" s="16">
        <v>5106535</v>
      </c>
      <c r="P38" s="2">
        <f t="shared" si="9"/>
        <v>2009</v>
      </c>
      <c r="Q38" s="2">
        <f t="shared" si="9"/>
        <v>6868</v>
      </c>
      <c r="R38" s="2">
        <f t="shared" si="9"/>
        <v>6780</v>
      </c>
      <c r="S38" s="2">
        <f t="shared" si="9"/>
        <v>36581</v>
      </c>
      <c r="T38" s="2">
        <f t="shared" si="10"/>
        <v>5584</v>
      </c>
      <c r="U38" s="2">
        <f t="shared" si="10"/>
        <v>4869</v>
      </c>
      <c r="V38" s="2">
        <f t="shared" si="10"/>
        <v>7919</v>
      </c>
      <c r="W38" s="2">
        <f t="shared" si="10"/>
        <v>6535</v>
      </c>
      <c r="Y38" s="3">
        <f t="shared" si="6"/>
        <v>4315584</v>
      </c>
      <c r="Z38" s="3">
        <f t="shared" si="6"/>
        <v>4444869</v>
      </c>
      <c r="AA38" s="3">
        <f t="shared" si="6"/>
        <v>4917919</v>
      </c>
      <c r="AB38" s="3">
        <f t="shared" si="6"/>
        <v>5106535</v>
      </c>
      <c r="AC38" s="3">
        <f t="shared" si="7"/>
        <v>5262009</v>
      </c>
      <c r="AD38" s="3">
        <f t="shared" si="7"/>
        <v>5656868</v>
      </c>
      <c r="AE38" s="3">
        <f t="shared" si="7"/>
        <v>5586780</v>
      </c>
      <c r="AF38" s="3">
        <f t="shared" si="7"/>
        <v>11436581</v>
      </c>
    </row>
    <row r="39" spans="1:32">
      <c r="A39" t="s">
        <v>1680</v>
      </c>
      <c r="B39"/>
      <c r="C39"/>
      <c r="D39"/>
      <c r="E39"/>
      <c r="F39"/>
      <c r="G39"/>
      <c r="H39" s="21" t="s">
        <v>1678</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5" sqref="N25"/>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734</v>
      </c>
      <c r="D1" s="155" t="s">
        <v>1906</v>
      </c>
    </row>
    <row r="2" spans="1:11">
      <c r="A2" s="7"/>
      <c r="B2" s="198" t="s">
        <v>540</v>
      </c>
      <c r="C2" s="199" t="s">
        <v>37</v>
      </c>
      <c r="D2" s="199" t="str">
        <f>'Input yearly CAV'!N18</f>
        <v>Năm 2014</v>
      </c>
      <c r="E2" s="199" t="str">
        <f>'Input yearly CAV'!O18</f>
        <v>Năm 2015</v>
      </c>
      <c r="F2" s="199" t="str">
        <f>'Input yearly CAV'!P18</f>
        <v>Năm 2016</v>
      </c>
      <c r="G2" s="199" t="str">
        <f>'Input yearly CAV'!Q18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CAV'!N3</f>
        <v>5394565</v>
      </c>
      <c r="E4" s="172">
        <f>'Input yearly CAV'!O3</f>
        <v>5667844</v>
      </c>
      <c r="F4" s="172">
        <f>'Input yearly CAV'!P3</f>
        <v>5631052</v>
      </c>
      <c r="G4" s="172">
        <f>'Input yearly CAV'!Q3</f>
        <v>6825488</v>
      </c>
      <c r="H4" s="171"/>
      <c r="I4" s="268"/>
      <c r="J4" s="239"/>
      <c r="K4" s="269"/>
    </row>
    <row r="5" spans="1:11">
      <c r="A5" s="7"/>
      <c r="B5" s="170" t="s">
        <v>542</v>
      </c>
      <c r="C5" s="170" t="s">
        <v>38</v>
      </c>
      <c r="D5" s="173">
        <f>'Input yearly CAV'!N5</f>
        <v>414518</v>
      </c>
      <c r="E5" s="173">
        <f>'Input yearly CAV'!O5</f>
        <v>490072</v>
      </c>
      <c r="F5" s="173">
        <f>'Input yearly CAV'!P5</f>
        <v>561733</v>
      </c>
      <c r="G5" s="173">
        <f>'Input yearly CAV'!Q5</f>
        <v>686557</v>
      </c>
      <c r="H5" s="171"/>
      <c r="I5" s="268"/>
      <c r="J5" s="239"/>
      <c r="K5" s="269"/>
    </row>
    <row r="6" spans="1:11">
      <c r="A6" s="7"/>
      <c r="B6" s="170" t="s">
        <v>543</v>
      </c>
      <c r="C6" s="170" t="s">
        <v>38</v>
      </c>
      <c r="D6" s="173">
        <f>'Input yearly CAV'!N15</f>
        <v>129818</v>
      </c>
      <c r="E6" s="173">
        <f>'Input yearly CAV'!O15</f>
        <v>170576</v>
      </c>
      <c r="F6" s="173">
        <f>'Input yearly CAV'!P15</f>
        <v>239372</v>
      </c>
      <c r="G6" s="173">
        <f>'Input yearly CAV'!Q15</f>
        <v>326059</v>
      </c>
      <c r="H6" s="171"/>
      <c r="I6" s="268"/>
      <c r="J6" s="239"/>
      <c r="K6" s="269"/>
    </row>
    <row r="7" spans="1:11">
      <c r="A7" s="7"/>
      <c r="B7" s="170" t="s">
        <v>544</v>
      </c>
      <c r="C7" s="170" t="s">
        <v>38</v>
      </c>
      <c r="D7" s="173">
        <f>'Input yearly CAV'!N33</f>
        <v>571972</v>
      </c>
      <c r="E7" s="173">
        <f>'Input yearly CAV'!O33</f>
        <v>639788</v>
      </c>
      <c r="F7" s="173">
        <f>'Input yearly CAV'!P33</f>
        <v>748217</v>
      </c>
      <c r="G7" s="173">
        <f>'Input yearly CAV'!Q33</f>
        <v>1280733</v>
      </c>
      <c r="H7" s="171"/>
      <c r="I7" s="268"/>
      <c r="J7" s="239"/>
      <c r="K7" s="269"/>
    </row>
    <row r="8" spans="1:11">
      <c r="A8" s="7"/>
      <c r="B8" s="170" t="s">
        <v>545</v>
      </c>
      <c r="C8" s="171" t="s">
        <v>38</v>
      </c>
      <c r="D8" s="172">
        <f>'Input yearly CAV'!N29</f>
        <v>1685936</v>
      </c>
      <c r="E8" s="172">
        <f>'Input yearly CAV'!O29</f>
        <v>2041033</v>
      </c>
      <c r="F8" s="172">
        <f>'Input yearly CAV'!P29</f>
        <v>2187736</v>
      </c>
      <c r="G8" s="172">
        <f>'Input yearly CAV'!Q29</f>
        <v>2963074</v>
      </c>
      <c r="H8" s="171"/>
      <c r="I8" s="268"/>
      <c r="J8" s="239"/>
      <c r="K8" s="269"/>
    </row>
    <row r="9" spans="1:11">
      <c r="A9" s="7"/>
      <c r="B9" s="170" t="s">
        <v>546</v>
      </c>
      <c r="C9" s="171" t="s">
        <v>39</v>
      </c>
      <c r="D9" s="172">
        <f>'Input yearly CAV'!N34*1000000/10000</f>
        <v>28800000</v>
      </c>
      <c r="E9" s="172">
        <f>'Input yearly CAV'!O34*1000000/10000</f>
        <v>28800000</v>
      </c>
      <c r="F9" s="172">
        <f>'Input yearly CAV'!P34*1000000/10000</f>
        <v>28800000</v>
      </c>
      <c r="G9" s="172">
        <f>'Input yearly CAV'!Q34*1000000/10000</f>
        <v>57600000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7.6839930559739297E-2</v>
      </c>
      <c r="E11" s="174">
        <f>E5/E4</f>
        <v>8.6465329673858352E-2</v>
      </c>
      <c r="F11" s="174">
        <f>F5/F4</f>
        <v>9.9756315516177085E-2</v>
      </c>
      <c r="G11" s="174">
        <f>G5/G4</f>
        <v>0.10058724006254205</v>
      </c>
      <c r="H11" s="171"/>
      <c r="I11" s="268"/>
      <c r="J11" s="239"/>
      <c r="K11" s="269"/>
    </row>
    <row r="12" spans="1:11">
      <c r="A12" s="7"/>
      <c r="B12" s="170" t="s">
        <v>570</v>
      </c>
      <c r="C12" s="171" t="s">
        <v>36</v>
      </c>
      <c r="D12" s="175">
        <f>D6/D4</f>
        <v>2.4064590935506384E-2</v>
      </c>
      <c r="E12" s="174">
        <f>E6/E4</f>
        <v>3.0095394298078774E-2</v>
      </c>
      <c r="F12" s="174">
        <f>F6/F4</f>
        <v>4.2509286009079654E-2</v>
      </c>
      <c r="G12" s="174">
        <f>G6/G4</f>
        <v>4.7770796754752189E-2</v>
      </c>
      <c r="H12" s="171"/>
      <c r="I12" s="268"/>
      <c r="J12" s="239"/>
      <c r="K12" s="269"/>
    </row>
    <row r="13" spans="1:11">
      <c r="A13" s="7"/>
      <c r="B13" s="170" t="s">
        <v>41</v>
      </c>
      <c r="C13" s="171" t="s">
        <v>40</v>
      </c>
      <c r="D13" s="172">
        <f>D6*1000000/D9</f>
        <v>4507.5694444444443</v>
      </c>
      <c r="E13" s="173">
        <f>E6*1000000/E9</f>
        <v>5922.7777777777774</v>
      </c>
      <c r="F13" s="173">
        <f>F6*1000000/F9</f>
        <v>8311.5277777777774</v>
      </c>
      <c r="G13" s="173">
        <f>G6*1000000/G9</f>
        <v>5660.7465277777774</v>
      </c>
      <c r="H13" s="171"/>
      <c r="I13" s="268"/>
      <c r="J13" s="239"/>
      <c r="K13" s="269"/>
    </row>
    <row r="14" spans="1:11">
      <c r="A14" s="7"/>
      <c r="B14" s="170" t="s">
        <v>548</v>
      </c>
      <c r="C14" s="171"/>
      <c r="D14" s="172">
        <f>D7*1000000/D9</f>
        <v>19860.138888888891</v>
      </c>
      <c r="E14" s="173">
        <f>E7*1000000/E9</f>
        <v>22214.861111111109</v>
      </c>
      <c r="F14" s="173">
        <f>F7*1000000/F9</f>
        <v>25979.756944444445</v>
      </c>
      <c r="G14" s="173">
        <f>G7*1000000/G9</f>
        <v>22234.947916666668</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5.0658208771235495E-2</v>
      </c>
      <c r="F16" s="179">
        <f>(F4-E4)/ABS(E4)</f>
        <v>-6.4913572074319619E-3</v>
      </c>
      <c r="G16" s="179">
        <f>(G4-F4)/ABS(F4)</f>
        <v>0.2121159598597207</v>
      </c>
      <c r="H16" s="171"/>
      <c r="I16" s="268"/>
      <c r="J16" s="239"/>
      <c r="K16" s="269"/>
    </row>
    <row r="17" spans="1:12">
      <c r="A17" s="7"/>
      <c r="B17" s="170" t="s">
        <v>543</v>
      </c>
      <c r="C17" s="180" t="s">
        <v>36</v>
      </c>
      <c r="D17" s="170"/>
      <c r="E17" s="179">
        <f>(E6-D6)/ABS(D6)</f>
        <v>0.31396262459751345</v>
      </c>
      <c r="F17" s="179">
        <f>(F6-E6)/ABS(E6)</f>
        <v>0.40331582403151672</v>
      </c>
      <c r="G17" s="179">
        <f>(G6-F6)/ABS(F6)</f>
        <v>0.36214344200658388</v>
      </c>
      <c r="H17" s="171"/>
      <c r="I17" s="268"/>
      <c r="J17" s="239"/>
      <c r="K17" s="269"/>
    </row>
    <row r="18" spans="1:12">
      <c r="A18" s="7"/>
      <c r="B18" s="170" t="s">
        <v>41</v>
      </c>
      <c r="C18" s="177" t="s">
        <v>36</v>
      </c>
      <c r="D18" s="178"/>
      <c r="E18" s="179">
        <f>(E13-D13)/ABS(D13)</f>
        <v>0.3139626245975134</v>
      </c>
      <c r="F18" s="179">
        <f>(F13-E13)/ABS(E13)</f>
        <v>0.40331582403151678</v>
      </c>
      <c r="G18" s="179">
        <f>(G13-F13)/ABS(F13)</f>
        <v>-0.31892827899670806</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0.28153429722057172</v>
      </c>
      <c r="F20" s="175">
        <f>F6/AVERAGE(E7:F7)</f>
        <v>0.34491518402311233</v>
      </c>
      <c r="G20" s="175">
        <f>G6/AVERAGE(F7:G7)</f>
        <v>0.32140663890189508</v>
      </c>
      <c r="H20" s="171"/>
      <c r="I20" s="264" t="s">
        <v>1187</v>
      </c>
      <c r="J20" s="264"/>
      <c r="K20" s="264"/>
    </row>
    <row r="21" spans="1:12">
      <c r="A21" s="7"/>
      <c r="B21" s="170" t="s">
        <v>43</v>
      </c>
      <c r="C21" s="182" t="s">
        <v>36</v>
      </c>
      <c r="D21" s="171"/>
      <c r="E21" s="175">
        <f>E6/AVERAGE(D8:E8)</f>
        <v>9.1536044437182065E-2</v>
      </c>
      <c r="F21" s="175">
        <f>F6/AVERAGE(E8:F8)</f>
        <v>0.11321119692279243</v>
      </c>
      <c r="G21" s="175">
        <f>G6/AVERAGE(F8:G8)</f>
        <v>0.12660494174702619</v>
      </c>
      <c r="H21" s="171"/>
      <c r="I21" s="183" t="s">
        <v>1188</v>
      </c>
      <c r="J21" s="183">
        <v>2018</v>
      </c>
      <c r="K21" s="183" t="s">
        <v>1190</v>
      </c>
    </row>
    <row r="22" spans="1:12">
      <c r="A22" s="7"/>
      <c r="B22" s="176" t="s">
        <v>551</v>
      </c>
      <c r="C22" s="182"/>
      <c r="D22" s="171"/>
      <c r="E22" s="175"/>
      <c r="F22" s="175"/>
      <c r="G22" s="175"/>
      <c r="H22" s="171"/>
      <c r="I22" s="171" t="s">
        <v>1189</v>
      </c>
      <c r="J22" s="172">
        <v>8209000</v>
      </c>
      <c r="K22" s="185">
        <f>SUM(K30)/J22</f>
        <v>0.19014947009379948</v>
      </c>
    </row>
    <row r="23" spans="1:12">
      <c r="A23" s="7"/>
      <c r="B23" s="170" t="s">
        <v>552</v>
      </c>
      <c r="C23" s="182" t="s">
        <v>36</v>
      </c>
      <c r="D23" s="175">
        <f>1-D7/D8</f>
        <v>0.66073919769196454</v>
      </c>
      <c r="E23" s="175">
        <f>1-E7/E8</f>
        <v>0.6865371603496857</v>
      </c>
      <c r="F23" s="175">
        <f>1-F7/F8</f>
        <v>0.65799484032808353</v>
      </c>
      <c r="G23" s="175">
        <f>1-G7/G8</f>
        <v>0.56776881036383164</v>
      </c>
      <c r="H23" s="171"/>
      <c r="I23" s="171" t="s">
        <v>1191</v>
      </c>
      <c r="J23" s="172">
        <f>J24-J24*20%</f>
        <v>364000</v>
      </c>
      <c r="K23" s="185">
        <f>SUM(K32)/J23</f>
        <v>0.22441208791208792</v>
      </c>
    </row>
    <row r="24" spans="1:12">
      <c r="A24" s="7"/>
      <c r="B24" s="170" t="s">
        <v>553</v>
      </c>
      <c r="C24" s="182" t="s">
        <v>36</v>
      </c>
      <c r="D24" s="175">
        <f>D8/D7-1</f>
        <v>1.9475848468106829</v>
      </c>
      <c r="E24" s="175">
        <f>E8/E7-1</f>
        <v>2.1901708065796797</v>
      </c>
      <c r="F24" s="175">
        <f>F8/F7-1</f>
        <v>1.923932495519348</v>
      </c>
      <c r="G24" s="175">
        <f>G8/G7-1</f>
        <v>1.3135766783552856</v>
      </c>
      <c r="H24" s="171"/>
      <c r="I24" s="171" t="s">
        <v>1376</v>
      </c>
      <c r="J24" s="172">
        <v>455000</v>
      </c>
      <c r="K24" s="171"/>
    </row>
    <row r="25" spans="1:12">
      <c r="A25" s="7"/>
      <c r="B25" s="170" t="s">
        <v>554</v>
      </c>
      <c r="C25" s="182" t="s">
        <v>40</v>
      </c>
      <c r="D25" s="186">
        <f>'Input yearly CAV'!N19/'Input yearly CAV'!N31</f>
        <v>1.1641715137036093</v>
      </c>
      <c r="E25" s="186">
        <f>'Input yearly CAV'!O19/'Input yearly CAV'!O31</f>
        <v>1.1422762347574855</v>
      </c>
      <c r="F25" s="186">
        <f>'Input yearly CAV'!P19/'Input yearly CAV'!P31</f>
        <v>1.1027919369613719</v>
      </c>
      <c r="G25" s="186">
        <f>'Input yearly CAV'!Q19/'Input yearly CAV'!Q31</f>
        <v>1.2341923123303606</v>
      </c>
      <c r="H25" s="171"/>
      <c r="I25" s="171" t="s">
        <v>576</v>
      </c>
      <c r="J25" s="187">
        <v>0.35</v>
      </c>
      <c r="K25" s="197" t="s">
        <v>1649</v>
      </c>
    </row>
    <row r="26" spans="1:12">
      <c r="A26" s="7"/>
      <c r="B26" s="170" t="s">
        <v>555</v>
      </c>
      <c r="C26" s="182" t="s">
        <v>40</v>
      </c>
      <c r="D26" s="186">
        <f>('Input yearly CAV'!N19-'Input yearly CAV'!N23)/'Input yearly CAV'!N31</f>
        <v>0.56585904727507919</v>
      </c>
      <c r="E26" s="186">
        <f>('Input yearly CAV'!O19-'Input yearly CAV'!O23)/'Input yearly CAV'!O31</f>
        <v>0.66491110671096998</v>
      </c>
      <c r="F26" s="186">
        <f>('Input yearly CAV'!P19-'Input yearly CAV'!P23)/'Input yearly CAV'!P31</f>
        <v>0.60957041261131206</v>
      </c>
      <c r="G26" s="186">
        <f>('Input yearly CAV'!Q19-'Input yearly CAV'!Q23)/'Input yearly CAV'!Q31</f>
        <v>0.74495023914743952</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CAV'!Y1</f>
        <v>Quý 2/2016</v>
      </c>
      <c r="E28" s="199" t="str">
        <f>'Input quaterly CAV'!Z1</f>
        <v>Quý 3/2016</v>
      </c>
      <c r="F28" s="199" t="str">
        <f>'Input quaterly CAV'!AA1</f>
        <v>Quý 4/2016</v>
      </c>
      <c r="G28" s="199" t="str">
        <f>'Input quaterly CAV'!AB1</f>
        <v>Quý 1/2017</v>
      </c>
      <c r="H28" s="199" t="str">
        <f>'Input quaterly CAV'!AC1</f>
        <v>Quý 2/2017</v>
      </c>
      <c r="I28" s="199" t="str">
        <f>'Input quaterly CAV'!AD1</f>
        <v>Quý 3/2017</v>
      </c>
      <c r="J28" s="199" t="str">
        <f>'Input quaterly CAV'!AE1</f>
        <v>Quý 4/2017</v>
      </c>
      <c r="K28" s="199" t="str">
        <f>'Input quaterly CAV'!AF1</f>
        <v>Quý 1/2018</v>
      </c>
    </row>
    <row r="29" spans="1:12">
      <c r="A29" s="7"/>
      <c r="B29" s="170"/>
      <c r="C29" s="171"/>
      <c r="D29" s="171"/>
      <c r="E29" s="171"/>
      <c r="F29" s="171"/>
      <c r="G29" s="171"/>
      <c r="H29" s="171"/>
      <c r="I29" s="171"/>
      <c r="J29" s="171"/>
      <c r="K29" s="171"/>
    </row>
    <row r="30" spans="1:12">
      <c r="A30" s="7"/>
      <c r="B30" s="170" t="s">
        <v>541</v>
      </c>
      <c r="C30" s="171" t="s">
        <v>38</v>
      </c>
      <c r="D30" s="188">
        <f>'Input quaterly CAV'!Y3</f>
        <v>1475752</v>
      </c>
      <c r="E30" s="188">
        <f>'Input quaterly CAV'!Z3</f>
        <v>1481108</v>
      </c>
      <c r="F30" s="188">
        <f>'Input quaterly CAV'!AA3</f>
        <v>1433890</v>
      </c>
      <c r="G30" s="188">
        <f>'Input quaterly CAV'!AB3</f>
        <v>1339992</v>
      </c>
      <c r="H30" s="188">
        <f>'Input quaterly CAV'!AC3</f>
        <v>1751325</v>
      </c>
      <c r="I30" s="188">
        <f>'Input quaterly CAV'!AD3</f>
        <v>1886785</v>
      </c>
      <c r="J30" s="188">
        <f>'Input quaterly CAV'!AE3</f>
        <v>1835537</v>
      </c>
      <c r="K30" s="188">
        <f>'Input quaterly CAV'!AF3</f>
        <v>1560937</v>
      </c>
    </row>
    <row r="31" spans="1:12">
      <c r="A31" s="7"/>
      <c r="B31" s="170" t="s">
        <v>542</v>
      </c>
      <c r="C31" s="171" t="s">
        <v>38</v>
      </c>
      <c r="D31" s="188">
        <f>'Input quaterly CAV'!Y5</f>
        <v>142171</v>
      </c>
      <c r="E31" s="188">
        <f>'Input quaterly CAV'!Z5</f>
        <v>157665</v>
      </c>
      <c r="F31" s="188">
        <f>'Input quaterly CAV'!AA5</f>
        <v>139482</v>
      </c>
      <c r="G31" s="188">
        <f>'Input quaterly CAV'!AB5</f>
        <v>142976</v>
      </c>
      <c r="H31" s="188">
        <f>'Input quaterly CAV'!AC5</f>
        <v>175606</v>
      </c>
      <c r="I31" s="188">
        <f>'Input quaterly CAV'!AD5</f>
        <v>183227</v>
      </c>
      <c r="J31" s="188">
        <f>'Input quaterly CAV'!AE5</f>
        <v>172898</v>
      </c>
      <c r="K31" s="188">
        <f>'Input quaterly CAV'!AF5</f>
        <v>151838</v>
      </c>
    </row>
    <row r="32" spans="1:12">
      <c r="A32" s="7"/>
      <c r="B32" s="170" t="s">
        <v>543</v>
      </c>
      <c r="C32" s="170" t="s">
        <v>38</v>
      </c>
      <c r="D32" s="189">
        <f>'Input quaterly CAV'!Y15</f>
        <v>71853</v>
      </c>
      <c r="E32" s="189">
        <f>'Input quaterly CAV'!Z15</f>
        <v>72944</v>
      </c>
      <c r="F32" s="189">
        <f>'Input quaterly CAV'!AA15</f>
        <v>44868</v>
      </c>
      <c r="G32" s="189">
        <f>'Input quaterly CAV'!AB15</f>
        <v>72385</v>
      </c>
      <c r="H32" s="189">
        <f>'Input quaterly CAV'!AC15</f>
        <v>85594</v>
      </c>
      <c r="I32" s="189">
        <f>'Input quaterly CAV'!AD15</f>
        <v>85800</v>
      </c>
      <c r="J32" s="189">
        <f>'Input quaterly CAV'!AE15</f>
        <v>81630</v>
      </c>
      <c r="K32" s="189">
        <f>'Input quaterly CAV'!AF15</f>
        <v>81686</v>
      </c>
      <c r="L32" s="10"/>
    </row>
    <row r="33" spans="1:12">
      <c r="A33" s="7"/>
      <c r="B33" s="170" t="s">
        <v>544</v>
      </c>
      <c r="C33" s="171" t="s">
        <v>38</v>
      </c>
      <c r="D33" s="188">
        <f>'Input quaterly CAV'!Y33</f>
        <v>644503</v>
      </c>
      <c r="E33" s="188">
        <f>'Input quaterly CAV'!Z33</f>
        <v>718504</v>
      </c>
      <c r="F33" s="188">
        <f>'Input quaterly CAV'!AA33</f>
        <v>748516</v>
      </c>
      <c r="G33" s="188">
        <f>'Input quaterly CAV'!AB33</f>
        <v>1387951</v>
      </c>
      <c r="H33" s="188">
        <f>'Input quaterly CAV'!AC33</f>
        <v>1227852</v>
      </c>
      <c r="I33" s="188">
        <f>'Input quaterly CAV'!AD33</f>
        <v>1313578</v>
      </c>
      <c r="J33" s="188">
        <f>'Input quaterly CAV'!AE33</f>
        <v>1280008</v>
      </c>
      <c r="K33" s="188">
        <f>'Input quaterly CAV'!AF33</f>
        <v>1273962</v>
      </c>
    </row>
    <row r="34" spans="1:12">
      <c r="A34" s="7"/>
      <c r="B34" s="170" t="s">
        <v>545</v>
      </c>
      <c r="C34" s="171" t="s">
        <v>38</v>
      </c>
      <c r="D34" s="188">
        <f>'Input quaterly CAV'!Y38</f>
        <v>2012349</v>
      </c>
      <c r="E34" s="188">
        <f>'Input quaterly CAV'!Z38</f>
        <v>2138893</v>
      </c>
      <c r="F34" s="188">
        <f>'Input quaterly CAV'!AA38</f>
        <v>2189673</v>
      </c>
      <c r="G34" s="188">
        <f>'Input quaterly CAV'!AB38</f>
        <v>2611069</v>
      </c>
      <c r="H34" s="188">
        <f>'Input quaterly CAV'!AC38</f>
        <v>2858647</v>
      </c>
      <c r="I34" s="188">
        <f>'Input quaterly CAV'!AD38</f>
        <v>2760209</v>
      </c>
      <c r="J34" s="188">
        <f>'Input quaterly CAV'!AE38</f>
        <v>2963074</v>
      </c>
      <c r="K34" s="188">
        <f>'Input quaterly CAV'!AF38</f>
        <v>3419836</v>
      </c>
    </row>
    <row r="35" spans="1:12">
      <c r="A35" s="7"/>
      <c r="B35" s="170" t="s">
        <v>546</v>
      </c>
      <c r="C35" s="171" t="s">
        <v>39</v>
      </c>
      <c r="D35" s="188">
        <f>'Input quaterly CAV'!Y34*1000000/10000</f>
        <v>28800000</v>
      </c>
      <c r="E35" s="188">
        <f>'Input quaterly CAV'!Z34*1000000/10000</f>
        <v>28800000</v>
      </c>
      <c r="F35" s="188">
        <f>'Input quaterly CAV'!AA34*1000000/10000</f>
        <v>28800000</v>
      </c>
      <c r="G35" s="188">
        <f>'Input quaterly CAV'!AB34*1000000/10000</f>
        <v>57600000</v>
      </c>
      <c r="H35" s="188">
        <f>'Input quaterly CAV'!AC34*1000000/10000</f>
        <v>57600000</v>
      </c>
      <c r="I35" s="188">
        <f>'Input quaterly CAV'!AD34*1000000/10000</f>
        <v>57600000</v>
      </c>
      <c r="J35" s="188">
        <f>'Input quaterly CAV'!AE34*1000000/10000</f>
        <v>57600000</v>
      </c>
      <c r="K35" s="188">
        <f>'Input quaterly CAV'!AF34*1000000/10000</f>
        <v>57600000</v>
      </c>
    </row>
    <row r="36" spans="1:12">
      <c r="A36" s="7"/>
      <c r="B36" s="170"/>
      <c r="C36" s="171"/>
      <c r="D36" s="188"/>
      <c r="E36" s="188"/>
      <c r="F36" s="188"/>
      <c r="G36" s="188"/>
      <c r="H36" s="188"/>
      <c r="I36" s="188"/>
      <c r="J36" s="188"/>
      <c r="K36" s="188"/>
    </row>
    <row r="37" spans="1:12">
      <c r="A37" s="7"/>
      <c r="B37" s="170" t="s">
        <v>547</v>
      </c>
      <c r="C37" s="171" t="s">
        <v>36</v>
      </c>
      <c r="D37" s="190">
        <f>D31/D30</f>
        <v>9.6338002591221286E-2</v>
      </c>
      <c r="E37" s="190">
        <f t="shared" ref="E37:K37" si="0">E31/E30</f>
        <v>0.10645071122429965</v>
      </c>
      <c r="F37" s="190">
        <f t="shared" si="0"/>
        <v>9.7275244265599178E-2</v>
      </c>
      <c r="G37" s="190">
        <f t="shared" si="0"/>
        <v>0.10669914447250431</v>
      </c>
      <c r="H37" s="190">
        <f t="shared" si="0"/>
        <v>0.1002703667223388</v>
      </c>
      <c r="I37" s="190">
        <f t="shared" si="0"/>
        <v>9.7110693587239671E-2</v>
      </c>
      <c r="J37" s="190">
        <f t="shared" si="0"/>
        <v>9.4194777876991861E-2</v>
      </c>
      <c r="K37" s="190">
        <f t="shared" si="0"/>
        <v>9.7273624752312229E-2</v>
      </c>
      <c r="L37" s="11"/>
    </row>
    <row r="38" spans="1:12">
      <c r="A38" s="7"/>
      <c r="B38" s="170" t="s">
        <v>571</v>
      </c>
      <c r="C38" s="171" t="s">
        <v>36</v>
      </c>
      <c r="D38" s="190">
        <f>D32/D30</f>
        <v>4.8689075129154491E-2</v>
      </c>
      <c r="E38" s="190">
        <f t="shared" ref="E38:K38" si="1">E32/E30</f>
        <v>4.9249615828150274E-2</v>
      </c>
      <c r="F38" s="190">
        <f t="shared" si="1"/>
        <v>3.1291103222701878E-2</v>
      </c>
      <c r="G38" s="190">
        <f t="shared" si="1"/>
        <v>5.4018979217786374E-2</v>
      </c>
      <c r="H38" s="190">
        <f t="shared" si="1"/>
        <v>4.8873852654418799E-2</v>
      </c>
      <c r="I38" s="190">
        <f t="shared" si="1"/>
        <v>4.5474179623009509E-2</v>
      </c>
      <c r="J38" s="190">
        <f t="shared" si="1"/>
        <v>4.4471999202413244E-2</v>
      </c>
      <c r="K38" s="190">
        <f t="shared" si="1"/>
        <v>5.2331388134178383E-2</v>
      </c>
      <c r="L38" s="11"/>
    </row>
    <row r="39" spans="1:12">
      <c r="A39" s="7"/>
      <c r="B39" s="170" t="s">
        <v>41</v>
      </c>
      <c r="C39" s="171" t="s">
        <v>40</v>
      </c>
      <c r="D39" s="172">
        <f>D32*1000000/D35</f>
        <v>2494.8958333333335</v>
      </c>
      <c r="E39" s="172">
        <f t="shared" ref="E39:K39" si="2">E32*1000000/E35</f>
        <v>2532.7777777777778</v>
      </c>
      <c r="F39" s="172">
        <f t="shared" si="2"/>
        <v>1557.9166666666667</v>
      </c>
      <c r="G39" s="172">
        <f t="shared" si="2"/>
        <v>1256.6840277777778</v>
      </c>
      <c r="H39" s="172">
        <f t="shared" si="2"/>
        <v>1486.0069444444443</v>
      </c>
      <c r="I39" s="172">
        <f t="shared" si="2"/>
        <v>1489.5833333333333</v>
      </c>
      <c r="J39" s="172">
        <f t="shared" si="2"/>
        <v>1417.1875</v>
      </c>
      <c r="K39" s="172">
        <f t="shared" si="2"/>
        <v>1418.1597222222222</v>
      </c>
    </row>
    <row r="40" spans="1:12">
      <c r="A40" s="7"/>
      <c r="B40" s="170" t="s">
        <v>548</v>
      </c>
      <c r="C40" s="171"/>
      <c r="D40" s="172">
        <f>D33*1000000/D35</f>
        <v>22378.576388888891</v>
      </c>
      <c r="E40" s="172">
        <f t="shared" ref="E40:K40" si="3">E33*1000000/E35</f>
        <v>24948.055555555555</v>
      </c>
      <c r="F40" s="172">
        <f t="shared" si="3"/>
        <v>25990.138888888891</v>
      </c>
      <c r="G40" s="172">
        <f t="shared" si="3"/>
        <v>24096.371527777777</v>
      </c>
      <c r="H40" s="172">
        <f t="shared" si="3"/>
        <v>21316.875</v>
      </c>
      <c r="I40" s="172">
        <f t="shared" si="3"/>
        <v>22805.173611111109</v>
      </c>
      <c r="J40" s="172">
        <f t="shared" si="3"/>
        <v>22222.361111111109</v>
      </c>
      <c r="K40" s="172">
        <f t="shared" si="3"/>
        <v>22117.395833333332</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0.18673394987775724</v>
      </c>
      <c r="I42" s="179">
        <f>(I30-E30)/ABS(E30)</f>
        <v>0.27390102544851558</v>
      </c>
      <c r="J42" s="179">
        <f>(J30-F30)/ABS(F30)</f>
        <v>0.28011005028279717</v>
      </c>
      <c r="K42" s="179">
        <f>(K30-G30)/ABS(G30)</f>
        <v>0.16488531274813581</v>
      </c>
      <c r="L42" s="12"/>
    </row>
    <row r="43" spans="1:12">
      <c r="A43" s="7"/>
      <c r="B43" s="170" t="s">
        <v>564</v>
      </c>
      <c r="C43" s="180" t="s">
        <v>36</v>
      </c>
      <c r="D43" s="170"/>
      <c r="E43" s="174">
        <f>E30/D30-1</f>
        <v>3.6293360944115172E-3</v>
      </c>
      <c r="F43" s="174">
        <f t="shared" ref="F43:K43" si="4">F30/E30-1</f>
        <v>-3.1880186995141502E-2</v>
      </c>
      <c r="G43" s="174">
        <f t="shared" si="4"/>
        <v>-6.5484800089267603E-2</v>
      </c>
      <c r="H43" s="174">
        <f t="shared" si="4"/>
        <v>0.30696675801049556</v>
      </c>
      <c r="I43" s="174">
        <f>I30/H30-1</f>
        <v>7.7347151442479278E-2</v>
      </c>
      <c r="J43" s="174">
        <f t="shared" si="4"/>
        <v>-2.716154728811182E-2</v>
      </c>
      <c r="K43" s="174">
        <f t="shared" si="4"/>
        <v>-0.14960199658192674</v>
      </c>
      <c r="L43" s="12"/>
    </row>
    <row r="44" spans="1:12" s="8" customFormat="1">
      <c r="A44" s="13"/>
      <c r="B44" s="170" t="s">
        <v>562</v>
      </c>
      <c r="C44" s="177" t="s">
        <v>36</v>
      </c>
      <c r="D44" s="178"/>
      <c r="E44" s="191"/>
      <c r="F44" s="191"/>
      <c r="G44" s="191"/>
      <c r="H44" s="179">
        <f>(H32-D32)/ABS(D32)</f>
        <v>0.19123766578987655</v>
      </c>
      <c r="I44" s="179">
        <f>(I32-E32)/ABS(E32)</f>
        <v>0.17624479052423778</v>
      </c>
      <c r="J44" s="179">
        <f>(J32-F32)/ABS(F32)</f>
        <v>0.81933672104840871</v>
      </c>
      <c r="K44" s="179">
        <f>(K32-G32)/ABS(G32)</f>
        <v>0.12849347240450371</v>
      </c>
      <c r="L44" s="14"/>
    </row>
    <row r="45" spans="1:12">
      <c r="A45" s="7"/>
      <c r="B45" s="170" t="s">
        <v>567</v>
      </c>
      <c r="C45" s="180" t="s">
        <v>36</v>
      </c>
      <c r="D45" s="170"/>
      <c r="E45" s="174">
        <f>E32/D32-1</f>
        <v>1.5183777991176539E-2</v>
      </c>
      <c r="F45" s="174">
        <f t="shared" ref="F45:K45" si="5">F32/E32-1</f>
        <v>-0.38489800394823426</v>
      </c>
      <c r="G45" s="174">
        <f t="shared" si="5"/>
        <v>0.61328786663100643</v>
      </c>
      <c r="H45" s="174">
        <f>(H32-G32)/ABS(G32)</f>
        <v>0.18248255854113421</v>
      </c>
      <c r="I45" s="174">
        <f>I32/H32-1</f>
        <v>2.4067107507534935E-3</v>
      </c>
      <c r="J45" s="174">
        <f t="shared" si="5"/>
        <v>-4.860139860139856E-2</v>
      </c>
      <c r="K45" s="174">
        <f t="shared" si="5"/>
        <v>6.860222957245643E-4</v>
      </c>
      <c r="L45" s="12"/>
    </row>
    <row r="46" spans="1:12" s="8" customFormat="1">
      <c r="A46" s="13"/>
      <c r="B46" s="170" t="s">
        <v>565</v>
      </c>
      <c r="C46" s="177" t="s">
        <v>36</v>
      </c>
      <c r="D46" s="178"/>
      <c r="E46" s="191"/>
      <c r="F46" s="191"/>
      <c r="G46" s="191"/>
      <c r="H46" s="179">
        <f>(H39-D39)/ABS(D39)</f>
        <v>-0.40438116710506178</v>
      </c>
      <c r="I46" s="179">
        <f>(I39-E39)/ABS(E39)</f>
        <v>-0.41187760473788115</v>
      </c>
      <c r="J46" s="179">
        <f>(J39-F39)/ABS(F39)</f>
        <v>-9.0331639475795714E-2</v>
      </c>
      <c r="K46" s="179">
        <f>(K39-G39)/ABS(G39)</f>
        <v>0.12849347240450362</v>
      </c>
      <c r="L46" s="14"/>
    </row>
    <row r="47" spans="1:12">
      <c r="A47" s="7"/>
      <c r="B47" s="170" t="s">
        <v>566</v>
      </c>
      <c r="C47" s="180" t="s">
        <v>36</v>
      </c>
      <c r="D47" s="170"/>
      <c r="E47" s="174">
        <f>E39/D39-1</f>
        <v>1.5183777991176317E-2</v>
      </c>
      <c r="F47" s="174">
        <f t="shared" ref="F47:K47" si="6">F39/E39-1</f>
        <v>-0.38489800394823426</v>
      </c>
      <c r="G47" s="174">
        <f t="shared" si="6"/>
        <v>-0.19335606668449679</v>
      </c>
      <c r="H47" s="174">
        <f t="shared" si="6"/>
        <v>0.18248255854113404</v>
      </c>
      <c r="I47" s="174">
        <f>I39/H39-1</f>
        <v>2.4067107507534935E-3</v>
      </c>
      <c r="J47" s="174">
        <f t="shared" si="6"/>
        <v>-4.860139860139856E-2</v>
      </c>
      <c r="K47" s="174">
        <f t="shared" si="6"/>
        <v>6.860222957245643E-4</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0.10703393306123886</v>
      </c>
      <c r="F49" s="174">
        <f t="shared" ref="F49:K49" si="7">F32/AVERAGE(E33:F33)</f>
        <v>6.1168900219492575E-2</v>
      </c>
      <c r="G49" s="174">
        <f t="shared" si="7"/>
        <v>6.7761402352575537E-2</v>
      </c>
      <c r="H49" s="174">
        <f t="shared" si="7"/>
        <v>6.5443766216339683E-2</v>
      </c>
      <c r="I49" s="174">
        <f>I32/AVERAGE(H33:I33)</f>
        <v>6.7521041303518103E-2</v>
      </c>
      <c r="J49" s="174">
        <f t="shared" si="7"/>
        <v>6.2947594565979301E-2</v>
      </c>
      <c r="K49" s="174">
        <f t="shared" si="7"/>
        <v>6.3967861799472975E-2</v>
      </c>
      <c r="L49" s="12"/>
    </row>
    <row r="50" spans="1:12">
      <c r="A50" s="7"/>
      <c r="B50" s="170" t="s">
        <v>43</v>
      </c>
      <c r="C50" s="182" t="s">
        <v>36</v>
      </c>
      <c r="D50" s="171"/>
      <c r="E50" s="175">
        <f>E32/AVERAGE(D34:E34)</f>
        <v>3.5143217379280708E-2</v>
      </c>
      <c r="F50" s="175">
        <f t="shared" ref="F50:K50" si="8">F32/AVERAGE(E34:F34)</f>
        <v>2.073111510832918E-2</v>
      </c>
      <c r="G50" s="175">
        <f t="shared" si="8"/>
        <v>3.0155755089525744E-2</v>
      </c>
      <c r="H50" s="175">
        <f t="shared" si="8"/>
        <v>3.1297420195125304E-2</v>
      </c>
      <c r="I50" s="174">
        <f>I32/AVERAGE(H34:I34)</f>
        <v>3.0540024517446255E-2</v>
      </c>
      <c r="J50" s="174">
        <f t="shared" si="8"/>
        <v>2.8525585752093685E-2</v>
      </c>
      <c r="K50" s="174">
        <f t="shared" si="8"/>
        <v>2.5595222241892805E-2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0.67972603161777601</v>
      </c>
      <c r="E52" s="175">
        <f t="shared" si="9"/>
        <v>0.66407669761881505</v>
      </c>
      <c r="F52" s="175">
        <f t="shared" si="9"/>
        <v>0.65816083040709739</v>
      </c>
      <c r="G52" s="175">
        <f t="shared" si="9"/>
        <v>0.46843572498467101</v>
      </c>
      <c r="H52" s="175">
        <f t="shared" si="9"/>
        <v>0.57047792189801672</v>
      </c>
      <c r="I52" s="175">
        <f t="shared" si="9"/>
        <v>0.52410197923418123</v>
      </c>
      <c r="J52" s="175">
        <f t="shared" si="9"/>
        <v>0.56801348869451118</v>
      </c>
      <c r="K52" s="175">
        <f t="shared" si="9"/>
        <v>0.62747862763009687</v>
      </c>
    </row>
    <row r="53" spans="1:12">
      <c r="A53" s="7"/>
      <c r="B53" s="170" t="s">
        <v>553</v>
      </c>
      <c r="C53" s="182" t="s">
        <v>36</v>
      </c>
      <c r="D53" s="175">
        <f t="shared" ref="D53:K53" si="10">D34/D33-1</f>
        <v>2.122326816166876</v>
      </c>
      <c r="E53" s="175">
        <f t="shared" si="10"/>
        <v>1.976869996548384</v>
      </c>
      <c r="F53" s="175">
        <f t="shared" si="10"/>
        <v>1.925352297078486</v>
      </c>
      <c r="G53" s="175">
        <f t="shared" si="10"/>
        <v>0.88124004377676157</v>
      </c>
      <c r="H53" s="175">
        <f t="shared" si="10"/>
        <v>1.3281690301436981</v>
      </c>
      <c r="I53" s="175">
        <f t="shared" si="10"/>
        <v>1.1012905210044628</v>
      </c>
      <c r="J53" s="175">
        <f t="shared" si="10"/>
        <v>1.3148870944556594</v>
      </c>
      <c r="K53" s="175">
        <f t="shared" si="10"/>
        <v>1.6844097390660004</v>
      </c>
    </row>
    <row r="54" spans="1:12">
      <c r="A54" s="7"/>
      <c r="B54" s="170" t="s">
        <v>554</v>
      </c>
      <c r="C54" s="182" t="s">
        <v>40</v>
      </c>
      <c r="D54" s="186">
        <f>'Input quaterly CAV'!Y19/'Input quaterly CAV'!Y31</f>
        <v>1.0597909573986959</v>
      </c>
      <c r="E54" s="186">
        <f>'Input quaterly CAV'!Z19/'Input quaterly CAV'!Z31</f>
        <v>1.0849816542707049</v>
      </c>
      <c r="F54" s="186">
        <f>'Input quaterly CAV'!AA19/'Input quaterly CAV'!AA31</f>
        <v>1.0999750691180794</v>
      </c>
      <c r="G54" s="186">
        <f>'Input quaterly CAV'!AB19/'Input quaterly CAV'!AB31</f>
        <v>1.6911894697931567</v>
      </c>
      <c r="H54" s="186">
        <f>'Input quaterly CAV'!AD19/'Input quaterly CAV'!AC31</f>
        <v>1.3008555946944076</v>
      </c>
      <c r="I54" s="186">
        <f>'Input quaterly CAV'!AD19/'Input quaterly CAV'!AD31</f>
        <v>1.4957400743808511</v>
      </c>
      <c r="J54" s="186">
        <f>'Input quaterly CAV'!AE19/'Input quaterly CAV'!AE31</f>
        <v>1.2345886878854762</v>
      </c>
      <c r="K54" s="186">
        <f>'Input quaterly CAV'!AF19/'Input quaterly CAV'!AF31</f>
        <v>1.1706604701399916</v>
      </c>
    </row>
    <row r="55" spans="1:12">
      <c r="A55" s="7"/>
      <c r="B55" s="170" t="s">
        <v>555</v>
      </c>
      <c r="C55" s="182" t="s">
        <v>40</v>
      </c>
      <c r="D55" s="192">
        <f>('Input quaterly CAV'!Y19-'Input quaterly CAV'!Y23)/'Input quaterly CAV'!Y31</f>
        <v>0.55145380456470239</v>
      </c>
      <c r="E55" s="192">
        <f>('Input quaterly CAV'!Z19-'Input quaterly CAV'!Z23)/'Input quaterly CAV'!Z31</f>
        <v>0.6505817019276805</v>
      </c>
      <c r="F55" s="192">
        <f>('Input quaterly CAV'!AA19-'Input quaterly CAV'!AA23)/'Input quaterly CAV'!AA31</f>
        <v>0.60924675247355276</v>
      </c>
      <c r="G55" s="192">
        <f>('Input quaterly CAV'!AB19-'Input quaterly CAV'!AB23)/'Input quaterly CAV'!AB31</f>
        <v>0.87057870779604596</v>
      </c>
      <c r="H55" s="192">
        <f>('Input quaterly CAV'!AD19-'Input quaterly CAV'!AC23)/'Input quaterly CAV'!AC31</f>
        <v>0.66788938218859295</v>
      </c>
      <c r="I55" s="192">
        <f>('Input quaterly CAV'!AD19-'Input quaterly CAV'!AD23)/'Input quaterly CAV'!AD31</f>
        <v>0.82554295758179252</v>
      </c>
      <c r="J55" s="192">
        <f>('Input quaterly CAV'!AE19-'Input quaterly CAV'!AE23)/'Input quaterly CAV'!AE31</f>
        <v>0.74465683594958643</v>
      </c>
      <c r="K55" s="192">
        <f>('Input quaterly CAV'!AF19-'Input quaterly CAV'!AF23)/'Input quaterly CAV'!AF31</f>
        <v>0.66060688636921028</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hợp'!D7</f>
        <v>54000</v>
      </c>
    </row>
    <row r="58" spans="1:12">
      <c r="A58" s="7"/>
      <c r="B58" s="170" t="s">
        <v>558</v>
      </c>
      <c r="C58" s="171" t="s">
        <v>38</v>
      </c>
      <c r="D58" s="172"/>
      <c r="E58" s="172"/>
      <c r="F58" s="172"/>
      <c r="G58" s="172"/>
      <c r="H58" s="172"/>
      <c r="I58" s="172"/>
      <c r="J58" s="172"/>
      <c r="K58" s="172">
        <f>K57*K35/1000000</f>
        <v>3110400</v>
      </c>
    </row>
    <row r="59" spans="1:12">
      <c r="A59" s="7"/>
      <c r="B59" s="170" t="s">
        <v>559</v>
      </c>
      <c r="C59" s="171" t="s">
        <v>40</v>
      </c>
      <c r="D59" s="172"/>
      <c r="E59" s="172"/>
      <c r="F59" s="172"/>
      <c r="G59" s="172"/>
      <c r="H59" s="172"/>
      <c r="I59" s="172"/>
      <c r="J59" s="172"/>
      <c r="K59" s="194">
        <f>K57/(SUM(H32:K32)*1000000/K35)</f>
        <v>9.2928206507125566</v>
      </c>
    </row>
    <row r="60" spans="1:12">
      <c r="A60" s="7"/>
      <c r="B60" s="170" t="s">
        <v>560</v>
      </c>
      <c r="C60" s="171" t="s">
        <v>40</v>
      </c>
      <c r="D60" s="172"/>
      <c r="E60" s="172"/>
      <c r="F60" s="172"/>
      <c r="G60" s="172"/>
      <c r="H60" s="172"/>
      <c r="I60" s="172"/>
      <c r="J60" s="172"/>
      <c r="K60" s="195">
        <f>K57/K40</f>
        <v>2.4415170939164592</v>
      </c>
    </row>
  </sheetData>
  <mergeCells count="3">
    <mergeCell ref="I2:K2"/>
    <mergeCell ref="I20:K20"/>
    <mergeCell ref="I3:K19"/>
  </mergeCells>
  <conditionalFormatting sqref="E16:G18">
    <cfRule type="cellIs" dxfId="77" priority="3" operator="lessThan">
      <formula>0</formula>
    </cfRule>
    <cfRule type="cellIs" dxfId="76" priority="4" operator="greaterThan">
      <formula>0</formula>
    </cfRule>
  </conditionalFormatting>
  <conditionalFormatting sqref="H42:K42 H44:K44 H46:K46">
    <cfRule type="cellIs" dxfId="75" priority="1" operator="lessThan">
      <formula>0</formula>
    </cfRule>
    <cfRule type="cellIs" dxfId="74" priority="2" operator="greaterThan">
      <formula>0</formula>
    </cfRule>
  </conditionalFormatting>
  <pageMargins left="0.7" right="0.7" top="0.75" bottom="0.75" header="0.3" footer="0.3"/>
  <pageSetup orientation="portrait" horizontalDpi="300" verticalDpi="0" r:id="rId1"/>
  <drawing r:id="rId2"/>
</worksheet>
</file>

<file path=xl/worksheets/sheet8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5394565</v>
      </c>
      <c r="E3" s="16">
        <v>5667844</v>
      </c>
      <c r="F3" s="16">
        <v>5631052</v>
      </c>
      <c r="G3" s="16">
        <v>6825488</v>
      </c>
      <c r="I3" s="22">
        <f>REPLACE(D3,1,3,"")/1</f>
        <v>4565</v>
      </c>
      <c r="J3" s="22">
        <f t="shared" ref="J3:L16" si="0">REPLACE(E3,1,3,"")/1</f>
        <v>7844</v>
      </c>
      <c r="K3" s="22">
        <f t="shared" si="0"/>
        <v>1052</v>
      </c>
      <c r="L3" s="22">
        <f t="shared" si="0"/>
        <v>5488</v>
      </c>
      <c r="N3" s="2">
        <f>D3</f>
        <v>5394565</v>
      </c>
      <c r="O3" s="2">
        <f t="shared" ref="O3:Q17" si="1">E3</f>
        <v>5667844</v>
      </c>
      <c r="P3" s="2">
        <f t="shared" si="1"/>
        <v>5631052</v>
      </c>
      <c r="Q3" s="2">
        <f t="shared" si="1"/>
        <v>6825488</v>
      </c>
    </row>
    <row r="4" spans="1:17" ht="61.5" customHeight="1" thickBot="1">
      <c r="A4" s="244" t="s">
        <v>2</v>
      </c>
      <c r="B4" s="245"/>
      <c r="C4" s="15"/>
      <c r="D4" s="17">
        <v>4980048</v>
      </c>
      <c r="E4" s="17">
        <v>5177773</v>
      </c>
      <c r="F4" s="17">
        <v>5069318</v>
      </c>
      <c r="G4" s="17">
        <v>6138931</v>
      </c>
      <c r="I4" s="22">
        <f t="shared" ref="I4:I16" si="2">REPLACE(D4,1,3,"")/1</f>
        <v>48</v>
      </c>
      <c r="J4" s="22">
        <f t="shared" si="0"/>
        <v>7773</v>
      </c>
      <c r="K4" s="22">
        <f t="shared" si="0"/>
        <v>9318</v>
      </c>
      <c r="L4" s="22">
        <f t="shared" si="0"/>
        <v>8931</v>
      </c>
      <c r="N4" s="2">
        <f t="shared" ref="N4:Q38" si="3">D4</f>
        <v>4980048</v>
      </c>
      <c r="O4" s="2">
        <f t="shared" si="1"/>
        <v>5177773</v>
      </c>
      <c r="P4" s="2">
        <f t="shared" si="1"/>
        <v>5069318</v>
      </c>
      <c r="Q4" s="2">
        <f t="shared" si="1"/>
        <v>6138931</v>
      </c>
    </row>
    <row r="5" spans="1:17" ht="61.5" customHeight="1" thickBot="1">
      <c r="A5" s="254" t="s">
        <v>3</v>
      </c>
      <c r="B5" s="255"/>
      <c r="C5" s="15"/>
      <c r="D5" s="16">
        <v>414518</v>
      </c>
      <c r="E5" s="16">
        <v>490072</v>
      </c>
      <c r="F5" s="16">
        <v>561733</v>
      </c>
      <c r="G5" s="16">
        <v>686557</v>
      </c>
      <c r="I5" s="22">
        <f t="shared" si="2"/>
        <v>518</v>
      </c>
      <c r="J5" s="22">
        <f t="shared" si="0"/>
        <v>72</v>
      </c>
      <c r="K5" s="22">
        <f t="shared" si="0"/>
        <v>733</v>
      </c>
      <c r="L5" s="22">
        <f t="shared" si="0"/>
        <v>557</v>
      </c>
      <c r="N5" s="2">
        <f t="shared" si="3"/>
        <v>414518</v>
      </c>
      <c r="O5" s="2">
        <f t="shared" si="1"/>
        <v>490072</v>
      </c>
      <c r="P5" s="2">
        <f t="shared" si="1"/>
        <v>561733</v>
      </c>
      <c r="Q5" s="2">
        <f t="shared" si="1"/>
        <v>686557</v>
      </c>
    </row>
    <row r="6" spans="1:17" ht="30" customHeight="1" thickBot="1">
      <c r="A6" s="244" t="s">
        <v>4</v>
      </c>
      <c r="B6" s="245"/>
      <c r="C6" s="15"/>
      <c r="D6" s="17">
        <v>6460</v>
      </c>
      <c r="E6" s="17">
        <v>6371</v>
      </c>
      <c r="F6" s="17">
        <v>6290</v>
      </c>
      <c r="G6" s="17">
        <v>13147</v>
      </c>
      <c r="I6" s="22">
        <f t="shared" si="2"/>
        <v>0</v>
      </c>
      <c r="J6" s="22">
        <f t="shared" si="0"/>
        <v>1</v>
      </c>
      <c r="K6" s="22">
        <f t="shared" si="0"/>
        <v>0</v>
      </c>
      <c r="L6" s="22">
        <f t="shared" si="0"/>
        <v>47</v>
      </c>
      <c r="N6" s="2">
        <f t="shared" si="3"/>
        <v>6460</v>
      </c>
      <c r="O6" s="2">
        <f t="shared" si="1"/>
        <v>6371</v>
      </c>
      <c r="P6" s="2">
        <f t="shared" si="1"/>
        <v>6290</v>
      </c>
      <c r="Q6" s="2">
        <f t="shared" si="1"/>
        <v>13147</v>
      </c>
    </row>
    <row r="7" spans="1:17" ht="24" customHeight="1" thickBot="1">
      <c r="A7" s="244" t="s">
        <v>5</v>
      </c>
      <c r="B7" s="245"/>
      <c r="C7" s="15"/>
      <c r="D7" s="17">
        <v>56762</v>
      </c>
      <c r="E7" s="17">
        <v>51171</v>
      </c>
      <c r="F7" s="17">
        <v>51535</v>
      </c>
      <c r="G7" s="17">
        <v>59474</v>
      </c>
      <c r="I7" s="22">
        <f t="shared" si="2"/>
        <v>62</v>
      </c>
      <c r="J7" s="22">
        <f t="shared" si="0"/>
        <v>71</v>
      </c>
      <c r="K7" s="22">
        <f t="shared" si="0"/>
        <v>35</v>
      </c>
      <c r="L7" s="22">
        <f t="shared" si="0"/>
        <v>74</v>
      </c>
      <c r="N7" s="2">
        <f t="shared" si="3"/>
        <v>56762</v>
      </c>
      <c r="O7" s="2">
        <f t="shared" si="1"/>
        <v>51171</v>
      </c>
      <c r="P7" s="2">
        <f t="shared" si="1"/>
        <v>51535</v>
      </c>
      <c r="Q7" s="2">
        <f t="shared" si="1"/>
        <v>59474</v>
      </c>
    </row>
    <row r="8" spans="1:17" ht="24" customHeight="1" thickBot="1">
      <c r="A8" s="244" t="s">
        <v>6</v>
      </c>
      <c r="B8" s="245"/>
      <c r="C8" s="15"/>
      <c r="D8" s="17">
        <v>76346</v>
      </c>
      <c r="E8" s="17">
        <v>70579</v>
      </c>
      <c r="F8" s="17">
        <v>82850</v>
      </c>
      <c r="G8" s="17">
        <v>98339</v>
      </c>
      <c r="I8" s="22">
        <f t="shared" si="2"/>
        <v>46</v>
      </c>
      <c r="J8" s="22">
        <f t="shared" si="0"/>
        <v>79</v>
      </c>
      <c r="K8" s="22">
        <f t="shared" si="0"/>
        <v>50</v>
      </c>
      <c r="L8" s="22">
        <f t="shared" si="0"/>
        <v>39</v>
      </c>
      <c r="N8" s="2">
        <f t="shared" si="3"/>
        <v>76346</v>
      </c>
      <c r="O8" s="2">
        <f t="shared" si="1"/>
        <v>70579</v>
      </c>
      <c r="P8" s="2">
        <f t="shared" si="1"/>
        <v>82850</v>
      </c>
      <c r="Q8" s="2">
        <f t="shared" si="1"/>
        <v>98339</v>
      </c>
    </row>
    <row r="9" spans="1:17" ht="37.5" customHeight="1" thickBot="1">
      <c r="A9" s="244" t="s">
        <v>7</v>
      </c>
      <c r="B9" s="245"/>
      <c r="C9" s="15"/>
      <c r="D9" s="17">
        <v>125852</v>
      </c>
      <c r="E9" s="17">
        <v>157418</v>
      </c>
      <c r="F9" s="17">
        <v>113153</v>
      </c>
      <c r="G9" s="17">
        <v>134599</v>
      </c>
      <c r="I9" s="22">
        <f t="shared" si="2"/>
        <v>852</v>
      </c>
      <c r="J9" s="22">
        <f t="shared" si="0"/>
        <v>418</v>
      </c>
      <c r="K9" s="22">
        <f t="shared" si="0"/>
        <v>153</v>
      </c>
      <c r="L9" s="22">
        <f t="shared" si="0"/>
        <v>599</v>
      </c>
      <c r="N9" s="2">
        <f t="shared" si="3"/>
        <v>125852</v>
      </c>
      <c r="O9" s="2">
        <f t="shared" si="1"/>
        <v>157418</v>
      </c>
      <c r="P9" s="2">
        <f t="shared" si="1"/>
        <v>113153</v>
      </c>
      <c r="Q9" s="2">
        <f t="shared" si="1"/>
        <v>134599</v>
      </c>
    </row>
    <row r="10" spans="1:17" ht="61.5" customHeight="1" thickBot="1">
      <c r="A10" s="254" t="s">
        <v>8</v>
      </c>
      <c r="B10" s="255"/>
      <c r="C10" s="15"/>
      <c r="D10" s="16">
        <v>162018</v>
      </c>
      <c r="E10" s="16">
        <v>217275</v>
      </c>
      <c r="F10" s="16">
        <v>320485</v>
      </c>
      <c r="G10" s="16">
        <v>407292</v>
      </c>
      <c r="I10" s="22">
        <f t="shared" si="2"/>
        <v>18</v>
      </c>
      <c r="J10" s="22">
        <f t="shared" si="0"/>
        <v>275</v>
      </c>
      <c r="K10" s="22">
        <f t="shared" si="0"/>
        <v>485</v>
      </c>
      <c r="L10" s="22">
        <f t="shared" si="0"/>
        <v>292</v>
      </c>
      <c r="N10" s="2">
        <f t="shared" si="3"/>
        <v>162018</v>
      </c>
      <c r="O10" s="2">
        <f t="shared" si="1"/>
        <v>217275</v>
      </c>
      <c r="P10" s="2">
        <f t="shared" si="1"/>
        <v>320485</v>
      </c>
      <c r="Q10" s="2">
        <f t="shared" si="1"/>
        <v>407292</v>
      </c>
    </row>
    <row r="11" spans="1:17" ht="48" customHeight="1" thickBot="1">
      <c r="A11" s="244" t="s">
        <v>9</v>
      </c>
      <c r="B11" s="245"/>
      <c r="C11" s="15"/>
      <c r="D11" s="17">
        <v>4578</v>
      </c>
      <c r="E11" s="17">
        <v>2123</v>
      </c>
      <c r="F11" s="17">
        <v>-16074</v>
      </c>
      <c r="G11" s="17">
        <v>2769</v>
      </c>
      <c r="I11" s="22">
        <f t="shared" si="2"/>
        <v>8</v>
      </c>
      <c r="J11" s="22">
        <f t="shared" si="0"/>
        <v>3</v>
      </c>
      <c r="K11" s="22">
        <f t="shared" si="0"/>
        <v>74</v>
      </c>
      <c r="L11" s="22">
        <f t="shared" si="0"/>
        <v>9</v>
      </c>
      <c r="N11" s="2">
        <f t="shared" si="3"/>
        <v>4578</v>
      </c>
      <c r="O11" s="2">
        <f t="shared" si="1"/>
        <v>2123</v>
      </c>
      <c r="P11" s="2">
        <f t="shared" si="1"/>
        <v>-16074</v>
      </c>
      <c r="Q11" s="2">
        <f t="shared" si="1"/>
        <v>2769</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166596</v>
      </c>
      <c r="E13" s="16">
        <v>219399</v>
      </c>
      <c r="F13" s="16">
        <v>304411</v>
      </c>
      <c r="G13" s="16">
        <v>410061</v>
      </c>
      <c r="I13" s="22">
        <f t="shared" si="2"/>
        <v>596</v>
      </c>
      <c r="J13" s="22">
        <f t="shared" si="0"/>
        <v>399</v>
      </c>
      <c r="K13" s="22">
        <f t="shared" si="0"/>
        <v>411</v>
      </c>
      <c r="L13" s="22">
        <f t="shared" si="0"/>
        <v>61</v>
      </c>
      <c r="N13" s="2">
        <f t="shared" si="3"/>
        <v>166596</v>
      </c>
      <c r="O13" s="2">
        <f t="shared" si="1"/>
        <v>219399</v>
      </c>
      <c r="P13" s="2">
        <f t="shared" si="1"/>
        <v>304411</v>
      </c>
      <c r="Q13" s="2">
        <f t="shared" si="1"/>
        <v>410061</v>
      </c>
    </row>
    <row r="14" spans="1:17" ht="61.5" customHeight="1" thickBot="1">
      <c r="A14" s="254" t="s">
        <v>12</v>
      </c>
      <c r="B14" s="255"/>
      <c r="C14" s="15"/>
      <c r="D14" s="16">
        <v>129818</v>
      </c>
      <c r="E14" s="16">
        <v>170576</v>
      </c>
      <c r="F14" s="16">
        <v>239372</v>
      </c>
      <c r="G14" s="16">
        <v>326059</v>
      </c>
      <c r="I14" s="22">
        <f t="shared" si="2"/>
        <v>818</v>
      </c>
      <c r="J14" s="22">
        <f t="shared" si="0"/>
        <v>576</v>
      </c>
      <c r="K14" s="22">
        <f t="shared" si="0"/>
        <v>372</v>
      </c>
      <c r="L14" s="22">
        <f t="shared" si="0"/>
        <v>59</v>
      </c>
      <c r="N14" s="2">
        <f t="shared" si="3"/>
        <v>129818</v>
      </c>
      <c r="O14" s="2">
        <f t="shared" si="1"/>
        <v>170576</v>
      </c>
      <c r="P14" s="2">
        <f t="shared" si="1"/>
        <v>239372</v>
      </c>
      <c r="Q14" s="2">
        <f t="shared" si="1"/>
        <v>326059</v>
      </c>
    </row>
    <row r="15" spans="1:17" ht="61.5" customHeight="1" thickBot="1">
      <c r="A15" s="254" t="s">
        <v>13</v>
      </c>
      <c r="B15" s="255"/>
      <c r="C15" s="15"/>
      <c r="D15" s="16">
        <v>129818</v>
      </c>
      <c r="E15" s="16">
        <v>170576</v>
      </c>
      <c r="F15" s="16">
        <v>239372</v>
      </c>
      <c r="G15" s="16">
        <v>326059</v>
      </c>
      <c r="I15" s="22">
        <f t="shared" si="2"/>
        <v>818</v>
      </c>
      <c r="J15" s="22">
        <f t="shared" si="0"/>
        <v>576</v>
      </c>
      <c r="K15" s="22">
        <f t="shared" si="0"/>
        <v>372</v>
      </c>
      <c r="L15" s="22">
        <f t="shared" si="0"/>
        <v>59</v>
      </c>
      <c r="N15" s="2">
        <f t="shared" si="3"/>
        <v>129818</v>
      </c>
      <c r="O15" s="2">
        <f t="shared" si="1"/>
        <v>170576</v>
      </c>
      <c r="P15" s="2">
        <f t="shared" si="1"/>
        <v>239372</v>
      </c>
      <c r="Q15" s="2">
        <f t="shared" si="1"/>
        <v>326059</v>
      </c>
    </row>
    <row r="16" spans="1:17" ht="37.5" customHeight="1" thickBot="1">
      <c r="A16" s="244" t="s">
        <v>14</v>
      </c>
      <c r="B16" s="245"/>
      <c r="C16" s="15"/>
      <c r="D16" s="17">
        <v>4508</v>
      </c>
      <c r="E16" s="17">
        <v>4996</v>
      </c>
      <c r="F16" s="17">
        <v>7231</v>
      </c>
      <c r="G16" s="17">
        <v>5431</v>
      </c>
      <c r="I16" s="22">
        <f t="shared" si="2"/>
        <v>8</v>
      </c>
      <c r="J16" s="22">
        <f t="shared" si="0"/>
        <v>6</v>
      </c>
      <c r="K16" s="22">
        <f t="shared" si="0"/>
        <v>1</v>
      </c>
      <c r="L16" s="22">
        <f t="shared" si="0"/>
        <v>1</v>
      </c>
      <c r="N16" s="2">
        <f t="shared" si="3"/>
        <v>4508</v>
      </c>
      <c r="O16" s="2">
        <f t="shared" si="1"/>
        <v>4996</v>
      </c>
      <c r="P16" s="2">
        <f t="shared" si="1"/>
        <v>7231</v>
      </c>
      <c r="Q16" s="2">
        <f t="shared" si="1"/>
        <v>5431</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1263558</v>
      </c>
      <c r="E19" s="16">
        <v>1580675</v>
      </c>
      <c r="F19" s="16">
        <v>1475926</v>
      </c>
      <c r="G19" s="16">
        <v>1913883</v>
      </c>
      <c r="I19" s="22">
        <f t="shared" ref="I19:L38" si="4">REPLACE(D19,1,3,"")/1</f>
        <v>3558</v>
      </c>
      <c r="J19" s="22">
        <f t="shared" si="4"/>
        <v>675</v>
      </c>
      <c r="K19" s="22">
        <f t="shared" si="4"/>
        <v>5926</v>
      </c>
      <c r="L19" s="22">
        <f t="shared" si="4"/>
        <v>3883</v>
      </c>
      <c r="N19" s="2">
        <f t="shared" si="3"/>
        <v>1263558</v>
      </c>
      <c r="O19" s="2">
        <f t="shared" si="3"/>
        <v>1580675</v>
      </c>
      <c r="P19" s="2">
        <f t="shared" si="3"/>
        <v>1475926</v>
      </c>
      <c r="Q19" s="2">
        <f t="shared" si="3"/>
        <v>1913883</v>
      </c>
    </row>
    <row r="20" spans="1:17" ht="61.5" customHeight="1" thickBot="1">
      <c r="A20" s="244" t="s">
        <v>17</v>
      </c>
      <c r="B20" s="245"/>
      <c r="C20" s="15"/>
      <c r="D20" s="17">
        <v>71856</v>
      </c>
      <c r="E20" s="17">
        <v>258122</v>
      </c>
      <c r="F20" s="17">
        <v>112370</v>
      </c>
      <c r="G20" s="17">
        <v>123230</v>
      </c>
      <c r="I20" s="22">
        <f t="shared" si="4"/>
        <v>56</v>
      </c>
      <c r="J20" s="22">
        <f t="shared" si="4"/>
        <v>122</v>
      </c>
      <c r="K20" s="22">
        <f t="shared" si="4"/>
        <v>370</v>
      </c>
      <c r="L20" s="22">
        <f t="shared" si="4"/>
        <v>230</v>
      </c>
      <c r="N20" s="2">
        <f t="shared" si="3"/>
        <v>71856</v>
      </c>
      <c r="O20" s="2">
        <f t="shared" si="3"/>
        <v>258122</v>
      </c>
      <c r="P20" s="2">
        <f t="shared" si="3"/>
        <v>112370</v>
      </c>
      <c r="Q20" s="2">
        <f t="shared" si="3"/>
        <v>123230</v>
      </c>
    </row>
    <row r="21" spans="1:17" ht="30" customHeight="1" thickBot="1">
      <c r="A21" s="244" t="s">
        <v>18</v>
      </c>
      <c r="B21" s="245"/>
      <c r="C21" s="15"/>
      <c r="D21" s="17">
        <v>4355</v>
      </c>
      <c r="E21" s="18"/>
      <c r="F21" s="17">
        <v>30048</v>
      </c>
      <c r="G21" s="17">
        <v>317124</v>
      </c>
      <c r="I21" s="22">
        <f t="shared" si="4"/>
        <v>5</v>
      </c>
      <c r="J21" s="22" t="e">
        <f t="shared" si="4"/>
        <v>#VALUE!</v>
      </c>
      <c r="K21" s="22">
        <f t="shared" si="4"/>
        <v>48</v>
      </c>
      <c r="L21" s="22">
        <f t="shared" si="4"/>
        <v>124</v>
      </c>
      <c r="N21" s="2">
        <f t="shared" si="3"/>
        <v>4355</v>
      </c>
      <c r="O21" s="2">
        <f t="shared" si="3"/>
        <v>0</v>
      </c>
      <c r="P21" s="2">
        <f t="shared" si="3"/>
        <v>30048</v>
      </c>
      <c r="Q21" s="2">
        <f t="shared" si="3"/>
        <v>317124</v>
      </c>
    </row>
    <row r="22" spans="1:17" ht="36" customHeight="1" thickBot="1">
      <c r="A22" s="244" t="s">
        <v>19</v>
      </c>
      <c r="B22" s="245"/>
      <c r="C22" s="15"/>
      <c r="D22" s="17">
        <v>482010</v>
      </c>
      <c r="E22" s="17">
        <v>643167</v>
      </c>
      <c r="F22" s="17">
        <v>662430</v>
      </c>
      <c r="G22" s="17">
        <v>703834</v>
      </c>
      <c r="I22" s="22">
        <f t="shared" si="4"/>
        <v>10</v>
      </c>
      <c r="J22" s="22">
        <f t="shared" si="4"/>
        <v>167</v>
      </c>
      <c r="K22" s="22">
        <f t="shared" si="4"/>
        <v>430</v>
      </c>
      <c r="L22" s="22">
        <f t="shared" si="4"/>
        <v>834</v>
      </c>
      <c r="N22" s="2">
        <f t="shared" si="3"/>
        <v>482010</v>
      </c>
      <c r="O22" s="2">
        <f t="shared" si="3"/>
        <v>643167</v>
      </c>
      <c r="P22" s="2">
        <f t="shared" si="3"/>
        <v>662430</v>
      </c>
      <c r="Q22" s="2">
        <f t="shared" si="3"/>
        <v>703834</v>
      </c>
    </row>
    <row r="23" spans="1:17" ht="24" customHeight="1" thickBot="1">
      <c r="A23" s="244" t="s">
        <v>20</v>
      </c>
      <c r="B23" s="245"/>
      <c r="C23" s="15"/>
      <c r="D23" s="17">
        <v>649391</v>
      </c>
      <c r="E23" s="17">
        <v>660575</v>
      </c>
      <c r="F23" s="17">
        <v>660105</v>
      </c>
      <c r="G23" s="17">
        <v>758676</v>
      </c>
      <c r="I23" s="22">
        <f t="shared" si="4"/>
        <v>391</v>
      </c>
      <c r="J23" s="22">
        <f t="shared" si="4"/>
        <v>575</v>
      </c>
      <c r="K23" s="22">
        <f t="shared" si="4"/>
        <v>105</v>
      </c>
      <c r="L23" s="22">
        <f t="shared" si="4"/>
        <v>676</v>
      </c>
      <c r="N23" s="2">
        <f t="shared" si="3"/>
        <v>649391</v>
      </c>
      <c r="O23" s="2">
        <f t="shared" si="3"/>
        <v>660575</v>
      </c>
      <c r="P23" s="2">
        <f t="shared" si="3"/>
        <v>660105</v>
      </c>
      <c r="Q23" s="2">
        <f t="shared" si="3"/>
        <v>758676</v>
      </c>
    </row>
    <row r="24" spans="1:17" ht="36" customHeight="1" thickBot="1">
      <c r="A24" s="244" t="s">
        <v>21</v>
      </c>
      <c r="B24" s="245"/>
      <c r="C24" s="15"/>
      <c r="D24" s="17">
        <v>55947</v>
      </c>
      <c r="E24" s="17">
        <v>18812</v>
      </c>
      <c r="F24" s="17">
        <v>10974</v>
      </c>
      <c r="G24" s="17">
        <v>11019</v>
      </c>
      <c r="I24" s="22">
        <f t="shared" si="4"/>
        <v>47</v>
      </c>
      <c r="J24" s="22">
        <f t="shared" si="4"/>
        <v>12</v>
      </c>
      <c r="K24" s="22">
        <f t="shared" si="4"/>
        <v>74</v>
      </c>
      <c r="L24" s="22">
        <f t="shared" si="4"/>
        <v>19</v>
      </c>
      <c r="N24" s="2">
        <f t="shared" si="3"/>
        <v>55947</v>
      </c>
      <c r="O24" s="2">
        <f t="shared" si="3"/>
        <v>18812</v>
      </c>
      <c r="P24" s="2">
        <f t="shared" si="3"/>
        <v>10974</v>
      </c>
      <c r="Q24" s="2">
        <f t="shared" si="3"/>
        <v>11019</v>
      </c>
    </row>
    <row r="25" spans="1:17" ht="24" customHeight="1" thickBot="1">
      <c r="A25" s="254" t="s">
        <v>22</v>
      </c>
      <c r="B25" s="255"/>
      <c r="C25" s="15"/>
      <c r="D25" s="16">
        <v>422378</v>
      </c>
      <c r="E25" s="16">
        <v>460358</v>
      </c>
      <c r="F25" s="16">
        <v>711811</v>
      </c>
      <c r="G25" s="16">
        <v>1049191</v>
      </c>
      <c r="I25" s="22">
        <f t="shared" si="4"/>
        <v>378</v>
      </c>
      <c r="J25" s="22">
        <f t="shared" si="4"/>
        <v>358</v>
      </c>
      <c r="K25" s="22">
        <f t="shared" si="4"/>
        <v>811</v>
      </c>
      <c r="L25" s="22">
        <f t="shared" si="4"/>
        <v>9191</v>
      </c>
      <c r="N25" s="2">
        <f t="shared" si="3"/>
        <v>422378</v>
      </c>
      <c r="O25" s="2">
        <f t="shared" si="3"/>
        <v>460358</v>
      </c>
      <c r="P25" s="2">
        <f t="shared" si="3"/>
        <v>711811</v>
      </c>
      <c r="Q25" s="2">
        <f t="shared" si="3"/>
        <v>1049191</v>
      </c>
    </row>
    <row r="26" spans="1:17" ht="25.5" customHeight="1" thickBot="1">
      <c r="A26" s="244" t="s">
        <v>23</v>
      </c>
      <c r="B26" s="245"/>
      <c r="C26" s="15"/>
      <c r="D26" s="17">
        <v>323918</v>
      </c>
      <c r="E26" s="17">
        <v>328734</v>
      </c>
      <c r="F26" s="17">
        <v>337977</v>
      </c>
      <c r="G26" s="17">
        <v>519925</v>
      </c>
      <c r="I26" s="22">
        <f t="shared" si="4"/>
        <v>918</v>
      </c>
      <c r="J26" s="22">
        <f t="shared" si="4"/>
        <v>734</v>
      </c>
      <c r="K26" s="22">
        <f t="shared" si="4"/>
        <v>977</v>
      </c>
      <c r="L26" s="22">
        <f t="shared" si="4"/>
        <v>925</v>
      </c>
      <c r="N26" s="2">
        <f t="shared" si="3"/>
        <v>323918</v>
      </c>
      <c r="O26" s="2">
        <f t="shared" si="3"/>
        <v>328734</v>
      </c>
      <c r="P26" s="2">
        <f t="shared" si="3"/>
        <v>337977</v>
      </c>
      <c r="Q26" s="2">
        <f t="shared" si="3"/>
        <v>519925</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9151</v>
      </c>
      <c r="E28" s="17">
        <v>9601</v>
      </c>
      <c r="F28" s="17">
        <v>5353</v>
      </c>
      <c r="G28" s="17">
        <v>161041</v>
      </c>
      <c r="I28" s="22">
        <f t="shared" si="4"/>
        <v>1</v>
      </c>
      <c r="J28" s="22">
        <f t="shared" si="4"/>
        <v>1</v>
      </c>
      <c r="K28" s="22">
        <f t="shared" si="4"/>
        <v>3</v>
      </c>
      <c r="L28" s="22">
        <f t="shared" si="4"/>
        <v>41</v>
      </c>
      <c r="N28" s="2">
        <f t="shared" si="3"/>
        <v>9151</v>
      </c>
      <c r="O28" s="2">
        <f t="shared" si="3"/>
        <v>9601</v>
      </c>
      <c r="P28" s="2">
        <f t="shared" si="3"/>
        <v>5353</v>
      </c>
      <c r="Q28" s="2">
        <f t="shared" si="3"/>
        <v>161041</v>
      </c>
    </row>
    <row r="29" spans="1:17" ht="15" customHeight="1" thickBot="1">
      <c r="A29" s="254" t="s">
        <v>26</v>
      </c>
      <c r="B29" s="255"/>
      <c r="C29" s="15"/>
      <c r="D29" s="16">
        <v>1685936</v>
      </c>
      <c r="E29" s="16">
        <v>2041033</v>
      </c>
      <c r="F29" s="16">
        <v>2187736</v>
      </c>
      <c r="G29" s="16">
        <v>2963074</v>
      </c>
      <c r="I29" s="22">
        <f t="shared" si="4"/>
        <v>5936</v>
      </c>
      <c r="J29" s="22">
        <f t="shared" si="4"/>
        <v>1033</v>
      </c>
      <c r="K29" s="22">
        <f t="shared" si="4"/>
        <v>7736</v>
      </c>
      <c r="L29" s="22">
        <f t="shared" si="4"/>
        <v>3074</v>
      </c>
      <c r="N29" s="2">
        <f t="shared" si="3"/>
        <v>1685936</v>
      </c>
      <c r="O29" s="2">
        <f t="shared" si="3"/>
        <v>2041033</v>
      </c>
      <c r="P29" s="2">
        <f t="shared" si="3"/>
        <v>2187736</v>
      </c>
      <c r="Q29" s="2">
        <f t="shared" si="3"/>
        <v>2963074</v>
      </c>
    </row>
    <row r="30" spans="1:17" ht="15" customHeight="1" thickBot="1">
      <c r="A30" s="254" t="s">
        <v>27</v>
      </c>
      <c r="B30" s="255"/>
      <c r="C30" s="15"/>
      <c r="D30" s="16">
        <v>1113964</v>
      </c>
      <c r="E30" s="16">
        <v>1401245</v>
      </c>
      <c r="F30" s="16">
        <v>1439519</v>
      </c>
      <c r="G30" s="16">
        <v>1682341</v>
      </c>
      <c r="I30" s="22">
        <f t="shared" si="4"/>
        <v>3964</v>
      </c>
      <c r="J30" s="22">
        <f t="shared" si="4"/>
        <v>1245</v>
      </c>
      <c r="K30" s="22">
        <f t="shared" si="4"/>
        <v>9519</v>
      </c>
      <c r="L30" s="22">
        <f t="shared" si="4"/>
        <v>2341</v>
      </c>
      <c r="N30" s="2">
        <f t="shared" si="3"/>
        <v>1113964</v>
      </c>
      <c r="O30" s="2">
        <f t="shared" si="3"/>
        <v>1401245</v>
      </c>
      <c r="P30" s="2">
        <f t="shared" si="3"/>
        <v>1439519</v>
      </c>
      <c r="Q30" s="2">
        <f t="shared" si="3"/>
        <v>1682341</v>
      </c>
    </row>
    <row r="31" spans="1:17" ht="15" customHeight="1" thickBot="1">
      <c r="A31" s="244" t="s">
        <v>28</v>
      </c>
      <c r="B31" s="245"/>
      <c r="C31" s="15"/>
      <c r="D31" s="17">
        <v>1085371</v>
      </c>
      <c r="E31" s="17">
        <v>1383794</v>
      </c>
      <c r="F31" s="17">
        <v>1338354</v>
      </c>
      <c r="G31" s="17">
        <v>1550717</v>
      </c>
      <c r="I31" s="22">
        <f t="shared" si="4"/>
        <v>5371</v>
      </c>
      <c r="J31" s="22">
        <f t="shared" si="4"/>
        <v>3794</v>
      </c>
      <c r="K31" s="22">
        <f t="shared" si="4"/>
        <v>8354</v>
      </c>
      <c r="L31" s="22">
        <f t="shared" si="4"/>
        <v>717</v>
      </c>
      <c r="N31" s="2">
        <f t="shared" si="3"/>
        <v>1085371</v>
      </c>
      <c r="O31" s="2">
        <f t="shared" si="3"/>
        <v>1383794</v>
      </c>
      <c r="P31" s="2">
        <f t="shared" si="3"/>
        <v>1338354</v>
      </c>
      <c r="Q31" s="2">
        <f t="shared" si="3"/>
        <v>1550717</v>
      </c>
    </row>
    <row r="32" spans="1:17" ht="24" customHeight="1" thickBot="1">
      <c r="A32" s="244" t="s">
        <v>29</v>
      </c>
      <c r="B32" s="245"/>
      <c r="C32" s="15"/>
      <c r="D32" s="17">
        <v>28593</v>
      </c>
      <c r="E32" s="17">
        <v>17451</v>
      </c>
      <c r="F32" s="17">
        <v>101165</v>
      </c>
      <c r="G32" s="17">
        <v>131624</v>
      </c>
      <c r="I32" s="22">
        <f t="shared" si="4"/>
        <v>93</v>
      </c>
      <c r="J32" s="22">
        <f t="shared" si="4"/>
        <v>51</v>
      </c>
      <c r="K32" s="22">
        <f t="shared" si="4"/>
        <v>165</v>
      </c>
      <c r="L32" s="22">
        <f t="shared" si="4"/>
        <v>624</v>
      </c>
      <c r="N32" s="2">
        <f t="shared" si="3"/>
        <v>28593</v>
      </c>
      <c r="O32" s="2">
        <f t="shared" si="3"/>
        <v>17451</v>
      </c>
      <c r="P32" s="2">
        <f t="shared" si="3"/>
        <v>101165</v>
      </c>
      <c r="Q32" s="2">
        <f t="shared" si="3"/>
        <v>131624</v>
      </c>
    </row>
    <row r="33" spans="1:18" ht="24" customHeight="1" thickBot="1">
      <c r="A33" s="254" t="s">
        <v>30</v>
      </c>
      <c r="B33" s="255"/>
      <c r="C33" s="15"/>
      <c r="D33" s="16">
        <v>571972</v>
      </c>
      <c r="E33" s="16">
        <v>639788</v>
      </c>
      <c r="F33" s="16">
        <v>748217</v>
      </c>
      <c r="G33" s="16">
        <v>1280733</v>
      </c>
      <c r="I33" s="22">
        <f t="shared" si="4"/>
        <v>972</v>
      </c>
      <c r="J33" s="22">
        <f t="shared" si="4"/>
        <v>788</v>
      </c>
      <c r="K33" s="22">
        <f t="shared" si="4"/>
        <v>217</v>
      </c>
      <c r="L33" s="22">
        <f t="shared" si="4"/>
        <v>733</v>
      </c>
      <c r="N33" s="2">
        <f t="shared" si="3"/>
        <v>571972</v>
      </c>
      <c r="O33" s="2">
        <f t="shared" si="3"/>
        <v>639788</v>
      </c>
      <c r="P33" s="2">
        <f t="shared" si="3"/>
        <v>748217</v>
      </c>
      <c r="Q33" s="2">
        <f t="shared" si="3"/>
        <v>1280733</v>
      </c>
      <c r="R33" s="22"/>
    </row>
    <row r="34" spans="1:18" ht="30" customHeight="1" thickBot="1">
      <c r="A34" s="244" t="s">
        <v>31</v>
      </c>
      <c r="B34" s="245"/>
      <c r="C34" s="15"/>
      <c r="D34" s="17">
        <v>288000</v>
      </c>
      <c r="E34" s="17">
        <v>288000</v>
      </c>
      <c r="F34" s="17">
        <v>288000</v>
      </c>
      <c r="G34" s="17">
        <v>576000</v>
      </c>
      <c r="I34" s="22">
        <f t="shared" si="4"/>
        <v>0</v>
      </c>
      <c r="J34" s="22">
        <f t="shared" si="4"/>
        <v>0</v>
      </c>
      <c r="K34" s="22">
        <f t="shared" si="4"/>
        <v>0</v>
      </c>
      <c r="L34" s="22">
        <f t="shared" si="4"/>
        <v>0</v>
      </c>
      <c r="N34" s="2">
        <f t="shared" si="3"/>
        <v>288000</v>
      </c>
      <c r="O34" s="2">
        <f t="shared" si="3"/>
        <v>288000</v>
      </c>
      <c r="P34" s="2">
        <f t="shared" si="3"/>
        <v>288000</v>
      </c>
      <c r="Q34" s="2">
        <f t="shared" si="3"/>
        <v>576000</v>
      </c>
    </row>
    <row r="35" spans="1:18" ht="30" customHeight="1" thickBot="1">
      <c r="A35" s="244" t="s">
        <v>32</v>
      </c>
      <c r="B35" s="245"/>
      <c r="C35" s="15"/>
      <c r="D35" s="17">
        <v>43234</v>
      </c>
      <c r="E35" s="17">
        <v>43234</v>
      </c>
      <c r="F35" s="17">
        <v>43234</v>
      </c>
      <c r="G35" s="17">
        <v>330908</v>
      </c>
      <c r="I35" s="22">
        <f t="shared" si="4"/>
        <v>34</v>
      </c>
      <c r="J35" s="22">
        <f t="shared" si="4"/>
        <v>34</v>
      </c>
      <c r="K35" s="22">
        <f t="shared" si="4"/>
        <v>34</v>
      </c>
      <c r="L35" s="22">
        <f t="shared" si="4"/>
        <v>908</v>
      </c>
      <c r="N35" s="2">
        <f t="shared" si="3"/>
        <v>43234</v>
      </c>
      <c r="O35" s="2">
        <f t="shared" si="3"/>
        <v>43234</v>
      </c>
      <c r="P35" s="2">
        <f t="shared" si="3"/>
        <v>43234</v>
      </c>
      <c r="Q35" s="2">
        <f t="shared" si="3"/>
        <v>330908</v>
      </c>
    </row>
    <row r="36" spans="1:18" ht="37.5" customHeight="1" thickBot="1">
      <c r="A36" s="244" t="s">
        <v>33</v>
      </c>
      <c r="B36" s="245"/>
      <c r="C36" s="15"/>
      <c r="D36" s="17">
        <v>168125</v>
      </c>
      <c r="E36" s="17">
        <v>225951</v>
      </c>
      <c r="F36" s="17">
        <v>308870</v>
      </c>
      <c r="G36" s="17">
        <v>265712</v>
      </c>
      <c r="I36" s="22">
        <f t="shared" si="4"/>
        <v>125</v>
      </c>
      <c r="J36" s="22">
        <f t="shared" si="4"/>
        <v>951</v>
      </c>
      <c r="K36" s="22">
        <f t="shared" si="4"/>
        <v>870</v>
      </c>
      <c r="L36" s="22">
        <f t="shared" si="4"/>
        <v>712</v>
      </c>
      <c r="N36" s="2">
        <f t="shared" si="3"/>
        <v>168125</v>
      </c>
      <c r="O36" s="2">
        <f t="shared" si="3"/>
        <v>225951</v>
      </c>
      <c r="P36" s="2">
        <f t="shared" si="3"/>
        <v>308870</v>
      </c>
      <c r="Q36" s="2">
        <f t="shared" si="3"/>
        <v>265712</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1685936</v>
      </c>
      <c r="E38" s="16">
        <v>2041033</v>
      </c>
      <c r="F38" s="16">
        <v>2187736</v>
      </c>
      <c r="G38" s="16">
        <v>2963074</v>
      </c>
      <c r="I38" s="22">
        <f t="shared" si="4"/>
        <v>5936</v>
      </c>
      <c r="J38" s="22">
        <f t="shared" si="4"/>
        <v>1033</v>
      </c>
      <c r="K38" s="22">
        <f t="shared" si="4"/>
        <v>7736</v>
      </c>
      <c r="L38" s="22">
        <f t="shared" si="4"/>
        <v>3074</v>
      </c>
      <c r="N38" s="2">
        <f t="shared" si="3"/>
        <v>1685936</v>
      </c>
      <c r="O38" s="2">
        <f t="shared" si="3"/>
        <v>2041033</v>
      </c>
      <c r="P38" s="2">
        <f t="shared" si="3"/>
        <v>2187736</v>
      </c>
      <c r="Q38" s="2">
        <f t="shared" si="3"/>
        <v>2963074</v>
      </c>
    </row>
    <row r="39" spans="1:18" ht="15.75" thickBot="1">
      <c r="A39" s="244" t="s">
        <v>1683</v>
      </c>
      <c r="B39" s="245"/>
      <c r="C39" s="15"/>
      <c r="D39" s="17">
        <v>1166693</v>
      </c>
      <c r="E39" s="17">
        <v>1569045</v>
      </c>
      <c r="F39" s="17">
        <v>1949870</v>
      </c>
      <c r="G39" s="17">
        <v>2095259</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t="s">
        <v>1687</v>
      </c>
      <c r="B43"/>
      <c r="C43"/>
      <c r="D43"/>
      <c r="E43"/>
      <c r="F43"/>
      <c r="G43"/>
    </row>
  </sheetData>
  <mergeCells count="41">
    <mergeCell ref="A13:B13"/>
    <mergeCell ref="A1:C2"/>
    <mergeCell ref="A3:B3"/>
    <mergeCell ref="A4:B4"/>
    <mergeCell ref="A5:B5"/>
    <mergeCell ref="A6:B6"/>
    <mergeCell ref="A7:B7"/>
    <mergeCell ref="A8:B8"/>
    <mergeCell ref="A9:B9"/>
    <mergeCell ref="A10:B10"/>
    <mergeCell ref="A11:B11"/>
    <mergeCell ref="A12:B12"/>
    <mergeCell ref="A25:B25"/>
    <mergeCell ref="A14:B14"/>
    <mergeCell ref="A15:B15"/>
    <mergeCell ref="A16:B16"/>
    <mergeCell ref="A17:G17"/>
    <mergeCell ref="A18:C18"/>
    <mergeCell ref="A19:B19"/>
    <mergeCell ref="A20:B20"/>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38:B38"/>
    <mergeCell ref="A39:B39"/>
    <mergeCell ref="A40:B40"/>
    <mergeCell ref="A41:B41"/>
    <mergeCell ref="A42:B42"/>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1751325</v>
      </c>
      <c r="E3" s="16">
        <v>1886785</v>
      </c>
      <c r="F3" s="16">
        <v>1835537</v>
      </c>
      <c r="G3" s="16">
        <v>1560937</v>
      </c>
      <c r="H3" s="252" t="s">
        <v>1</v>
      </c>
      <c r="I3" s="253"/>
      <c r="J3" s="15"/>
      <c r="K3" s="16">
        <v>1475752</v>
      </c>
      <c r="L3" s="16">
        <v>1481108</v>
      </c>
      <c r="M3" s="16">
        <v>1433890</v>
      </c>
      <c r="N3" s="16">
        <v>1339992</v>
      </c>
      <c r="P3" s="2">
        <f>REPLACE(D3,1,3,"")/1</f>
        <v>1325</v>
      </c>
      <c r="Q3" s="2">
        <f t="shared" ref="Q3:S16" si="0">REPLACE(E3,1,3,"")/1</f>
        <v>6785</v>
      </c>
      <c r="R3" s="2">
        <f t="shared" si="0"/>
        <v>5537</v>
      </c>
      <c r="S3" s="2">
        <f t="shared" si="0"/>
        <v>937</v>
      </c>
      <c r="T3" s="2">
        <f>REPLACE(K3,1,3,"")/1</f>
        <v>5752</v>
      </c>
      <c r="U3" s="2">
        <f t="shared" ref="U3:W16" si="1">REPLACE(L3,1,3,"")/1</f>
        <v>1108</v>
      </c>
      <c r="V3" s="2">
        <f t="shared" si="1"/>
        <v>3890</v>
      </c>
      <c r="W3" s="2">
        <f t="shared" si="1"/>
        <v>9992</v>
      </c>
      <c r="Y3" s="3">
        <f>K3</f>
        <v>1475752</v>
      </c>
      <c r="Z3" s="3">
        <f t="shared" ref="Z3:AB17" si="2">L3</f>
        <v>1481108</v>
      </c>
      <c r="AA3" s="3">
        <f t="shared" si="2"/>
        <v>1433890</v>
      </c>
      <c r="AB3" s="3">
        <f t="shared" si="2"/>
        <v>1339992</v>
      </c>
      <c r="AC3" s="3">
        <f>D3</f>
        <v>1751325</v>
      </c>
      <c r="AD3" s="3">
        <f t="shared" ref="AD3:AF17" si="3">E3</f>
        <v>1886785</v>
      </c>
      <c r="AE3" s="3">
        <f t="shared" si="3"/>
        <v>1835537</v>
      </c>
      <c r="AF3" s="3">
        <f t="shared" si="3"/>
        <v>1560937</v>
      </c>
    </row>
    <row r="4" spans="1:32" ht="24" customHeight="1" thickBot="1">
      <c r="A4" s="244" t="s">
        <v>2</v>
      </c>
      <c r="B4" s="245"/>
      <c r="C4" s="15"/>
      <c r="D4" s="17">
        <v>1575719</v>
      </c>
      <c r="E4" s="17">
        <v>1703558</v>
      </c>
      <c r="F4" s="17">
        <v>1662639</v>
      </c>
      <c r="G4" s="17">
        <v>1409099</v>
      </c>
      <c r="H4" s="244" t="s">
        <v>2</v>
      </c>
      <c r="I4" s="245"/>
      <c r="J4" s="15"/>
      <c r="K4" s="17">
        <v>1333581</v>
      </c>
      <c r="L4" s="17">
        <v>1323444</v>
      </c>
      <c r="M4" s="17">
        <v>1294407</v>
      </c>
      <c r="N4" s="17">
        <v>1197015</v>
      </c>
      <c r="P4" s="2">
        <f t="shared" ref="P4:P16" si="4">REPLACE(D4,1,3,"")/1</f>
        <v>5719</v>
      </c>
      <c r="Q4" s="2">
        <f t="shared" si="0"/>
        <v>3558</v>
      </c>
      <c r="R4" s="2">
        <f t="shared" si="0"/>
        <v>2639</v>
      </c>
      <c r="S4" s="2">
        <f t="shared" si="0"/>
        <v>9099</v>
      </c>
      <c r="T4" s="2">
        <f t="shared" ref="T4:U16" si="5">REPLACE(K4,1,3,"")/1</f>
        <v>3581</v>
      </c>
      <c r="U4" s="2">
        <f t="shared" si="5"/>
        <v>3444</v>
      </c>
      <c r="V4" s="2">
        <f t="shared" si="1"/>
        <v>4407</v>
      </c>
      <c r="W4" s="2">
        <f t="shared" si="1"/>
        <v>7015</v>
      </c>
      <c r="Y4" s="3">
        <f t="shared" ref="Y4:AB38" si="6">K4</f>
        <v>1333581</v>
      </c>
      <c r="Z4" s="3">
        <f t="shared" si="2"/>
        <v>1323444</v>
      </c>
      <c r="AA4" s="3">
        <f t="shared" si="2"/>
        <v>1294407</v>
      </c>
      <c r="AB4" s="3">
        <f t="shared" si="2"/>
        <v>1197015</v>
      </c>
      <c r="AC4" s="3">
        <f t="shared" ref="AC4:AF38" si="7">D4</f>
        <v>1575719</v>
      </c>
      <c r="AD4" s="3">
        <f t="shared" si="3"/>
        <v>1703558</v>
      </c>
      <c r="AE4" s="3">
        <f t="shared" si="3"/>
        <v>1662639</v>
      </c>
      <c r="AF4" s="3">
        <f t="shared" si="3"/>
        <v>1409099</v>
      </c>
    </row>
    <row r="5" spans="1:32" ht="61.5" customHeight="1" thickBot="1">
      <c r="A5" s="254" t="s">
        <v>3</v>
      </c>
      <c r="B5" s="255"/>
      <c r="C5" s="15"/>
      <c r="D5" s="16">
        <v>175606</v>
      </c>
      <c r="E5" s="16">
        <v>183227</v>
      </c>
      <c r="F5" s="16">
        <v>172898</v>
      </c>
      <c r="G5" s="16">
        <v>151838</v>
      </c>
      <c r="H5" s="254" t="s">
        <v>3</v>
      </c>
      <c r="I5" s="255"/>
      <c r="J5" s="15"/>
      <c r="K5" s="16">
        <v>142171</v>
      </c>
      <c r="L5" s="16">
        <v>157665</v>
      </c>
      <c r="M5" s="16">
        <v>139482</v>
      </c>
      <c r="N5" s="16">
        <v>142976</v>
      </c>
      <c r="P5" s="2">
        <f t="shared" si="4"/>
        <v>606</v>
      </c>
      <c r="Q5" s="2">
        <f t="shared" si="0"/>
        <v>227</v>
      </c>
      <c r="R5" s="2">
        <f t="shared" si="0"/>
        <v>898</v>
      </c>
      <c r="S5" s="2">
        <f t="shared" si="0"/>
        <v>838</v>
      </c>
      <c r="T5" s="2">
        <f t="shared" si="5"/>
        <v>171</v>
      </c>
      <c r="U5" s="2">
        <f t="shared" si="1"/>
        <v>665</v>
      </c>
      <c r="V5" s="2">
        <f t="shared" si="1"/>
        <v>482</v>
      </c>
      <c r="W5" s="2">
        <f t="shared" si="1"/>
        <v>976</v>
      </c>
      <c r="Y5" s="3">
        <f t="shared" si="6"/>
        <v>142171</v>
      </c>
      <c r="Z5" s="3">
        <f t="shared" si="2"/>
        <v>157665</v>
      </c>
      <c r="AA5" s="3">
        <f t="shared" si="2"/>
        <v>139482</v>
      </c>
      <c r="AB5" s="3">
        <f t="shared" si="2"/>
        <v>142976</v>
      </c>
      <c r="AC5" s="3">
        <f t="shared" si="7"/>
        <v>175606</v>
      </c>
      <c r="AD5" s="3">
        <f t="shared" si="3"/>
        <v>183227</v>
      </c>
      <c r="AE5" s="3">
        <f t="shared" si="3"/>
        <v>172898</v>
      </c>
      <c r="AF5" s="3">
        <f t="shared" si="3"/>
        <v>151838</v>
      </c>
    </row>
    <row r="6" spans="1:32" ht="37.5" customHeight="1" thickBot="1">
      <c r="A6" s="244" t="s">
        <v>4</v>
      </c>
      <c r="B6" s="245"/>
      <c r="C6" s="15"/>
      <c r="D6" s="17">
        <v>4146</v>
      </c>
      <c r="E6" s="17">
        <v>3082</v>
      </c>
      <c r="F6" s="17">
        <v>4092</v>
      </c>
      <c r="G6" s="17">
        <v>6697</v>
      </c>
      <c r="H6" s="244" t="s">
        <v>4</v>
      </c>
      <c r="I6" s="245"/>
      <c r="J6" s="15"/>
      <c r="K6" s="17">
        <v>1747</v>
      </c>
      <c r="L6" s="18">
        <v>892</v>
      </c>
      <c r="M6" s="17">
        <v>2437</v>
      </c>
      <c r="N6" s="17">
        <v>1827</v>
      </c>
      <c r="P6" s="2">
        <f t="shared" si="4"/>
        <v>6</v>
      </c>
      <c r="Q6" s="2">
        <f t="shared" si="0"/>
        <v>2</v>
      </c>
      <c r="R6" s="2">
        <f t="shared" si="0"/>
        <v>2</v>
      </c>
      <c r="S6" s="2">
        <f t="shared" si="0"/>
        <v>7</v>
      </c>
      <c r="T6" s="2">
        <f t="shared" si="5"/>
        <v>7</v>
      </c>
      <c r="U6" s="2" t="e">
        <f t="shared" si="1"/>
        <v>#VALUE!</v>
      </c>
      <c r="V6" s="2">
        <f t="shared" si="1"/>
        <v>7</v>
      </c>
      <c r="W6" s="2">
        <f t="shared" si="1"/>
        <v>7</v>
      </c>
      <c r="Y6" s="3">
        <f t="shared" si="6"/>
        <v>1747</v>
      </c>
      <c r="Z6" s="3">
        <f t="shared" si="2"/>
        <v>892</v>
      </c>
      <c r="AA6" s="3">
        <f t="shared" si="2"/>
        <v>2437</v>
      </c>
      <c r="AB6" s="3">
        <f t="shared" si="2"/>
        <v>1827</v>
      </c>
      <c r="AC6" s="3">
        <f t="shared" si="7"/>
        <v>4146</v>
      </c>
      <c r="AD6" s="3">
        <f t="shared" si="3"/>
        <v>3082</v>
      </c>
      <c r="AE6" s="3">
        <f t="shared" si="3"/>
        <v>4092</v>
      </c>
      <c r="AF6" s="3">
        <f t="shared" si="3"/>
        <v>6697</v>
      </c>
    </row>
    <row r="7" spans="1:32" ht="24" customHeight="1" thickBot="1">
      <c r="A7" s="244" t="s">
        <v>5</v>
      </c>
      <c r="B7" s="245"/>
      <c r="C7" s="15"/>
      <c r="D7" s="17">
        <v>12634</v>
      </c>
      <c r="E7" s="17">
        <v>14346</v>
      </c>
      <c r="F7" s="17">
        <v>20088</v>
      </c>
      <c r="G7" s="17">
        <v>12926</v>
      </c>
      <c r="H7" s="244" t="s">
        <v>5</v>
      </c>
      <c r="I7" s="245"/>
      <c r="J7" s="15"/>
      <c r="K7" s="17">
        <v>12347</v>
      </c>
      <c r="L7" s="17">
        <v>12218</v>
      </c>
      <c r="M7" s="17">
        <v>16361</v>
      </c>
      <c r="N7" s="17">
        <v>12405</v>
      </c>
      <c r="P7" s="2">
        <f t="shared" si="4"/>
        <v>34</v>
      </c>
      <c r="Q7" s="2">
        <f t="shared" si="0"/>
        <v>46</v>
      </c>
      <c r="R7" s="2">
        <f t="shared" si="0"/>
        <v>88</v>
      </c>
      <c r="S7" s="2">
        <f t="shared" si="0"/>
        <v>26</v>
      </c>
      <c r="T7" s="2">
        <f t="shared" si="5"/>
        <v>47</v>
      </c>
      <c r="U7" s="2">
        <f t="shared" si="1"/>
        <v>18</v>
      </c>
      <c r="V7" s="2">
        <f t="shared" si="1"/>
        <v>61</v>
      </c>
      <c r="W7" s="2">
        <f t="shared" si="1"/>
        <v>5</v>
      </c>
      <c r="Y7" s="3">
        <f t="shared" si="6"/>
        <v>12347</v>
      </c>
      <c r="Z7" s="3">
        <f t="shared" si="2"/>
        <v>12218</v>
      </c>
      <c r="AA7" s="3">
        <f t="shared" si="2"/>
        <v>16361</v>
      </c>
      <c r="AB7" s="3">
        <f t="shared" si="2"/>
        <v>12405</v>
      </c>
      <c r="AC7" s="3">
        <f t="shared" si="7"/>
        <v>12634</v>
      </c>
      <c r="AD7" s="3">
        <f t="shared" si="3"/>
        <v>14346</v>
      </c>
      <c r="AE7" s="3">
        <f t="shared" si="3"/>
        <v>20088</v>
      </c>
      <c r="AF7" s="3">
        <f t="shared" si="3"/>
        <v>12926</v>
      </c>
    </row>
    <row r="8" spans="1:32" ht="24" customHeight="1" thickBot="1">
      <c r="A8" s="244" t="s">
        <v>6</v>
      </c>
      <c r="B8" s="245"/>
      <c r="C8" s="15"/>
      <c r="D8" s="17">
        <v>20265</v>
      </c>
      <c r="E8" s="17">
        <v>26170</v>
      </c>
      <c r="F8" s="17">
        <v>26572</v>
      </c>
      <c r="G8" s="17">
        <v>21845</v>
      </c>
      <c r="H8" s="244" t="s">
        <v>6</v>
      </c>
      <c r="I8" s="245"/>
      <c r="J8" s="15"/>
      <c r="K8" s="17">
        <v>19209</v>
      </c>
      <c r="L8" s="17">
        <v>24278</v>
      </c>
      <c r="M8" s="17">
        <v>21258</v>
      </c>
      <c r="N8" s="17">
        <v>12682</v>
      </c>
      <c r="P8" s="2">
        <f t="shared" si="4"/>
        <v>65</v>
      </c>
      <c r="Q8" s="2">
        <f t="shared" si="0"/>
        <v>70</v>
      </c>
      <c r="R8" s="2">
        <f t="shared" si="0"/>
        <v>72</v>
      </c>
      <c r="S8" s="2">
        <f t="shared" si="0"/>
        <v>45</v>
      </c>
      <c r="T8" s="2">
        <f t="shared" si="5"/>
        <v>9</v>
      </c>
      <c r="U8" s="2">
        <f t="shared" si="1"/>
        <v>78</v>
      </c>
      <c r="V8" s="2">
        <f t="shared" si="1"/>
        <v>58</v>
      </c>
      <c r="W8" s="2">
        <f t="shared" si="1"/>
        <v>82</v>
      </c>
      <c r="Y8" s="3">
        <f t="shared" si="6"/>
        <v>19209</v>
      </c>
      <c r="Z8" s="3">
        <f t="shared" si="2"/>
        <v>24278</v>
      </c>
      <c r="AA8" s="3">
        <f t="shared" si="2"/>
        <v>21258</v>
      </c>
      <c r="AB8" s="3">
        <f t="shared" si="2"/>
        <v>12682</v>
      </c>
      <c r="AC8" s="3">
        <f t="shared" si="7"/>
        <v>20265</v>
      </c>
      <c r="AD8" s="3">
        <f t="shared" si="3"/>
        <v>26170</v>
      </c>
      <c r="AE8" s="3">
        <f t="shared" si="3"/>
        <v>26572</v>
      </c>
      <c r="AF8" s="3">
        <f t="shared" si="3"/>
        <v>21845</v>
      </c>
    </row>
    <row r="9" spans="1:32" ht="37.5" customHeight="1" thickBot="1">
      <c r="A9" s="244" t="s">
        <v>7</v>
      </c>
      <c r="B9" s="245"/>
      <c r="C9" s="15"/>
      <c r="D9" s="17">
        <v>40755</v>
      </c>
      <c r="E9" s="17">
        <v>28116</v>
      </c>
      <c r="F9" s="17">
        <v>36552</v>
      </c>
      <c r="G9" s="17">
        <v>23271</v>
      </c>
      <c r="H9" s="244" t="s">
        <v>7</v>
      </c>
      <c r="I9" s="245"/>
      <c r="J9" s="15"/>
      <c r="K9" s="17">
        <v>24505</v>
      </c>
      <c r="L9" s="17">
        <v>31372</v>
      </c>
      <c r="M9" s="17">
        <v>27274</v>
      </c>
      <c r="N9" s="17">
        <v>29884</v>
      </c>
      <c r="P9" s="2">
        <f t="shared" si="4"/>
        <v>55</v>
      </c>
      <c r="Q9" s="2">
        <f t="shared" si="0"/>
        <v>16</v>
      </c>
      <c r="R9" s="2">
        <f t="shared" si="0"/>
        <v>52</v>
      </c>
      <c r="S9" s="2">
        <f t="shared" si="0"/>
        <v>71</v>
      </c>
      <c r="T9" s="2">
        <f t="shared" si="5"/>
        <v>5</v>
      </c>
      <c r="U9" s="2">
        <f t="shared" si="1"/>
        <v>72</v>
      </c>
      <c r="V9" s="2">
        <f t="shared" si="1"/>
        <v>74</v>
      </c>
      <c r="W9" s="2">
        <f t="shared" si="1"/>
        <v>84</v>
      </c>
      <c r="Y9" s="3">
        <f t="shared" si="6"/>
        <v>24505</v>
      </c>
      <c r="Z9" s="3">
        <f t="shared" si="2"/>
        <v>31372</v>
      </c>
      <c r="AA9" s="3">
        <f t="shared" si="2"/>
        <v>27274</v>
      </c>
      <c r="AB9" s="3">
        <f t="shared" si="2"/>
        <v>29884</v>
      </c>
      <c r="AC9" s="3">
        <f t="shared" si="7"/>
        <v>40755</v>
      </c>
      <c r="AD9" s="3">
        <f t="shared" si="3"/>
        <v>28116</v>
      </c>
      <c r="AE9" s="3">
        <f t="shared" si="3"/>
        <v>36552</v>
      </c>
      <c r="AF9" s="3">
        <f t="shared" si="3"/>
        <v>23271</v>
      </c>
    </row>
    <row r="10" spans="1:32" ht="61.5" customHeight="1" thickBot="1">
      <c r="A10" s="254" t="s">
        <v>8</v>
      </c>
      <c r="B10" s="255"/>
      <c r="C10" s="15"/>
      <c r="D10" s="16">
        <v>106098</v>
      </c>
      <c r="E10" s="16">
        <v>117677</v>
      </c>
      <c r="F10" s="16">
        <v>93778</v>
      </c>
      <c r="G10" s="16">
        <v>100493</v>
      </c>
      <c r="H10" s="254" t="s">
        <v>8</v>
      </c>
      <c r="I10" s="255"/>
      <c r="J10" s="15"/>
      <c r="K10" s="16">
        <v>87856</v>
      </c>
      <c r="L10" s="16">
        <v>90688</v>
      </c>
      <c r="M10" s="16">
        <v>77027</v>
      </c>
      <c r="N10" s="16">
        <v>89832</v>
      </c>
      <c r="P10" s="2">
        <f t="shared" si="4"/>
        <v>98</v>
      </c>
      <c r="Q10" s="2">
        <f t="shared" si="0"/>
        <v>677</v>
      </c>
      <c r="R10" s="2">
        <f t="shared" si="0"/>
        <v>78</v>
      </c>
      <c r="S10" s="2">
        <f t="shared" si="0"/>
        <v>493</v>
      </c>
      <c r="T10" s="2">
        <f t="shared" si="5"/>
        <v>56</v>
      </c>
      <c r="U10" s="2">
        <f t="shared" si="1"/>
        <v>88</v>
      </c>
      <c r="V10" s="2">
        <f t="shared" si="1"/>
        <v>27</v>
      </c>
      <c r="W10" s="2">
        <f t="shared" si="1"/>
        <v>32</v>
      </c>
      <c r="Y10" s="3">
        <f t="shared" si="6"/>
        <v>87856</v>
      </c>
      <c r="Z10" s="3">
        <f t="shared" si="2"/>
        <v>90688</v>
      </c>
      <c r="AA10" s="3">
        <f t="shared" si="2"/>
        <v>77027</v>
      </c>
      <c r="AB10" s="3">
        <f t="shared" si="2"/>
        <v>89832</v>
      </c>
      <c r="AC10" s="3">
        <f t="shared" si="7"/>
        <v>106098</v>
      </c>
      <c r="AD10" s="3">
        <f t="shared" si="3"/>
        <v>117677</v>
      </c>
      <c r="AE10" s="3">
        <f t="shared" si="3"/>
        <v>93778</v>
      </c>
      <c r="AF10" s="3">
        <f t="shared" si="3"/>
        <v>100493</v>
      </c>
    </row>
    <row r="11" spans="1:32" ht="36" customHeight="1" thickBot="1">
      <c r="A11" s="244" t="s">
        <v>9</v>
      </c>
      <c r="B11" s="245"/>
      <c r="C11" s="15"/>
      <c r="D11" s="17">
        <v>1825</v>
      </c>
      <c r="E11" s="17">
        <v>-7902</v>
      </c>
      <c r="F11" s="17">
        <v>8432</v>
      </c>
      <c r="G11" s="17">
        <v>1623</v>
      </c>
      <c r="H11" s="244" t="s">
        <v>9</v>
      </c>
      <c r="I11" s="245"/>
      <c r="J11" s="15"/>
      <c r="K11" s="17">
        <v>1549</v>
      </c>
      <c r="L11" s="18">
        <v>331</v>
      </c>
      <c r="M11" s="17">
        <v>-15735</v>
      </c>
      <c r="N11" s="18">
        <v>414</v>
      </c>
      <c r="P11" s="2">
        <f t="shared" si="4"/>
        <v>5</v>
      </c>
      <c r="Q11" s="2">
        <f t="shared" si="0"/>
        <v>2</v>
      </c>
      <c r="R11" s="2">
        <f t="shared" si="0"/>
        <v>2</v>
      </c>
      <c r="S11" s="2">
        <f t="shared" si="0"/>
        <v>3</v>
      </c>
      <c r="T11" s="2">
        <f t="shared" si="5"/>
        <v>9</v>
      </c>
      <c r="U11" s="2" t="e">
        <f t="shared" si="1"/>
        <v>#VALUE!</v>
      </c>
      <c r="V11" s="2">
        <f t="shared" si="1"/>
        <v>735</v>
      </c>
      <c r="W11" s="2" t="e">
        <f t="shared" si="1"/>
        <v>#VALUE!</v>
      </c>
      <c r="Y11" s="3">
        <f t="shared" si="6"/>
        <v>1549</v>
      </c>
      <c r="Z11" s="3">
        <f t="shared" si="2"/>
        <v>331</v>
      </c>
      <c r="AA11" s="3">
        <f t="shared" si="2"/>
        <v>-15735</v>
      </c>
      <c r="AB11" s="3">
        <f t="shared" si="2"/>
        <v>414</v>
      </c>
      <c r="AC11" s="3">
        <f t="shared" si="7"/>
        <v>1825</v>
      </c>
      <c r="AD11" s="3">
        <f t="shared" si="3"/>
        <v>-7902</v>
      </c>
      <c r="AE11" s="3">
        <f t="shared" si="3"/>
        <v>8432</v>
      </c>
      <c r="AF11" s="3">
        <f t="shared" si="3"/>
        <v>1623</v>
      </c>
    </row>
    <row r="12" spans="1:32" ht="45" customHeight="1" thickBot="1">
      <c r="A12" s="244" t="s">
        <v>10</v>
      </c>
      <c r="B12" s="245"/>
      <c r="C12" s="15"/>
      <c r="D12" s="18"/>
      <c r="E12" s="18"/>
      <c r="F12" s="18"/>
      <c r="G12" s="18"/>
      <c r="H12" s="244" t="s">
        <v>10</v>
      </c>
      <c r="I12" s="245"/>
      <c r="J12" s="15"/>
      <c r="K12" s="18" t="s">
        <v>820</v>
      </c>
      <c r="L12" s="18"/>
      <c r="M12" s="18" t="s">
        <v>820</v>
      </c>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t="str">
        <f t="shared" si="2"/>
        <v>-</v>
      </c>
      <c r="AB12" s="3">
        <f t="shared" si="2"/>
        <v>0</v>
      </c>
      <c r="AC12" s="3">
        <f t="shared" si="7"/>
        <v>0</v>
      </c>
      <c r="AD12" s="3">
        <f t="shared" si="3"/>
        <v>0</v>
      </c>
      <c r="AE12" s="3">
        <f t="shared" si="3"/>
        <v>0</v>
      </c>
      <c r="AF12" s="3">
        <f t="shared" si="3"/>
        <v>0</v>
      </c>
    </row>
    <row r="13" spans="1:32" ht="37.5" customHeight="1" thickBot="1">
      <c r="A13" s="254" t="s">
        <v>11</v>
      </c>
      <c r="B13" s="255"/>
      <c r="C13" s="15"/>
      <c r="D13" s="16">
        <v>107923</v>
      </c>
      <c r="E13" s="16">
        <v>109775</v>
      </c>
      <c r="F13" s="16">
        <v>102209</v>
      </c>
      <c r="G13" s="16">
        <v>102117</v>
      </c>
      <c r="H13" s="254" t="s">
        <v>11</v>
      </c>
      <c r="I13" s="255"/>
      <c r="J13" s="15"/>
      <c r="K13" s="16">
        <v>89405</v>
      </c>
      <c r="L13" s="16">
        <v>91019</v>
      </c>
      <c r="M13" s="16">
        <v>61291</v>
      </c>
      <c r="N13" s="16">
        <v>90246</v>
      </c>
      <c r="P13" s="2">
        <f t="shared" si="4"/>
        <v>923</v>
      </c>
      <c r="Q13" s="2">
        <f t="shared" si="0"/>
        <v>775</v>
      </c>
      <c r="R13" s="2">
        <f t="shared" si="0"/>
        <v>209</v>
      </c>
      <c r="S13" s="2">
        <f t="shared" si="0"/>
        <v>117</v>
      </c>
      <c r="T13" s="2">
        <f t="shared" si="5"/>
        <v>5</v>
      </c>
      <c r="U13" s="2">
        <f t="shared" si="1"/>
        <v>19</v>
      </c>
      <c r="V13" s="2">
        <f t="shared" si="1"/>
        <v>91</v>
      </c>
      <c r="W13" s="2">
        <f t="shared" si="1"/>
        <v>46</v>
      </c>
      <c r="Y13" s="3">
        <f t="shared" si="6"/>
        <v>89405</v>
      </c>
      <c r="Z13" s="3">
        <f t="shared" si="2"/>
        <v>91019</v>
      </c>
      <c r="AA13" s="3">
        <f t="shared" si="2"/>
        <v>61291</v>
      </c>
      <c r="AB13" s="3">
        <f t="shared" si="2"/>
        <v>90246</v>
      </c>
      <c r="AC13" s="3">
        <f t="shared" si="7"/>
        <v>107923</v>
      </c>
      <c r="AD13" s="3">
        <f t="shared" si="3"/>
        <v>109775</v>
      </c>
      <c r="AE13" s="3">
        <f t="shared" si="3"/>
        <v>102209</v>
      </c>
      <c r="AF13" s="3">
        <f t="shared" si="3"/>
        <v>102117</v>
      </c>
    </row>
    <row r="14" spans="1:32" ht="49.5" customHeight="1" thickBot="1">
      <c r="A14" s="254" t="s">
        <v>12</v>
      </c>
      <c r="B14" s="255"/>
      <c r="C14" s="15"/>
      <c r="D14" s="16">
        <v>85594</v>
      </c>
      <c r="E14" s="16">
        <v>85800</v>
      </c>
      <c r="F14" s="16">
        <v>81630</v>
      </c>
      <c r="G14" s="16">
        <v>81686</v>
      </c>
      <c r="H14" s="254" t="s">
        <v>12</v>
      </c>
      <c r="I14" s="255"/>
      <c r="J14" s="15"/>
      <c r="K14" s="16">
        <v>71853</v>
      </c>
      <c r="L14" s="16">
        <v>72944</v>
      </c>
      <c r="M14" s="16">
        <v>44868</v>
      </c>
      <c r="N14" s="16">
        <v>72385</v>
      </c>
      <c r="P14" s="2">
        <f t="shared" si="4"/>
        <v>94</v>
      </c>
      <c r="Q14" s="2">
        <f t="shared" si="0"/>
        <v>0</v>
      </c>
      <c r="R14" s="2">
        <f t="shared" si="0"/>
        <v>30</v>
      </c>
      <c r="S14" s="2">
        <f t="shared" si="0"/>
        <v>86</v>
      </c>
      <c r="T14" s="2">
        <f t="shared" si="5"/>
        <v>53</v>
      </c>
      <c r="U14" s="2">
        <f t="shared" si="1"/>
        <v>44</v>
      </c>
      <c r="V14" s="2">
        <f t="shared" si="1"/>
        <v>68</v>
      </c>
      <c r="W14" s="2">
        <f t="shared" si="1"/>
        <v>85</v>
      </c>
      <c r="Y14" s="3">
        <f t="shared" si="6"/>
        <v>71853</v>
      </c>
      <c r="Z14" s="3">
        <f t="shared" si="2"/>
        <v>72944</v>
      </c>
      <c r="AA14" s="3">
        <f t="shared" si="2"/>
        <v>44868</v>
      </c>
      <c r="AB14" s="3">
        <f t="shared" si="2"/>
        <v>72385</v>
      </c>
      <c r="AC14" s="3">
        <f t="shared" si="7"/>
        <v>85594</v>
      </c>
      <c r="AD14" s="3">
        <f t="shared" si="3"/>
        <v>85800</v>
      </c>
      <c r="AE14" s="3">
        <f t="shared" si="3"/>
        <v>81630</v>
      </c>
      <c r="AF14" s="3">
        <f t="shared" si="3"/>
        <v>81686</v>
      </c>
    </row>
    <row r="15" spans="1:32" ht="61.5" customHeight="1" thickBot="1">
      <c r="A15" s="254" t="s">
        <v>13</v>
      </c>
      <c r="B15" s="255"/>
      <c r="C15" s="15"/>
      <c r="D15" s="16">
        <v>85594</v>
      </c>
      <c r="E15" s="16">
        <v>85800</v>
      </c>
      <c r="F15" s="16">
        <v>81630</v>
      </c>
      <c r="G15" s="16">
        <v>81686</v>
      </c>
      <c r="H15" s="254" t="s">
        <v>13</v>
      </c>
      <c r="I15" s="255"/>
      <c r="J15" s="15"/>
      <c r="K15" s="16">
        <v>71853</v>
      </c>
      <c r="L15" s="16">
        <v>72944</v>
      </c>
      <c r="M15" s="16">
        <v>44868</v>
      </c>
      <c r="N15" s="16">
        <v>72385</v>
      </c>
      <c r="P15" s="2">
        <f t="shared" si="4"/>
        <v>94</v>
      </c>
      <c r="Q15" s="2">
        <f t="shared" si="0"/>
        <v>0</v>
      </c>
      <c r="R15" s="2">
        <f t="shared" si="0"/>
        <v>30</v>
      </c>
      <c r="S15" s="2">
        <f t="shared" si="0"/>
        <v>86</v>
      </c>
      <c r="T15" s="2">
        <f t="shared" si="5"/>
        <v>53</v>
      </c>
      <c r="U15" s="2">
        <f t="shared" si="1"/>
        <v>44</v>
      </c>
      <c r="V15" s="2">
        <f t="shared" si="1"/>
        <v>68</v>
      </c>
      <c r="W15" s="2">
        <f t="shared" si="1"/>
        <v>85</v>
      </c>
      <c r="Y15" s="3">
        <f t="shared" si="6"/>
        <v>71853</v>
      </c>
      <c r="Z15" s="3">
        <f t="shared" si="2"/>
        <v>72944</v>
      </c>
      <c r="AA15" s="3">
        <f t="shared" si="2"/>
        <v>44868</v>
      </c>
      <c r="AB15" s="3">
        <f t="shared" si="2"/>
        <v>72385</v>
      </c>
      <c r="AC15" s="3">
        <f t="shared" si="7"/>
        <v>85594</v>
      </c>
      <c r="AD15" s="3">
        <f t="shared" si="3"/>
        <v>85800</v>
      </c>
      <c r="AE15" s="3">
        <f t="shared" si="3"/>
        <v>81630</v>
      </c>
      <c r="AF15" s="3">
        <f t="shared" si="3"/>
        <v>81686</v>
      </c>
    </row>
    <row r="16" spans="1:32" ht="30" customHeight="1" thickBot="1">
      <c r="A16" s="244" t="s">
        <v>14</v>
      </c>
      <c r="B16" s="245"/>
      <c r="C16" s="15"/>
      <c r="D16" s="17">
        <v>1486</v>
      </c>
      <c r="E16" s="17">
        <v>1490</v>
      </c>
      <c r="F16" s="17">
        <v>2834</v>
      </c>
      <c r="G16" s="17">
        <v>1418</v>
      </c>
      <c r="H16" s="244" t="s">
        <v>14</v>
      </c>
      <c r="I16" s="245"/>
      <c r="J16" s="15"/>
      <c r="K16" s="17">
        <v>2495</v>
      </c>
      <c r="L16" s="17">
        <v>2533</v>
      </c>
      <c r="M16" s="17">
        <v>1037</v>
      </c>
      <c r="N16" s="17">
        <v>2262</v>
      </c>
      <c r="P16" s="2">
        <f t="shared" si="4"/>
        <v>6</v>
      </c>
      <c r="Q16" s="2">
        <f t="shared" si="0"/>
        <v>0</v>
      </c>
      <c r="R16" s="2">
        <f t="shared" si="0"/>
        <v>4</v>
      </c>
      <c r="S16" s="2">
        <f t="shared" si="0"/>
        <v>8</v>
      </c>
      <c r="T16" s="2">
        <f t="shared" si="5"/>
        <v>5</v>
      </c>
      <c r="U16" s="2">
        <f t="shared" si="1"/>
        <v>3</v>
      </c>
      <c r="V16" s="2">
        <f t="shared" si="1"/>
        <v>7</v>
      </c>
      <c r="W16" s="2">
        <f t="shared" si="1"/>
        <v>2</v>
      </c>
      <c r="Y16" s="3">
        <f t="shared" si="6"/>
        <v>2495</v>
      </c>
      <c r="Z16" s="3">
        <f t="shared" si="2"/>
        <v>2533</v>
      </c>
      <c r="AA16" s="3">
        <f t="shared" si="2"/>
        <v>1037</v>
      </c>
      <c r="AB16" s="3">
        <f t="shared" si="2"/>
        <v>2262</v>
      </c>
      <c r="AC16" s="3">
        <f t="shared" si="7"/>
        <v>1486</v>
      </c>
      <c r="AD16" s="3">
        <f t="shared" si="3"/>
        <v>1490</v>
      </c>
      <c r="AE16" s="3">
        <f t="shared" si="3"/>
        <v>2834</v>
      </c>
      <c r="AF16" s="3">
        <f t="shared" si="3"/>
        <v>1418</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2096184</v>
      </c>
      <c r="E19" s="16">
        <v>1982768</v>
      </c>
      <c r="F19" s="16">
        <v>1915252</v>
      </c>
      <c r="G19" s="16">
        <v>2362785</v>
      </c>
      <c r="H19" s="252" t="s">
        <v>16</v>
      </c>
      <c r="I19" s="253"/>
      <c r="J19" s="15"/>
      <c r="K19" s="16">
        <v>1394279</v>
      </c>
      <c r="L19" s="16">
        <v>1475268</v>
      </c>
      <c r="M19" s="16">
        <v>1478053</v>
      </c>
      <c r="N19" s="16">
        <v>1894095</v>
      </c>
      <c r="P19" s="2">
        <f t="shared" ref="P19:S38" si="9">REPLACE(D19,1,3,"")/1</f>
        <v>6184</v>
      </c>
      <c r="Q19" s="2">
        <f t="shared" si="9"/>
        <v>2768</v>
      </c>
      <c r="R19" s="2">
        <f t="shared" si="9"/>
        <v>5252</v>
      </c>
      <c r="S19" s="2">
        <f t="shared" si="9"/>
        <v>2785</v>
      </c>
      <c r="T19" s="2">
        <f t="shared" ref="T19:W38" si="10">REPLACE(K19,1,3,"")/1</f>
        <v>4279</v>
      </c>
      <c r="U19" s="2">
        <f t="shared" si="10"/>
        <v>5268</v>
      </c>
      <c r="V19" s="2">
        <f t="shared" si="10"/>
        <v>8053</v>
      </c>
      <c r="W19" s="2">
        <f t="shared" si="10"/>
        <v>4095</v>
      </c>
      <c r="Y19" s="3">
        <f t="shared" si="6"/>
        <v>1394279</v>
      </c>
      <c r="Z19" s="3">
        <f t="shared" si="6"/>
        <v>1475268</v>
      </c>
      <c r="AA19" s="3">
        <f t="shared" si="6"/>
        <v>1478053</v>
      </c>
      <c r="AB19" s="3">
        <f t="shared" si="6"/>
        <v>1894095</v>
      </c>
      <c r="AC19" s="3">
        <f t="shared" si="7"/>
        <v>2096184</v>
      </c>
      <c r="AD19" s="3">
        <f t="shared" si="7"/>
        <v>1982768</v>
      </c>
      <c r="AE19" s="3">
        <f t="shared" si="7"/>
        <v>1915252</v>
      </c>
      <c r="AF19" s="3">
        <f t="shared" si="7"/>
        <v>2362785</v>
      </c>
    </row>
    <row r="20" spans="1:32" ht="61.5" customHeight="1" thickBot="1">
      <c r="A20" s="244" t="s">
        <v>17</v>
      </c>
      <c r="B20" s="245"/>
      <c r="C20" s="15"/>
      <c r="D20" s="17">
        <v>65203</v>
      </c>
      <c r="E20" s="17">
        <v>78427</v>
      </c>
      <c r="F20" s="17">
        <v>123230</v>
      </c>
      <c r="G20" s="17">
        <v>197461</v>
      </c>
      <c r="H20" s="244" t="s">
        <v>17</v>
      </c>
      <c r="I20" s="245"/>
      <c r="J20" s="15"/>
      <c r="K20" s="17">
        <v>93287</v>
      </c>
      <c r="L20" s="17">
        <v>84490</v>
      </c>
      <c r="M20" s="17">
        <v>112970</v>
      </c>
      <c r="N20" s="17">
        <v>111299</v>
      </c>
      <c r="P20" s="2">
        <f t="shared" si="9"/>
        <v>3</v>
      </c>
      <c r="Q20" s="2">
        <f t="shared" si="9"/>
        <v>27</v>
      </c>
      <c r="R20" s="2">
        <f t="shared" si="9"/>
        <v>230</v>
      </c>
      <c r="S20" s="2">
        <f t="shared" si="9"/>
        <v>461</v>
      </c>
      <c r="T20" s="2">
        <f t="shared" si="10"/>
        <v>87</v>
      </c>
      <c r="U20" s="2">
        <f t="shared" si="10"/>
        <v>90</v>
      </c>
      <c r="V20" s="2">
        <f t="shared" si="10"/>
        <v>970</v>
      </c>
      <c r="W20" s="2">
        <f t="shared" si="10"/>
        <v>299</v>
      </c>
      <c r="Y20" s="3">
        <f t="shared" si="6"/>
        <v>93287</v>
      </c>
      <c r="Z20" s="3">
        <f t="shared" si="6"/>
        <v>84490</v>
      </c>
      <c r="AA20" s="3">
        <f t="shared" si="6"/>
        <v>112970</v>
      </c>
      <c r="AB20" s="3">
        <f t="shared" si="6"/>
        <v>111299</v>
      </c>
      <c r="AC20" s="3">
        <f t="shared" si="7"/>
        <v>65203</v>
      </c>
      <c r="AD20" s="3">
        <f t="shared" si="7"/>
        <v>78427</v>
      </c>
      <c r="AE20" s="3">
        <f t="shared" si="7"/>
        <v>123230</v>
      </c>
      <c r="AF20" s="3">
        <f t="shared" si="7"/>
        <v>197461</v>
      </c>
    </row>
    <row r="21" spans="1:32" ht="30" customHeight="1" thickBot="1">
      <c r="A21" s="244" t="s">
        <v>18</v>
      </c>
      <c r="B21" s="245"/>
      <c r="C21" s="15"/>
      <c r="D21" s="17">
        <v>130648</v>
      </c>
      <c r="E21" s="17">
        <v>130400</v>
      </c>
      <c r="F21" s="17">
        <v>317124</v>
      </c>
      <c r="G21" s="17">
        <v>212600</v>
      </c>
      <c r="H21" s="244" t="s">
        <v>18</v>
      </c>
      <c r="I21" s="245"/>
      <c r="J21" s="15"/>
      <c r="K21" s="18"/>
      <c r="L21" s="17">
        <v>25048</v>
      </c>
      <c r="M21" s="17">
        <v>30048</v>
      </c>
      <c r="N21" s="17">
        <v>130648</v>
      </c>
      <c r="P21" s="2">
        <f t="shared" si="9"/>
        <v>648</v>
      </c>
      <c r="Q21" s="2">
        <f t="shared" si="9"/>
        <v>400</v>
      </c>
      <c r="R21" s="2">
        <f t="shared" si="9"/>
        <v>124</v>
      </c>
      <c r="S21" s="2">
        <f t="shared" si="9"/>
        <v>600</v>
      </c>
      <c r="T21" s="2" t="e">
        <f t="shared" si="10"/>
        <v>#VALUE!</v>
      </c>
      <c r="U21" s="2">
        <f t="shared" si="10"/>
        <v>48</v>
      </c>
      <c r="V21" s="2">
        <f t="shared" si="10"/>
        <v>48</v>
      </c>
      <c r="W21" s="2">
        <f t="shared" si="10"/>
        <v>648</v>
      </c>
      <c r="Y21" s="3">
        <f t="shared" si="6"/>
        <v>0</v>
      </c>
      <c r="Z21" s="3">
        <f t="shared" si="6"/>
        <v>25048</v>
      </c>
      <c r="AA21" s="3">
        <f t="shared" si="6"/>
        <v>30048</v>
      </c>
      <c r="AB21" s="3">
        <f t="shared" si="6"/>
        <v>130648</v>
      </c>
      <c r="AC21" s="3">
        <f t="shared" si="7"/>
        <v>130648</v>
      </c>
      <c r="AD21" s="3">
        <f t="shared" si="7"/>
        <v>130400</v>
      </c>
      <c r="AE21" s="3">
        <f t="shared" si="7"/>
        <v>317124</v>
      </c>
      <c r="AF21" s="3">
        <f t="shared" si="7"/>
        <v>212600</v>
      </c>
    </row>
    <row r="22" spans="1:32" ht="36" customHeight="1" thickBot="1">
      <c r="A22" s="244" t="s">
        <v>19</v>
      </c>
      <c r="B22" s="245"/>
      <c r="C22" s="15"/>
      <c r="D22" s="17">
        <v>906536</v>
      </c>
      <c r="E22" s="17">
        <v>867766</v>
      </c>
      <c r="F22" s="17">
        <v>703834</v>
      </c>
      <c r="G22" s="17">
        <v>898818</v>
      </c>
      <c r="H22" s="244" t="s">
        <v>19</v>
      </c>
      <c r="I22" s="245"/>
      <c r="J22" s="15"/>
      <c r="K22" s="17">
        <v>622214</v>
      </c>
      <c r="L22" s="17">
        <v>764210</v>
      </c>
      <c r="M22" s="17">
        <v>663319</v>
      </c>
      <c r="N22" s="17">
        <v>703999</v>
      </c>
      <c r="P22" s="2">
        <f t="shared" si="9"/>
        <v>536</v>
      </c>
      <c r="Q22" s="2">
        <f t="shared" si="9"/>
        <v>766</v>
      </c>
      <c r="R22" s="2">
        <f t="shared" si="9"/>
        <v>834</v>
      </c>
      <c r="S22" s="2">
        <f t="shared" si="9"/>
        <v>818</v>
      </c>
      <c r="T22" s="2">
        <f t="shared" si="10"/>
        <v>214</v>
      </c>
      <c r="U22" s="2">
        <f t="shared" si="10"/>
        <v>210</v>
      </c>
      <c r="V22" s="2">
        <f t="shared" si="10"/>
        <v>319</v>
      </c>
      <c r="W22" s="2">
        <f t="shared" si="10"/>
        <v>999</v>
      </c>
      <c r="Y22" s="3">
        <f t="shared" si="6"/>
        <v>622214</v>
      </c>
      <c r="Z22" s="3">
        <f t="shared" si="6"/>
        <v>764210</v>
      </c>
      <c r="AA22" s="3">
        <f t="shared" si="6"/>
        <v>663319</v>
      </c>
      <c r="AB22" s="3">
        <f t="shared" si="6"/>
        <v>703999</v>
      </c>
      <c r="AC22" s="3">
        <f t="shared" si="7"/>
        <v>906536</v>
      </c>
      <c r="AD22" s="3">
        <f t="shared" si="7"/>
        <v>867766</v>
      </c>
      <c r="AE22" s="3">
        <f t="shared" si="7"/>
        <v>703834</v>
      </c>
      <c r="AF22" s="3">
        <f t="shared" si="7"/>
        <v>898818</v>
      </c>
    </row>
    <row r="23" spans="1:32" ht="15" customHeight="1" thickBot="1">
      <c r="A23" s="244" t="s">
        <v>20</v>
      </c>
      <c r="B23" s="245"/>
      <c r="C23" s="15"/>
      <c r="D23" s="17">
        <v>964769</v>
      </c>
      <c r="E23" s="17">
        <v>888420</v>
      </c>
      <c r="F23" s="17">
        <v>760045</v>
      </c>
      <c r="G23" s="17">
        <v>1029459</v>
      </c>
      <c r="H23" s="244" t="s">
        <v>20</v>
      </c>
      <c r="I23" s="245"/>
      <c r="J23" s="15"/>
      <c r="K23" s="17">
        <v>668777</v>
      </c>
      <c r="L23" s="17">
        <v>590661</v>
      </c>
      <c r="M23" s="17">
        <v>659399</v>
      </c>
      <c r="N23" s="17">
        <v>919066</v>
      </c>
      <c r="P23" s="2">
        <f t="shared" si="9"/>
        <v>769</v>
      </c>
      <c r="Q23" s="2">
        <f t="shared" si="9"/>
        <v>420</v>
      </c>
      <c r="R23" s="2">
        <f t="shared" si="9"/>
        <v>45</v>
      </c>
      <c r="S23" s="2">
        <f t="shared" si="9"/>
        <v>9459</v>
      </c>
      <c r="T23" s="2">
        <f t="shared" si="10"/>
        <v>777</v>
      </c>
      <c r="U23" s="2">
        <f t="shared" si="10"/>
        <v>661</v>
      </c>
      <c r="V23" s="2">
        <f t="shared" si="10"/>
        <v>399</v>
      </c>
      <c r="W23" s="2">
        <f t="shared" si="10"/>
        <v>66</v>
      </c>
      <c r="Y23" s="3">
        <f t="shared" si="6"/>
        <v>668777</v>
      </c>
      <c r="Z23" s="3">
        <f t="shared" si="6"/>
        <v>590661</v>
      </c>
      <c r="AA23" s="3">
        <f t="shared" si="6"/>
        <v>659399</v>
      </c>
      <c r="AB23" s="3">
        <f t="shared" si="6"/>
        <v>919066</v>
      </c>
      <c r="AC23" s="3">
        <f t="shared" si="7"/>
        <v>964769</v>
      </c>
      <c r="AD23" s="3">
        <f t="shared" si="7"/>
        <v>888420</v>
      </c>
      <c r="AE23" s="3">
        <f t="shared" si="7"/>
        <v>760045</v>
      </c>
      <c r="AF23" s="3">
        <f t="shared" si="7"/>
        <v>1029459</v>
      </c>
    </row>
    <row r="24" spans="1:32" ht="36" customHeight="1" thickBot="1">
      <c r="A24" s="244" t="s">
        <v>21</v>
      </c>
      <c r="B24" s="245"/>
      <c r="C24" s="15"/>
      <c r="D24" s="17">
        <v>29028</v>
      </c>
      <c r="E24" s="17">
        <v>17755</v>
      </c>
      <c r="F24" s="17">
        <v>11019</v>
      </c>
      <c r="G24" s="17">
        <v>24447</v>
      </c>
      <c r="H24" s="244" t="s">
        <v>21</v>
      </c>
      <c r="I24" s="245"/>
      <c r="J24" s="15"/>
      <c r="K24" s="17">
        <v>10000</v>
      </c>
      <c r="L24" s="17">
        <v>10858</v>
      </c>
      <c r="M24" s="17">
        <v>12317</v>
      </c>
      <c r="N24" s="17">
        <v>29084</v>
      </c>
      <c r="P24" s="2">
        <f t="shared" si="9"/>
        <v>28</v>
      </c>
      <c r="Q24" s="2">
        <f t="shared" si="9"/>
        <v>55</v>
      </c>
      <c r="R24" s="2">
        <f t="shared" si="9"/>
        <v>19</v>
      </c>
      <c r="S24" s="2">
        <f t="shared" si="9"/>
        <v>47</v>
      </c>
      <c r="T24" s="2">
        <f t="shared" si="10"/>
        <v>0</v>
      </c>
      <c r="U24" s="2">
        <f t="shared" si="10"/>
        <v>58</v>
      </c>
      <c r="V24" s="2">
        <f t="shared" si="10"/>
        <v>17</v>
      </c>
      <c r="W24" s="2">
        <f t="shared" si="10"/>
        <v>84</v>
      </c>
      <c r="Y24" s="3">
        <f t="shared" si="6"/>
        <v>10000</v>
      </c>
      <c r="Z24" s="3">
        <f t="shared" si="6"/>
        <v>10858</v>
      </c>
      <c r="AA24" s="3">
        <f t="shared" si="6"/>
        <v>12317</v>
      </c>
      <c r="AB24" s="3">
        <f t="shared" si="6"/>
        <v>29084</v>
      </c>
      <c r="AC24" s="3">
        <f t="shared" si="7"/>
        <v>29028</v>
      </c>
      <c r="AD24" s="3">
        <f t="shared" si="7"/>
        <v>17755</v>
      </c>
      <c r="AE24" s="3">
        <f t="shared" si="7"/>
        <v>11019</v>
      </c>
      <c r="AF24" s="3">
        <f t="shared" si="7"/>
        <v>24447</v>
      </c>
    </row>
    <row r="25" spans="1:32" ht="24" customHeight="1" thickBot="1">
      <c r="A25" s="254" t="s">
        <v>22</v>
      </c>
      <c r="B25" s="255"/>
      <c r="C25" s="15"/>
      <c r="D25" s="16">
        <v>762464</v>
      </c>
      <c r="E25" s="16">
        <v>777441</v>
      </c>
      <c r="F25" s="16">
        <v>1047822</v>
      </c>
      <c r="G25" s="16">
        <v>1057050</v>
      </c>
      <c r="H25" s="254" t="s">
        <v>22</v>
      </c>
      <c r="I25" s="255"/>
      <c r="J25" s="15"/>
      <c r="K25" s="16">
        <v>618070</v>
      </c>
      <c r="L25" s="16">
        <v>663625</v>
      </c>
      <c r="M25" s="16">
        <v>711621</v>
      </c>
      <c r="N25" s="16">
        <v>716974</v>
      </c>
      <c r="P25" s="2">
        <f t="shared" si="9"/>
        <v>464</v>
      </c>
      <c r="Q25" s="2">
        <f t="shared" si="9"/>
        <v>441</v>
      </c>
      <c r="R25" s="2">
        <f t="shared" si="9"/>
        <v>7822</v>
      </c>
      <c r="S25" s="2">
        <f t="shared" si="9"/>
        <v>7050</v>
      </c>
      <c r="T25" s="2">
        <f t="shared" si="10"/>
        <v>70</v>
      </c>
      <c r="U25" s="2">
        <f t="shared" si="10"/>
        <v>625</v>
      </c>
      <c r="V25" s="2">
        <f t="shared" si="10"/>
        <v>621</v>
      </c>
      <c r="W25" s="2">
        <f t="shared" si="10"/>
        <v>974</v>
      </c>
      <c r="Y25" s="3">
        <f t="shared" si="6"/>
        <v>618070</v>
      </c>
      <c r="Z25" s="3">
        <f t="shared" si="6"/>
        <v>663625</v>
      </c>
      <c r="AA25" s="3">
        <f t="shared" si="6"/>
        <v>711621</v>
      </c>
      <c r="AB25" s="3">
        <f t="shared" si="6"/>
        <v>716974</v>
      </c>
      <c r="AC25" s="3">
        <f t="shared" si="7"/>
        <v>762464</v>
      </c>
      <c r="AD25" s="3">
        <f t="shared" si="7"/>
        <v>777441</v>
      </c>
      <c r="AE25" s="3">
        <f t="shared" si="7"/>
        <v>1047822</v>
      </c>
      <c r="AF25" s="3">
        <f t="shared" si="7"/>
        <v>1057050</v>
      </c>
    </row>
    <row r="26" spans="1:32" ht="15" customHeight="1" thickBot="1">
      <c r="A26" s="244" t="s">
        <v>23</v>
      </c>
      <c r="B26" s="245"/>
      <c r="C26" s="15"/>
      <c r="D26" s="17">
        <v>364834</v>
      </c>
      <c r="E26" s="17">
        <v>357622</v>
      </c>
      <c r="F26" s="17">
        <v>519925</v>
      </c>
      <c r="G26" s="17">
        <v>517483</v>
      </c>
      <c r="H26" s="244" t="s">
        <v>23</v>
      </c>
      <c r="I26" s="245"/>
      <c r="J26" s="15"/>
      <c r="K26" s="17">
        <v>318715</v>
      </c>
      <c r="L26" s="17">
        <v>327524</v>
      </c>
      <c r="M26" s="17">
        <v>338733</v>
      </c>
      <c r="N26" s="17">
        <v>350024</v>
      </c>
      <c r="P26" s="2">
        <f t="shared" si="9"/>
        <v>834</v>
      </c>
      <c r="Q26" s="2">
        <f t="shared" si="9"/>
        <v>622</v>
      </c>
      <c r="R26" s="2">
        <f t="shared" si="9"/>
        <v>925</v>
      </c>
      <c r="S26" s="2">
        <f t="shared" si="9"/>
        <v>483</v>
      </c>
      <c r="T26" s="2">
        <f t="shared" si="10"/>
        <v>715</v>
      </c>
      <c r="U26" s="2">
        <f t="shared" si="10"/>
        <v>524</v>
      </c>
      <c r="V26" s="2">
        <f t="shared" si="10"/>
        <v>733</v>
      </c>
      <c r="W26" s="2">
        <f t="shared" si="10"/>
        <v>24</v>
      </c>
      <c r="Y26" s="3">
        <f t="shared" si="6"/>
        <v>318715</v>
      </c>
      <c r="Z26" s="3">
        <f t="shared" si="6"/>
        <v>327524</v>
      </c>
      <c r="AA26" s="3">
        <f t="shared" si="6"/>
        <v>338733</v>
      </c>
      <c r="AB26" s="3">
        <f t="shared" si="6"/>
        <v>350024</v>
      </c>
      <c r="AC26" s="3">
        <f t="shared" si="7"/>
        <v>364834</v>
      </c>
      <c r="AD26" s="3">
        <f t="shared" si="7"/>
        <v>357622</v>
      </c>
      <c r="AE26" s="3">
        <f t="shared" si="7"/>
        <v>519925</v>
      </c>
      <c r="AF26" s="3">
        <f t="shared" si="7"/>
        <v>517483</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4647</v>
      </c>
      <c r="E28" s="17">
        <v>5202</v>
      </c>
      <c r="F28" s="17">
        <v>161041</v>
      </c>
      <c r="G28" s="17">
        <v>159817</v>
      </c>
      <c r="H28" s="244" t="s">
        <v>25</v>
      </c>
      <c r="I28" s="245"/>
      <c r="J28" s="15"/>
      <c r="K28" s="17">
        <v>9728</v>
      </c>
      <c r="L28" s="17">
        <v>9728</v>
      </c>
      <c r="M28" s="17">
        <v>4753</v>
      </c>
      <c r="N28" s="17">
        <v>4826</v>
      </c>
      <c r="P28" s="2">
        <f t="shared" si="9"/>
        <v>7</v>
      </c>
      <c r="Q28" s="2">
        <f t="shared" si="9"/>
        <v>2</v>
      </c>
      <c r="R28" s="2">
        <f t="shared" si="9"/>
        <v>41</v>
      </c>
      <c r="S28" s="2">
        <f t="shared" si="9"/>
        <v>817</v>
      </c>
      <c r="T28" s="2">
        <f t="shared" si="10"/>
        <v>8</v>
      </c>
      <c r="U28" s="2">
        <f t="shared" si="10"/>
        <v>8</v>
      </c>
      <c r="V28" s="2">
        <f t="shared" si="10"/>
        <v>3</v>
      </c>
      <c r="W28" s="2">
        <f t="shared" si="10"/>
        <v>6</v>
      </c>
      <c r="Y28" s="3">
        <f t="shared" si="6"/>
        <v>9728</v>
      </c>
      <c r="Z28" s="3">
        <f t="shared" si="6"/>
        <v>9728</v>
      </c>
      <c r="AA28" s="3">
        <f t="shared" si="6"/>
        <v>4753</v>
      </c>
      <c r="AB28" s="3">
        <f t="shared" si="6"/>
        <v>4826</v>
      </c>
      <c r="AC28" s="3">
        <f t="shared" si="7"/>
        <v>4647</v>
      </c>
      <c r="AD28" s="3">
        <f t="shared" si="7"/>
        <v>5202</v>
      </c>
      <c r="AE28" s="3">
        <f t="shared" si="7"/>
        <v>161041</v>
      </c>
      <c r="AF28" s="3">
        <f t="shared" si="7"/>
        <v>159817</v>
      </c>
    </row>
    <row r="29" spans="1:32" ht="15" customHeight="1" thickBot="1">
      <c r="A29" s="254" t="s">
        <v>26</v>
      </c>
      <c r="B29" s="255"/>
      <c r="C29" s="15"/>
      <c r="D29" s="16">
        <v>2858647</v>
      </c>
      <c r="E29" s="16">
        <v>2760209</v>
      </c>
      <c r="F29" s="16">
        <v>2963074</v>
      </c>
      <c r="G29" s="16">
        <v>3419836</v>
      </c>
      <c r="H29" s="254" t="s">
        <v>26</v>
      </c>
      <c r="I29" s="255"/>
      <c r="J29" s="15"/>
      <c r="K29" s="16">
        <v>2012349</v>
      </c>
      <c r="L29" s="16">
        <v>2138893</v>
      </c>
      <c r="M29" s="16">
        <v>2189673</v>
      </c>
      <c r="N29" s="16">
        <v>2611069</v>
      </c>
      <c r="P29" s="2">
        <f t="shared" si="9"/>
        <v>8647</v>
      </c>
      <c r="Q29" s="2">
        <f t="shared" si="9"/>
        <v>209</v>
      </c>
      <c r="R29" s="2">
        <f t="shared" si="9"/>
        <v>3074</v>
      </c>
      <c r="S29" s="2">
        <f t="shared" si="9"/>
        <v>9836</v>
      </c>
      <c r="T29" s="2">
        <f t="shared" si="10"/>
        <v>2349</v>
      </c>
      <c r="U29" s="2">
        <f t="shared" si="10"/>
        <v>8893</v>
      </c>
      <c r="V29" s="2">
        <f t="shared" si="10"/>
        <v>9673</v>
      </c>
      <c r="W29" s="2">
        <f t="shared" si="10"/>
        <v>1069</v>
      </c>
      <c r="Y29" s="3">
        <f t="shared" si="6"/>
        <v>2012349</v>
      </c>
      <c r="Z29" s="3">
        <f t="shared" si="6"/>
        <v>2138893</v>
      </c>
      <c r="AA29" s="3">
        <f t="shared" si="6"/>
        <v>2189673</v>
      </c>
      <c r="AB29" s="3">
        <f t="shared" si="6"/>
        <v>2611069</v>
      </c>
      <c r="AC29" s="3">
        <f t="shared" si="7"/>
        <v>2858647</v>
      </c>
      <c r="AD29" s="3">
        <f t="shared" si="7"/>
        <v>2760209</v>
      </c>
      <c r="AE29" s="3">
        <f t="shared" si="7"/>
        <v>2963074</v>
      </c>
      <c r="AF29" s="3">
        <f t="shared" si="7"/>
        <v>3419836</v>
      </c>
    </row>
    <row r="30" spans="1:32" ht="15" customHeight="1" thickBot="1">
      <c r="A30" s="254" t="s">
        <v>27</v>
      </c>
      <c r="B30" s="255"/>
      <c r="C30" s="15"/>
      <c r="D30" s="16">
        <v>1630795</v>
      </c>
      <c r="E30" s="16">
        <v>1446631</v>
      </c>
      <c r="F30" s="16">
        <v>1683066</v>
      </c>
      <c r="G30" s="16">
        <v>2145873</v>
      </c>
      <c r="H30" s="254" t="s">
        <v>27</v>
      </c>
      <c r="I30" s="255"/>
      <c r="J30" s="15"/>
      <c r="K30" s="16">
        <v>1367846</v>
      </c>
      <c r="L30" s="16">
        <v>1420390</v>
      </c>
      <c r="M30" s="16">
        <v>1441158</v>
      </c>
      <c r="N30" s="16">
        <v>1223118</v>
      </c>
      <c r="P30" s="2">
        <f t="shared" si="9"/>
        <v>795</v>
      </c>
      <c r="Q30" s="2">
        <f t="shared" si="9"/>
        <v>6631</v>
      </c>
      <c r="R30" s="2">
        <f t="shared" si="9"/>
        <v>3066</v>
      </c>
      <c r="S30" s="2">
        <f t="shared" si="9"/>
        <v>5873</v>
      </c>
      <c r="T30" s="2">
        <f t="shared" si="10"/>
        <v>7846</v>
      </c>
      <c r="U30" s="2">
        <f t="shared" si="10"/>
        <v>390</v>
      </c>
      <c r="V30" s="2">
        <f t="shared" si="10"/>
        <v>1158</v>
      </c>
      <c r="W30" s="2">
        <f t="shared" si="10"/>
        <v>3118</v>
      </c>
      <c r="Y30" s="3">
        <f t="shared" si="6"/>
        <v>1367846</v>
      </c>
      <c r="Z30" s="3">
        <f t="shared" si="6"/>
        <v>1420390</v>
      </c>
      <c r="AA30" s="3">
        <f t="shared" si="6"/>
        <v>1441158</v>
      </c>
      <c r="AB30" s="3">
        <f t="shared" si="6"/>
        <v>1223118</v>
      </c>
      <c r="AC30" s="3">
        <f t="shared" si="7"/>
        <v>1630795</v>
      </c>
      <c r="AD30" s="3">
        <f t="shared" si="7"/>
        <v>1446631</v>
      </c>
      <c r="AE30" s="3">
        <f t="shared" si="7"/>
        <v>1683066</v>
      </c>
      <c r="AF30" s="3">
        <f t="shared" si="7"/>
        <v>2145873</v>
      </c>
    </row>
    <row r="31" spans="1:32" ht="15" customHeight="1" thickBot="1">
      <c r="A31" s="244" t="s">
        <v>28</v>
      </c>
      <c r="B31" s="245"/>
      <c r="C31" s="15"/>
      <c r="D31" s="17">
        <v>1524203</v>
      </c>
      <c r="E31" s="17">
        <v>1325610</v>
      </c>
      <c r="F31" s="17">
        <v>1551328</v>
      </c>
      <c r="G31" s="17">
        <v>2018335</v>
      </c>
      <c r="H31" s="244" t="s">
        <v>28</v>
      </c>
      <c r="I31" s="245"/>
      <c r="J31" s="15"/>
      <c r="K31" s="17">
        <v>1315617</v>
      </c>
      <c r="L31" s="17">
        <v>1359717</v>
      </c>
      <c r="M31" s="17">
        <v>1343715</v>
      </c>
      <c r="N31" s="17">
        <v>1119978</v>
      </c>
      <c r="P31" s="2">
        <f t="shared" si="9"/>
        <v>4203</v>
      </c>
      <c r="Q31" s="2">
        <f t="shared" si="9"/>
        <v>5610</v>
      </c>
      <c r="R31" s="2">
        <f t="shared" si="9"/>
        <v>1328</v>
      </c>
      <c r="S31" s="2">
        <f t="shared" si="9"/>
        <v>8335</v>
      </c>
      <c r="T31" s="2">
        <f t="shared" si="10"/>
        <v>5617</v>
      </c>
      <c r="U31" s="2">
        <f t="shared" si="10"/>
        <v>9717</v>
      </c>
      <c r="V31" s="2">
        <f t="shared" si="10"/>
        <v>3715</v>
      </c>
      <c r="W31" s="2">
        <f t="shared" si="10"/>
        <v>9978</v>
      </c>
      <c r="Y31" s="3">
        <f t="shared" si="6"/>
        <v>1315617</v>
      </c>
      <c r="Z31" s="3">
        <f t="shared" si="6"/>
        <v>1359717</v>
      </c>
      <c r="AA31" s="3">
        <f t="shared" si="6"/>
        <v>1343715</v>
      </c>
      <c r="AB31" s="3">
        <f t="shared" si="6"/>
        <v>1119978</v>
      </c>
      <c r="AC31" s="3">
        <f t="shared" si="7"/>
        <v>1524203</v>
      </c>
      <c r="AD31" s="3">
        <f t="shared" si="7"/>
        <v>1325610</v>
      </c>
      <c r="AE31" s="3">
        <f t="shared" si="7"/>
        <v>1551328</v>
      </c>
      <c r="AF31" s="3">
        <f t="shared" si="7"/>
        <v>2018335</v>
      </c>
    </row>
    <row r="32" spans="1:32" ht="24" customHeight="1" thickBot="1">
      <c r="A32" s="244" t="s">
        <v>29</v>
      </c>
      <c r="B32" s="245"/>
      <c r="C32" s="15"/>
      <c r="D32" s="17">
        <v>106592</v>
      </c>
      <c r="E32" s="17">
        <v>121021</v>
      </c>
      <c r="F32" s="17">
        <v>131738</v>
      </c>
      <c r="G32" s="17">
        <v>127538</v>
      </c>
      <c r="H32" s="244" t="s">
        <v>29</v>
      </c>
      <c r="I32" s="245"/>
      <c r="J32" s="15"/>
      <c r="K32" s="17">
        <v>52230</v>
      </c>
      <c r="L32" s="17">
        <v>60672</v>
      </c>
      <c r="M32" s="17">
        <v>97443</v>
      </c>
      <c r="N32" s="17">
        <v>103140</v>
      </c>
      <c r="P32" s="2">
        <f t="shared" si="9"/>
        <v>592</v>
      </c>
      <c r="Q32" s="2">
        <f t="shared" si="9"/>
        <v>21</v>
      </c>
      <c r="R32" s="2">
        <f t="shared" si="9"/>
        <v>738</v>
      </c>
      <c r="S32" s="2">
        <f t="shared" si="9"/>
        <v>538</v>
      </c>
      <c r="T32" s="2">
        <f t="shared" si="10"/>
        <v>30</v>
      </c>
      <c r="U32" s="2">
        <f t="shared" si="10"/>
        <v>72</v>
      </c>
      <c r="V32" s="2">
        <f t="shared" si="10"/>
        <v>43</v>
      </c>
      <c r="W32" s="2">
        <f t="shared" si="10"/>
        <v>140</v>
      </c>
      <c r="Y32" s="3">
        <f t="shared" si="6"/>
        <v>52230</v>
      </c>
      <c r="Z32" s="3">
        <f t="shared" si="6"/>
        <v>60672</v>
      </c>
      <c r="AA32" s="3">
        <f t="shared" si="6"/>
        <v>97443</v>
      </c>
      <c r="AB32" s="3">
        <f t="shared" si="6"/>
        <v>103140</v>
      </c>
      <c r="AC32" s="3">
        <f t="shared" si="7"/>
        <v>106592</v>
      </c>
      <c r="AD32" s="3">
        <f t="shared" si="7"/>
        <v>121021</v>
      </c>
      <c r="AE32" s="3">
        <f t="shared" si="7"/>
        <v>131738</v>
      </c>
      <c r="AF32" s="3">
        <f t="shared" si="7"/>
        <v>127538</v>
      </c>
    </row>
    <row r="33" spans="1:32" ht="24" customHeight="1" thickBot="1">
      <c r="A33" s="254" t="s">
        <v>30</v>
      </c>
      <c r="B33" s="255"/>
      <c r="C33" s="15"/>
      <c r="D33" s="16">
        <v>1227852</v>
      </c>
      <c r="E33" s="16">
        <v>1313578</v>
      </c>
      <c r="F33" s="16">
        <v>1280008</v>
      </c>
      <c r="G33" s="16">
        <v>1273962</v>
      </c>
      <c r="H33" s="254" t="s">
        <v>30</v>
      </c>
      <c r="I33" s="255"/>
      <c r="J33" s="15"/>
      <c r="K33" s="16">
        <v>644503</v>
      </c>
      <c r="L33" s="16">
        <v>718504</v>
      </c>
      <c r="M33" s="16">
        <v>748516</v>
      </c>
      <c r="N33" s="16">
        <v>1387951</v>
      </c>
      <c r="P33" s="2">
        <f t="shared" si="9"/>
        <v>7852</v>
      </c>
      <c r="Q33" s="2">
        <f t="shared" si="9"/>
        <v>3578</v>
      </c>
      <c r="R33" s="2">
        <f t="shared" si="9"/>
        <v>8</v>
      </c>
      <c r="S33" s="2">
        <f t="shared" si="9"/>
        <v>3962</v>
      </c>
      <c r="T33" s="2">
        <f t="shared" si="10"/>
        <v>503</v>
      </c>
      <c r="U33" s="2">
        <f t="shared" si="10"/>
        <v>504</v>
      </c>
      <c r="V33" s="2">
        <f t="shared" si="10"/>
        <v>516</v>
      </c>
      <c r="W33" s="2">
        <f t="shared" si="10"/>
        <v>7951</v>
      </c>
      <c r="Y33" s="3">
        <f t="shared" si="6"/>
        <v>644503</v>
      </c>
      <c r="Z33" s="3">
        <f t="shared" si="6"/>
        <v>718504</v>
      </c>
      <c r="AA33" s="3">
        <f t="shared" si="6"/>
        <v>748516</v>
      </c>
      <c r="AB33" s="3">
        <f t="shared" si="6"/>
        <v>1387951</v>
      </c>
      <c r="AC33" s="3">
        <f t="shared" si="7"/>
        <v>1227852</v>
      </c>
      <c r="AD33" s="3">
        <f t="shared" si="7"/>
        <v>1313578</v>
      </c>
      <c r="AE33" s="3">
        <f t="shared" si="7"/>
        <v>1280008</v>
      </c>
      <c r="AF33" s="3">
        <f t="shared" si="7"/>
        <v>1273962</v>
      </c>
    </row>
    <row r="34" spans="1:32" ht="30" customHeight="1" thickBot="1">
      <c r="A34" s="244" t="s">
        <v>31</v>
      </c>
      <c r="B34" s="245"/>
      <c r="C34" s="15"/>
      <c r="D34" s="17">
        <v>576000</v>
      </c>
      <c r="E34" s="17">
        <v>576000</v>
      </c>
      <c r="F34" s="17">
        <v>576000</v>
      </c>
      <c r="G34" s="17">
        <v>576000</v>
      </c>
      <c r="H34" s="244" t="s">
        <v>31</v>
      </c>
      <c r="I34" s="245"/>
      <c r="J34" s="15"/>
      <c r="K34" s="17">
        <v>288000</v>
      </c>
      <c r="L34" s="17">
        <v>288000</v>
      </c>
      <c r="M34" s="17">
        <v>288000</v>
      </c>
      <c r="N34" s="17">
        <v>576000</v>
      </c>
      <c r="P34" s="2">
        <f t="shared" si="9"/>
        <v>0</v>
      </c>
      <c r="Q34" s="2">
        <f t="shared" si="9"/>
        <v>0</v>
      </c>
      <c r="R34" s="2">
        <f t="shared" si="9"/>
        <v>0</v>
      </c>
      <c r="S34" s="2">
        <f t="shared" si="9"/>
        <v>0</v>
      </c>
      <c r="T34" s="2">
        <f t="shared" si="10"/>
        <v>0</v>
      </c>
      <c r="U34" s="2">
        <f t="shared" si="10"/>
        <v>0</v>
      </c>
      <c r="V34" s="2">
        <f t="shared" si="10"/>
        <v>0</v>
      </c>
      <c r="W34" s="2">
        <f t="shared" si="10"/>
        <v>0</v>
      </c>
      <c r="Y34" s="3">
        <f t="shared" si="6"/>
        <v>288000</v>
      </c>
      <c r="Z34" s="3">
        <f t="shared" si="6"/>
        <v>288000</v>
      </c>
      <c r="AA34" s="3">
        <f t="shared" si="6"/>
        <v>288000</v>
      </c>
      <c r="AB34" s="3">
        <f t="shared" si="6"/>
        <v>576000</v>
      </c>
      <c r="AC34" s="3">
        <f t="shared" si="7"/>
        <v>576000</v>
      </c>
      <c r="AD34" s="3">
        <f t="shared" si="7"/>
        <v>576000</v>
      </c>
      <c r="AE34" s="3">
        <f t="shared" si="7"/>
        <v>576000</v>
      </c>
      <c r="AF34" s="3">
        <f t="shared" si="7"/>
        <v>576000</v>
      </c>
    </row>
    <row r="35" spans="1:32" ht="30" customHeight="1" thickBot="1">
      <c r="A35" s="244" t="s">
        <v>32</v>
      </c>
      <c r="B35" s="245"/>
      <c r="C35" s="15"/>
      <c r="D35" s="17">
        <v>330908</v>
      </c>
      <c r="E35" s="17">
        <v>330908</v>
      </c>
      <c r="F35" s="17">
        <v>330908</v>
      </c>
      <c r="G35" s="17">
        <v>330908</v>
      </c>
      <c r="H35" s="244" t="s">
        <v>32</v>
      </c>
      <c r="I35" s="245"/>
      <c r="J35" s="15"/>
      <c r="K35" s="17">
        <v>43234</v>
      </c>
      <c r="L35" s="17">
        <v>43234</v>
      </c>
      <c r="M35" s="17">
        <v>43234</v>
      </c>
      <c r="N35" s="17">
        <v>330908</v>
      </c>
      <c r="P35" s="2">
        <f t="shared" si="9"/>
        <v>908</v>
      </c>
      <c r="Q35" s="2">
        <f t="shared" si="9"/>
        <v>908</v>
      </c>
      <c r="R35" s="2">
        <f t="shared" si="9"/>
        <v>908</v>
      </c>
      <c r="S35" s="2">
        <f t="shared" si="9"/>
        <v>908</v>
      </c>
      <c r="T35" s="2">
        <f t="shared" si="10"/>
        <v>34</v>
      </c>
      <c r="U35" s="2">
        <f t="shared" si="10"/>
        <v>34</v>
      </c>
      <c r="V35" s="2">
        <f t="shared" si="10"/>
        <v>34</v>
      </c>
      <c r="W35" s="2">
        <f t="shared" si="10"/>
        <v>908</v>
      </c>
      <c r="Y35" s="3">
        <f t="shared" si="6"/>
        <v>43234</v>
      </c>
      <c r="Z35" s="3">
        <f t="shared" si="6"/>
        <v>43234</v>
      </c>
      <c r="AA35" s="3">
        <f t="shared" si="6"/>
        <v>43234</v>
      </c>
      <c r="AB35" s="3">
        <f t="shared" si="6"/>
        <v>330908</v>
      </c>
      <c r="AC35" s="3">
        <f t="shared" si="7"/>
        <v>330908</v>
      </c>
      <c r="AD35" s="3">
        <f t="shared" si="7"/>
        <v>330908</v>
      </c>
      <c r="AE35" s="3">
        <f t="shared" si="7"/>
        <v>330908</v>
      </c>
      <c r="AF35" s="3">
        <f t="shared" si="7"/>
        <v>330908</v>
      </c>
    </row>
    <row r="36" spans="1:32" ht="36" customHeight="1" thickBot="1">
      <c r="A36" s="244" t="s">
        <v>33</v>
      </c>
      <c r="B36" s="245"/>
      <c r="C36" s="15"/>
      <c r="D36" s="17">
        <v>212831</v>
      </c>
      <c r="E36" s="17">
        <v>298557</v>
      </c>
      <c r="F36" s="17">
        <v>264987</v>
      </c>
      <c r="G36" s="17">
        <v>258941</v>
      </c>
      <c r="H36" s="244" t="s">
        <v>33</v>
      </c>
      <c r="I36" s="245"/>
      <c r="J36" s="15"/>
      <c r="K36" s="17">
        <v>205156</v>
      </c>
      <c r="L36" s="17">
        <v>279156</v>
      </c>
      <c r="M36" s="17">
        <v>309168</v>
      </c>
      <c r="N36" s="17">
        <v>372930</v>
      </c>
      <c r="P36" s="2">
        <f t="shared" si="9"/>
        <v>831</v>
      </c>
      <c r="Q36" s="2">
        <f t="shared" si="9"/>
        <v>557</v>
      </c>
      <c r="R36" s="2">
        <f t="shared" si="9"/>
        <v>987</v>
      </c>
      <c r="S36" s="2">
        <f t="shared" si="9"/>
        <v>941</v>
      </c>
      <c r="T36" s="2">
        <f t="shared" si="10"/>
        <v>156</v>
      </c>
      <c r="U36" s="2">
        <f t="shared" si="10"/>
        <v>156</v>
      </c>
      <c r="V36" s="2">
        <f t="shared" si="10"/>
        <v>168</v>
      </c>
      <c r="W36" s="2">
        <f t="shared" si="10"/>
        <v>930</v>
      </c>
      <c r="Y36" s="3">
        <f t="shared" si="6"/>
        <v>205156</v>
      </c>
      <c r="Z36" s="3">
        <f t="shared" si="6"/>
        <v>279156</v>
      </c>
      <c r="AA36" s="3">
        <f t="shared" si="6"/>
        <v>309168</v>
      </c>
      <c r="AB36" s="3">
        <f t="shared" si="6"/>
        <v>372930</v>
      </c>
      <c r="AC36" s="3">
        <f t="shared" si="7"/>
        <v>212831</v>
      </c>
      <c r="AD36" s="3">
        <f t="shared" si="7"/>
        <v>298557</v>
      </c>
      <c r="AE36" s="3">
        <f t="shared" si="7"/>
        <v>264987</v>
      </c>
      <c r="AF36" s="3">
        <f t="shared" si="7"/>
        <v>258941</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2858647</v>
      </c>
      <c r="E38" s="16">
        <v>2760209</v>
      </c>
      <c r="F38" s="16">
        <v>2963074</v>
      </c>
      <c r="G38" s="16">
        <v>3419836</v>
      </c>
      <c r="H38" s="254" t="s">
        <v>35</v>
      </c>
      <c r="I38" s="255"/>
      <c r="J38" s="15"/>
      <c r="K38" s="16">
        <v>2012349</v>
      </c>
      <c r="L38" s="16">
        <v>2138893</v>
      </c>
      <c r="M38" s="16">
        <v>2189673</v>
      </c>
      <c r="N38" s="16">
        <v>2611069</v>
      </c>
      <c r="P38" s="2">
        <f t="shared" si="9"/>
        <v>8647</v>
      </c>
      <c r="Q38" s="2">
        <f t="shared" si="9"/>
        <v>209</v>
      </c>
      <c r="R38" s="2">
        <f t="shared" si="9"/>
        <v>3074</v>
      </c>
      <c r="S38" s="2">
        <f t="shared" si="9"/>
        <v>9836</v>
      </c>
      <c r="T38" s="2">
        <f t="shared" si="10"/>
        <v>2349</v>
      </c>
      <c r="U38" s="2">
        <f t="shared" si="10"/>
        <v>8893</v>
      </c>
      <c r="V38" s="2">
        <f t="shared" si="10"/>
        <v>9673</v>
      </c>
      <c r="W38" s="2">
        <f t="shared" si="10"/>
        <v>1069</v>
      </c>
      <c r="Y38" s="3">
        <f t="shared" si="6"/>
        <v>2012349</v>
      </c>
      <c r="Z38" s="3">
        <f t="shared" si="6"/>
        <v>2138893</v>
      </c>
      <c r="AA38" s="3">
        <f t="shared" si="6"/>
        <v>2189673</v>
      </c>
      <c r="AB38" s="3">
        <f t="shared" si="6"/>
        <v>2611069</v>
      </c>
      <c r="AC38" s="3">
        <f t="shared" si="7"/>
        <v>2858647</v>
      </c>
      <c r="AD38" s="3">
        <f t="shared" si="7"/>
        <v>2760209</v>
      </c>
      <c r="AE38" s="3">
        <f t="shared" si="7"/>
        <v>2963074</v>
      </c>
      <c r="AF38" s="3">
        <f t="shared" si="7"/>
        <v>3419836</v>
      </c>
    </row>
    <row r="39" spans="1:32" ht="15.75" thickBot="1">
      <c r="A39" s="244" t="s">
        <v>1683</v>
      </c>
      <c r="B39" s="245"/>
      <c r="C39" s="15"/>
      <c r="D39" s="17">
        <v>1952433</v>
      </c>
      <c r="E39" s="17">
        <v>2018404</v>
      </c>
      <c r="F39" s="17">
        <v>2095818</v>
      </c>
      <c r="G39" s="17">
        <v>2304742</v>
      </c>
      <c r="H39" s="244" t="s">
        <v>1683</v>
      </c>
      <c r="I39" s="245"/>
      <c r="J39" s="15"/>
      <c r="K39" s="17">
        <v>1713619</v>
      </c>
      <c r="L39" s="17">
        <v>1794088</v>
      </c>
      <c r="M39" s="17">
        <v>1468129</v>
      </c>
      <c r="N39" s="17">
        <v>2119640</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t="s">
        <v>1686</v>
      </c>
      <c r="B43"/>
      <c r="C43"/>
      <c r="D43"/>
      <c r="E43"/>
      <c r="F43"/>
      <c r="G43"/>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2">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39:I39"/>
    <mergeCell ref="H40:I40"/>
    <mergeCell ref="H41:I41"/>
    <mergeCell ref="H42:I42"/>
    <mergeCell ref="A38:B38"/>
    <mergeCell ref="H38:I38"/>
    <mergeCell ref="A39:B39"/>
    <mergeCell ref="A40:B40"/>
    <mergeCell ref="A41:B41"/>
  </mergeCells>
  <pageMargins left="0.7" right="0.7" top="0.75" bottom="0.75" header="0.3" footer="0.3"/>
  <pageSetup orientation="portrait" horizontalDpi="300" r:id="rId1"/>
  <drawing r:id="rId2"/>
</worksheet>
</file>

<file path=xl/worksheets/sheet9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71</v>
      </c>
      <c r="D1" s="155" t="s">
        <v>1907</v>
      </c>
    </row>
    <row r="2" spans="1:11">
      <c r="A2" s="7"/>
      <c r="B2" s="198" t="s">
        <v>540</v>
      </c>
      <c r="C2" s="199" t="s">
        <v>37</v>
      </c>
      <c r="D2" s="199" t="str">
        <f>'Input yearly CCL'!N18</f>
        <v>Năm 2014</v>
      </c>
      <c r="E2" s="199" t="str">
        <f>'Input yearly CCL'!O18</f>
        <v>Năm 2015</v>
      </c>
      <c r="F2" s="199" t="str">
        <f>'Input yearly CCL'!P18</f>
        <v>Năm 2016</v>
      </c>
      <c r="G2" s="199" t="str">
        <f>'Input yearly CCL'!Q18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CCL'!N3</f>
        <v>36923</v>
      </c>
      <c r="E4" s="172">
        <f>'Input yearly CCL'!O3</f>
        <v>43251</v>
      </c>
      <c r="F4" s="172">
        <f>'Input yearly CCL'!P3</f>
        <v>70776</v>
      </c>
      <c r="G4" s="172">
        <f>'Input yearly CCL'!Q3</f>
        <v>98981</v>
      </c>
      <c r="H4" s="171"/>
      <c r="I4" s="268"/>
      <c r="J4" s="239"/>
      <c r="K4" s="269"/>
    </row>
    <row r="5" spans="1:11">
      <c r="A5" s="7"/>
      <c r="B5" s="170" t="s">
        <v>542</v>
      </c>
      <c r="C5" s="170" t="s">
        <v>38</v>
      </c>
      <c r="D5" s="173">
        <f>'Input yearly CCL'!N5</f>
        <v>6914</v>
      </c>
      <c r="E5" s="173">
        <f>'Input yearly CCL'!O5</f>
        <v>6252</v>
      </c>
      <c r="F5" s="173">
        <f>'Input yearly CCL'!P5</f>
        <v>12888</v>
      </c>
      <c r="G5" s="173">
        <f>'Input yearly CCL'!Q5</f>
        <v>17967</v>
      </c>
      <c r="H5" s="171"/>
      <c r="I5" s="268"/>
      <c r="J5" s="239"/>
      <c r="K5" s="269"/>
    </row>
    <row r="6" spans="1:11">
      <c r="A6" s="7"/>
      <c r="B6" s="170" t="s">
        <v>543</v>
      </c>
      <c r="C6" s="170" t="s">
        <v>38</v>
      </c>
      <c r="D6" s="173">
        <f>'Input yearly CCL'!N15</f>
        <v>2193</v>
      </c>
      <c r="E6" s="173">
        <f>'Input yearly CCL'!O15</f>
        <v>2075</v>
      </c>
      <c r="F6" s="173">
        <f>'Input yearly CCL'!P15</f>
        <v>4563</v>
      </c>
      <c r="G6" s="173">
        <f>'Input yearly CCL'!Q15</f>
        <v>10455</v>
      </c>
      <c r="H6" s="171"/>
      <c r="I6" s="268"/>
      <c r="J6" s="239"/>
      <c r="K6" s="269"/>
    </row>
    <row r="7" spans="1:11">
      <c r="A7" s="7"/>
      <c r="B7" s="170" t="s">
        <v>544</v>
      </c>
      <c r="C7" s="170" t="s">
        <v>38</v>
      </c>
      <c r="D7" s="173">
        <f>'Input yearly CCL'!N33</f>
        <v>277427</v>
      </c>
      <c r="E7" s="173">
        <f>'Input yearly CCL'!O33</f>
        <v>279294</v>
      </c>
      <c r="F7" s="173">
        <f>'Input yearly CCL'!P33</f>
        <v>375820</v>
      </c>
      <c r="G7" s="173">
        <f>'Input yearly CCL'!Q33</f>
        <v>385229</v>
      </c>
      <c r="H7" s="171"/>
      <c r="I7" s="268"/>
      <c r="J7" s="239"/>
      <c r="K7" s="269"/>
    </row>
    <row r="8" spans="1:11">
      <c r="A8" s="7"/>
      <c r="B8" s="170" t="s">
        <v>545</v>
      </c>
      <c r="C8" s="171" t="s">
        <v>38</v>
      </c>
      <c r="D8" s="172">
        <f>'Input yearly CCL'!N29</f>
        <v>551210</v>
      </c>
      <c r="E8" s="172">
        <f>'Input yearly CCL'!O29</f>
        <v>559732</v>
      </c>
      <c r="F8" s="172">
        <f>'Input yearly CCL'!P29</f>
        <v>546763</v>
      </c>
      <c r="G8" s="172">
        <f>'Input yearly CCL'!Q29</f>
        <v>568992</v>
      </c>
      <c r="H8" s="171"/>
      <c r="I8" s="268"/>
      <c r="J8" s="239"/>
      <c r="K8" s="269"/>
    </row>
    <row r="9" spans="1:11">
      <c r="A9" s="7"/>
      <c r="B9" s="170" t="s">
        <v>546</v>
      </c>
      <c r="C9" s="171" t="s">
        <v>39</v>
      </c>
      <c r="D9" s="172">
        <f>'Input yearly CCL'!N34*1000000/10000</f>
        <v>25000000</v>
      </c>
      <c r="E9" s="172">
        <f>'Input yearly CCL'!O34*1000000/10000</f>
        <v>26249900</v>
      </c>
      <c r="F9" s="172">
        <f>'Input yearly CCL'!P34*1000000/10000</f>
        <v>35499900</v>
      </c>
      <c r="G9" s="172">
        <f>'Input yearly CCL'!Q34*1000000/10000</f>
        <v>35499900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0.18725455678032663</v>
      </c>
      <c r="E11" s="174">
        <f>E5/E4</f>
        <v>0.14455157106194078</v>
      </c>
      <c r="F11" s="174">
        <f>F5/F4</f>
        <v>0.18209562563580875</v>
      </c>
      <c r="G11" s="174">
        <f>G5/G4</f>
        <v>0.18151968559622553</v>
      </c>
      <c r="H11" s="171"/>
      <c r="I11" s="268"/>
      <c r="J11" s="239"/>
      <c r="K11" s="269"/>
    </row>
    <row r="12" spans="1:11">
      <c r="A12" s="7"/>
      <c r="B12" s="170" t="s">
        <v>570</v>
      </c>
      <c r="C12" s="171" t="s">
        <v>36</v>
      </c>
      <c r="D12" s="175">
        <f>D6/D4</f>
        <v>5.9393873737236952E-2</v>
      </c>
      <c r="E12" s="174">
        <f>E6/E4</f>
        <v>4.7975769346373494E-2</v>
      </c>
      <c r="F12" s="174">
        <f>F6/F4</f>
        <v>6.447100712105798E-2</v>
      </c>
      <c r="G12" s="174">
        <f>G6/G4</f>
        <v>0.10562633232640607</v>
      </c>
      <c r="H12" s="171"/>
      <c r="I12" s="268"/>
      <c r="J12" s="239"/>
      <c r="K12" s="269"/>
    </row>
    <row r="13" spans="1:11">
      <c r="A13" s="7"/>
      <c r="B13" s="170" t="s">
        <v>41</v>
      </c>
      <c r="C13" s="171" t="s">
        <v>40</v>
      </c>
      <c r="D13" s="172">
        <f>D6*1000000/D9</f>
        <v>87.72</v>
      </c>
      <c r="E13" s="173">
        <f>E6*1000000/E9</f>
        <v>79.047920182553071</v>
      </c>
      <c r="F13" s="173">
        <f>F6*1000000/F9</f>
        <v>128.53557333964321</v>
      </c>
      <c r="G13" s="173">
        <f>G6*1000000/G9</f>
        <v>294.50787185316017</v>
      </c>
      <c r="H13" s="171"/>
      <c r="I13" s="268"/>
      <c r="J13" s="239"/>
      <c r="K13" s="269"/>
    </row>
    <row r="14" spans="1:11">
      <c r="A14" s="7"/>
      <c r="B14" s="170" t="s">
        <v>548</v>
      </c>
      <c r="C14" s="171"/>
      <c r="D14" s="172">
        <f>D7*1000000/D9</f>
        <v>11097.08</v>
      </c>
      <c r="E14" s="173">
        <f>E7*1000000/E9</f>
        <v>10639.811961188423</v>
      </c>
      <c r="F14" s="173">
        <f>F7*1000000/F9</f>
        <v>10586.508694390688</v>
      </c>
      <c r="G14" s="173">
        <f>G7*1000000/G9</f>
        <v>10851.551694511816</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0.1713836903826883</v>
      </c>
      <c r="F16" s="179">
        <f>(F4-E4)/ABS(E4)</f>
        <v>0.63640147048623152</v>
      </c>
      <c r="G16" s="179">
        <f>(G4-F4)/ABS(F4)</f>
        <v>0.39851079461964506</v>
      </c>
      <c r="H16" s="171"/>
      <c r="I16" s="268"/>
      <c r="J16" s="239"/>
      <c r="K16" s="269"/>
    </row>
    <row r="17" spans="1:12">
      <c r="A17" s="7"/>
      <c r="B17" s="170" t="s">
        <v>543</v>
      </c>
      <c r="C17" s="180" t="s">
        <v>36</v>
      </c>
      <c r="D17" s="170"/>
      <c r="E17" s="179">
        <f>(E6-D6)/ABS(D6)</f>
        <v>-5.3807569539443684E-2</v>
      </c>
      <c r="F17" s="179">
        <f>(F6-E6)/ABS(E6)</f>
        <v>1.1990361445783133</v>
      </c>
      <c r="G17" s="179">
        <f>(G6-F6)/ABS(F6)</f>
        <v>1.2912557527942143</v>
      </c>
      <c r="H17" s="171"/>
      <c r="I17" s="268"/>
      <c r="J17" s="239"/>
      <c r="K17" s="269"/>
    </row>
    <row r="18" spans="1:12">
      <c r="A18" s="7"/>
      <c r="B18" s="170" t="s">
        <v>41</v>
      </c>
      <c r="C18" s="177" t="s">
        <v>36</v>
      </c>
      <c r="D18" s="178"/>
      <c r="E18" s="179">
        <f>(E13-D13)/ABS(D13)</f>
        <v>-9.8860919031542732E-2</v>
      </c>
      <c r="F18" s="179">
        <f>(F13-E13)/ABS(E13)</f>
        <v>0.62604623932930148</v>
      </c>
      <c r="G18" s="179">
        <f>(G13-F13)/ABS(F13)</f>
        <v>1.2912557527942146</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7.4543622388952456E-3</v>
      </c>
      <c r="F20" s="175">
        <f>F6/AVERAGE(E7:F7)</f>
        <v>1.3930399899864757E-2</v>
      </c>
      <c r="G20" s="175">
        <f>G6/AVERAGE(F7:G7)</f>
        <v>2.7475234840332225E-2</v>
      </c>
      <c r="H20" s="171"/>
      <c r="I20" s="264" t="s">
        <v>1187</v>
      </c>
      <c r="J20" s="264"/>
      <c r="K20" s="264"/>
    </row>
    <row r="21" spans="1:12">
      <c r="A21" s="7"/>
      <c r="B21" s="170" t="s">
        <v>43</v>
      </c>
      <c r="C21" s="182" t="s">
        <v>36</v>
      </c>
      <c r="D21" s="171"/>
      <c r="E21" s="175">
        <f>E6/AVERAGE(D8:E8)</f>
        <v>3.735568553533848E-3</v>
      </c>
      <c r="F21" s="175">
        <f>F6/AVERAGE(E8:F8)</f>
        <v>8.2476649239264527E-3</v>
      </c>
      <c r="G21" s="175">
        <f>G6/AVERAGE(F8:G8)</f>
        <v>1.8740673355709812E-2</v>
      </c>
      <c r="H21" s="171"/>
      <c r="I21" s="183" t="s">
        <v>1188</v>
      </c>
      <c r="J21" s="183">
        <v>2018</v>
      </c>
      <c r="K21" s="183" t="s">
        <v>1190</v>
      </c>
    </row>
    <row r="22" spans="1:12">
      <c r="A22" s="7"/>
      <c r="B22" s="176" t="s">
        <v>551</v>
      </c>
      <c r="C22" s="182"/>
      <c r="D22" s="171"/>
      <c r="E22" s="175"/>
      <c r="F22" s="175"/>
      <c r="G22" s="175"/>
      <c r="H22" s="171"/>
      <c r="I22" s="171" t="s">
        <v>1189</v>
      </c>
      <c r="J22" s="172">
        <v>475000</v>
      </c>
      <c r="K22" s="185">
        <f>SUM(K30)/J22</f>
        <v>6.028E-2</v>
      </c>
    </row>
    <row r="23" spans="1:12">
      <c r="A23" s="7"/>
      <c r="B23" s="170" t="s">
        <v>552</v>
      </c>
      <c r="C23" s="182" t="s">
        <v>36</v>
      </c>
      <c r="D23" s="175">
        <f>1-D7/D8</f>
        <v>0.4966945447288692</v>
      </c>
      <c r="E23" s="175">
        <f>1-E7/E8</f>
        <v>0.50102191763200965</v>
      </c>
      <c r="F23" s="175">
        <f>1-F7/F8</f>
        <v>0.31264551551586339</v>
      </c>
      <c r="G23" s="175">
        <f>1-G7/G8</f>
        <v>0.32296236150947644</v>
      </c>
      <c r="H23" s="171"/>
      <c r="I23" s="171" t="s">
        <v>1191</v>
      </c>
      <c r="J23" s="172">
        <v>28900</v>
      </c>
      <c r="K23" s="185">
        <f>SUM(K32)/J23</f>
        <v>0.17851211072664361</v>
      </c>
    </row>
    <row r="24" spans="1:12">
      <c r="A24" s="7"/>
      <c r="B24" s="170" t="s">
        <v>553</v>
      </c>
      <c r="C24" s="182" t="s">
        <v>36</v>
      </c>
      <c r="D24" s="175">
        <f>D8/D7-1</f>
        <v>0.98686501313859143</v>
      </c>
      <c r="E24" s="175">
        <f>E8/E7-1</f>
        <v>1.004096042163455</v>
      </c>
      <c r="F24" s="175">
        <f>F8/F7-1</f>
        <v>0.45485338725985835</v>
      </c>
      <c r="G24" s="175">
        <f>G8/G7-1</f>
        <v>0.47702275789205895</v>
      </c>
      <c r="H24" s="171"/>
      <c r="I24" s="171" t="s">
        <v>1376</v>
      </c>
      <c r="J24" s="172"/>
      <c r="K24" s="171"/>
    </row>
    <row r="25" spans="1:12">
      <c r="A25" s="7"/>
      <c r="B25" s="170" t="s">
        <v>554</v>
      </c>
      <c r="C25" s="182" t="s">
        <v>40</v>
      </c>
      <c r="D25" s="186">
        <f>'Input yearly CCL'!N19/'Input yearly CCL'!N31</f>
        <v>3.4750175372621621</v>
      </c>
      <c r="E25" s="186">
        <f>'Input yearly CCL'!O19/'Input yearly CCL'!O31</f>
        <v>1.709409788823524</v>
      </c>
      <c r="F25" s="186">
        <f>'Input yearly CCL'!P19/'Input yearly CCL'!P31</f>
        <v>1.7239387139680573</v>
      </c>
      <c r="G25" s="186">
        <f>'Input yearly CCL'!Q19/'Input yearly CCL'!Q31</f>
        <v>1.8678640470272616</v>
      </c>
      <c r="H25" s="171"/>
      <c r="I25" s="171" t="s">
        <v>576</v>
      </c>
      <c r="J25" s="187">
        <v>0.05</v>
      </c>
      <c r="K25" s="197" t="s">
        <v>1649</v>
      </c>
    </row>
    <row r="26" spans="1:12">
      <c r="A26" s="7"/>
      <c r="B26" s="170" t="s">
        <v>555</v>
      </c>
      <c r="C26" s="182" t="s">
        <v>40</v>
      </c>
      <c r="D26" s="186">
        <f>('Input yearly CCL'!N19-'Input yearly CCL'!N23)/'Input yearly CCL'!N31</f>
        <v>0.43287748504812801</v>
      </c>
      <c r="E26" s="186">
        <f>('Input yearly CCL'!O19-'Input yearly CCL'!O23)/'Input yearly CCL'!O31</f>
        <v>0.30951441341397379</v>
      </c>
      <c r="F26" s="186">
        <f>('Input yearly CCL'!P19-'Input yearly CCL'!P23)/'Input yearly CCL'!P31</f>
        <v>0.50737645828468159</v>
      </c>
      <c r="G26" s="186">
        <f>('Input yearly CCL'!Q19-'Input yearly CCL'!Q23)/'Input yearly CCL'!Q31</f>
        <v>0.88984889730540107</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CCL'!Y1</f>
        <v>Quý 2/2016</v>
      </c>
      <c r="E28" s="199" t="str">
        <f>'Input quaterly CCL'!Z1</f>
        <v>Quý 3/2016</v>
      </c>
      <c r="F28" s="199" t="str">
        <f>'Input quaterly CCL'!AA1</f>
        <v>Quý 4/2016</v>
      </c>
      <c r="G28" s="199" t="str">
        <f>'Input quaterly CCL'!AB1</f>
        <v>Quý 1/2017</v>
      </c>
      <c r="H28" s="199" t="str">
        <f>'Input quaterly CCL'!AC1</f>
        <v>Quý 2/2017</v>
      </c>
      <c r="I28" s="199" t="str">
        <f>'Input quaterly CCL'!AD1</f>
        <v>Quý 3/2017</v>
      </c>
      <c r="J28" s="199" t="str">
        <f>'Input quaterly CCL'!AE1</f>
        <v>Quý 4/2017</v>
      </c>
      <c r="K28" s="199" t="str">
        <f>'Input quaterly CCL'!AF1</f>
        <v>Quý 1/2018</v>
      </c>
    </row>
    <row r="29" spans="1:12">
      <c r="A29" s="7"/>
      <c r="B29" s="170"/>
      <c r="C29" s="171"/>
      <c r="D29" s="171"/>
      <c r="E29" s="171"/>
      <c r="F29" s="171"/>
      <c r="G29" s="171"/>
      <c r="H29" s="171"/>
      <c r="I29" s="171"/>
      <c r="J29" s="171"/>
      <c r="K29" s="171"/>
    </row>
    <row r="30" spans="1:12">
      <c r="A30" s="7"/>
      <c r="B30" s="170" t="s">
        <v>541</v>
      </c>
      <c r="C30" s="171" t="s">
        <v>38</v>
      </c>
      <c r="D30" s="188">
        <f>'Input quaterly CCL'!Y3</f>
        <v>16579</v>
      </c>
      <c r="E30" s="188">
        <f>'Input quaterly CCL'!Z3</f>
        <v>19040</v>
      </c>
      <c r="F30" s="188">
        <f>'Input quaterly CCL'!AA3</f>
        <v>20953</v>
      </c>
      <c r="G30" s="188">
        <f>'Input quaterly CCL'!AB3</f>
        <v>13869</v>
      </c>
      <c r="H30" s="188">
        <f>'Input quaterly CCL'!AC3</f>
        <v>18286</v>
      </c>
      <c r="I30" s="188">
        <f>'Input quaterly CCL'!AD3</f>
        <v>20245</v>
      </c>
      <c r="J30" s="188">
        <f>'Input quaterly CCL'!AE3</f>
        <v>46595</v>
      </c>
      <c r="K30" s="188">
        <f>'Input quaterly CCL'!AF3</f>
        <v>28633</v>
      </c>
    </row>
    <row r="31" spans="1:12">
      <c r="A31" s="7"/>
      <c r="B31" s="170" t="s">
        <v>542</v>
      </c>
      <c r="C31" s="171" t="s">
        <v>38</v>
      </c>
      <c r="D31" s="188">
        <f>'Input quaterly CCL'!Y5</f>
        <v>1947</v>
      </c>
      <c r="E31" s="188">
        <f>'Input quaterly CCL'!Z5</f>
        <v>4136</v>
      </c>
      <c r="F31" s="188">
        <f>'Input quaterly CCL'!AA5</f>
        <v>4588</v>
      </c>
      <c r="G31" s="188">
        <f>'Input quaterly CCL'!AB5</f>
        <v>2271</v>
      </c>
      <c r="H31" s="188">
        <f>'Input quaterly CCL'!AC5</f>
        <v>2752</v>
      </c>
      <c r="I31" s="188">
        <f>'Input quaterly CCL'!AD5</f>
        <v>2073</v>
      </c>
      <c r="J31" s="188">
        <f>'Input quaterly CCL'!AE5</f>
        <v>10885</v>
      </c>
      <c r="K31" s="188">
        <f>'Input quaterly CCL'!AF5</f>
        <v>7489</v>
      </c>
    </row>
    <row r="32" spans="1:12">
      <c r="A32" s="7"/>
      <c r="B32" s="170" t="s">
        <v>543</v>
      </c>
      <c r="C32" s="170" t="s">
        <v>38</v>
      </c>
      <c r="D32" s="189">
        <f>'Input quaterly CCL'!Y15</f>
        <v>878</v>
      </c>
      <c r="E32" s="189">
        <f>'Input quaterly CCL'!Z15</f>
        <v>2569</v>
      </c>
      <c r="F32" s="189">
        <f>'Input quaterly CCL'!AA15</f>
        <v>264</v>
      </c>
      <c r="G32" s="189">
        <f>'Input quaterly CCL'!AB15</f>
        <v>846</v>
      </c>
      <c r="H32" s="189">
        <f>'Input quaterly CCL'!AC15</f>
        <v>1476</v>
      </c>
      <c r="I32" s="189">
        <f>'Input quaterly CCL'!AD15</f>
        <v>805</v>
      </c>
      <c r="J32" s="189">
        <f>'Input quaterly CCL'!AE15</f>
        <v>7343</v>
      </c>
      <c r="K32" s="189">
        <f>'Input quaterly CCL'!AF15</f>
        <v>5159</v>
      </c>
      <c r="L32" s="10"/>
    </row>
    <row r="33" spans="1:12">
      <c r="A33" s="7"/>
      <c r="B33" s="170" t="s">
        <v>544</v>
      </c>
      <c r="C33" s="171" t="s">
        <v>38</v>
      </c>
      <c r="D33" s="188">
        <f>'Input quaterly CCL'!Y33</f>
        <v>373352</v>
      </c>
      <c r="E33" s="188">
        <f>'Input quaterly CCL'!Z33</f>
        <v>375664</v>
      </c>
      <c r="F33" s="188">
        <f>'Input quaterly CCL'!AA33</f>
        <v>375820</v>
      </c>
      <c r="G33" s="188">
        <f>'Input quaterly CCL'!AB33</f>
        <v>376568</v>
      </c>
      <c r="H33" s="188">
        <f>'Input quaterly CCL'!AC33</f>
        <v>377897</v>
      </c>
      <c r="I33" s="188">
        <f>'Input quaterly CCL'!AD33</f>
        <v>378621</v>
      </c>
      <c r="J33" s="188">
        <f>'Input quaterly CCL'!AE33</f>
        <v>385229</v>
      </c>
      <c r="K33" s="188">
        <f>'Input quaterly CCL'!AF33</f>
        <v>509872</v>
      </c>
    </row>
    <row r="34" spans="1:12">
      <c r="A34" s="7"/>
      <c r="B34" s="170" t="s">
        <v>545</v>
      </c>
      <c r="C34" s="171" t="s">
        <v>38</v>
      </c>
      <c r="D34" s="188">
        <f>'Input quaterly CCL'!Y38</f>
        <v>561379</v>
      </c>
      <c r="E34" s="188">
        <f>'Input quaterly CCL'!Z38</f>
        <v>552831</v>
      </c>
      <c r="F34" s="188">
        <f>'Input quaterly CCL'!AA38</f>
        <v>547139</v>
      </c>
      <c r="G34" s="188">
        <f>'Input quaterly CCL'!AB38</f>
        <v>548652</v>
      </c>
      <c r="H34" s="188">
        <f>'Input quaterly CCL'!AC38</f>
        <v>550053</v>
      </c>
      <c r="I34" s="188">
        <f>'Input quaterly CCL'!AD38</f>
        <v>564273</v>
      </c>
      <c r="J34" s="188">
        <f>'Input quaterly CCL'!AE38</f>
        <v>569574</v>
      </c>
      <c r="K34" s="188">
        <f>'Input quaterly CCL'!AF38</f>
        <v>653943</v>
      </c>
    </row>
    <row r="35" spans="1:12">
      <c r="A35" s="7"/>
      <c r="B35" s="170" t="s">
        <v>546</v>
      </c>
      <c r="C35" s="171" t="s">
        <v>39</v>
      </c>
      <c r="D35" s="188">
        <f>'Input quaterly CCL'!Y34*1000000/10000</f>
        <v>35499900</v>
      </c>
      <c r="E35" s="188">
        <f>'Input quaterly CCL'!Z34*1000000/10000</f>
        <v>35499900</v>
      </c>
      <c r="F35" s="188">
        <f>'Input quaterly CCL'!AA34*1000000/10000</f>
        <v>35499900</v>
      </c>
      <c r="G35" s="188">
        <f>'Input quaterly CCL'!AB34*1000000/10000</f>
        <v>35499900</v>
      </c>
      <c r="H35" s="188">
        <f>'Input quaterly CCL'!AC34*1000000/10000</f>
        <v>35499900</v>
      </c>
      <c r="I35" s="188">
        <f>'Input quaterly CCL'!AD34*1000000/10000</f>
        <v>35499900</v>
      </c>
      <c r="J35" s="188">
        <f>'Input quaterly CCL'!AE34*1000000/10000</f>
        <v>35499900</v>
      </c>
      <c r="K35" s="188">
        <f>'Input quaterly CCL'!AF34*1000000/10000</f>
        <v>47499900</v>
      </c>
    </row>
    <row r="36" spans="1:12">
      <c r="A36" s="7"/>
      <c r="B36" s="170"/>
      <c r="C36" s="171"/>
      <c r="D36" s="188"/>
      <c r="E36" s="188"/>
      <c r="F36" s="188"/>
      <c r="G36" s="188"/>
      <c r="H36" s="188"/>
      <c r="I36" s="188"/>
      <c r="J36" s="188"/>
      <c r="K36" s="188"/>
    </row>
    <row r="37" spans="1:12">
      <c r="A37" s="7"/>
      <c r="B37" s="170" t="s">
        <v>547</v>
      </c>
      <c r="C37" s="171" t="s">
        <v>36</v>
      </c>
      <c r="D37" s="190">
        <f>D31/D30</f>
        <v>0.11743772241992882</v>
      </c>
      <c r="E37" s="190">
        <f t="shared" ref="E37:K37" si="0">E31/E30</f>
        <v>0.21722689075630253</v>
      </c>
      <c r="F37" s="190">
        <f t="shared" si="0"/>
        <v>0.21896625781511</v>
      </c>
      <c r="G37" s="190">
        <f t="shared" si="0"/>
        <v>0.16374648496647198</v>
      </c>
      <c r="H37" s="190">
        <f t="shared" si="0"/>
        <v>0.1504976484742426</v>
      </c>
      <c r="I37" s="190">
        <f t="shared" si="0"/>
        <v>0.10239565324771549</v>
      </c>
      <c r="J37" s="190">
        <f t="shared" si="0"/>
        <v>0.23360875630432451</v>
      </c>
      <c r="K37" s="190">
        <f t="shared" si="0"/>
        <v>0.26155135682603986</v>
      </c>
      <c r="L37" s="11"/>
    </row>
    <row r="38" spans="1:12">
      <c r="A38" s="7"/>
      <c r="B38" s="170" t="s">
        <v>571</v>
      </c>
      <c r="C38" s="171" t="s">
        <v>36</v>
      </c>
      <c r="D38" s="190">
        <f>D32/D30</f>
        <v>5.2958562036310997E-2</v>
      </c>
      <c r="E38" s="190">
        <f t="shared" ref="E38:K38" si="1">E32/E30</f>
        <v>0.13492647058823529</v>
      </c>
      <c r="F38" s="190">
        <f t="shared" si="1"/>
        <v>1.259962773827137E-2</v>
      </c>
      <c r="G38" s="190">
        <f t="shared" si="1"/>
        <v>6.0999351070733288E-2</v>
      </c>
      <c r="H38" s="190">
        <f t="shared" si="1"/>
        <v>8.0717488789237665E-2</v>
      </c>
      <c r="I38" s="190">
        <f t="shared" si="1"/>
        <v>3.9762904420844652E-2</v>
      </c>
      <c r="J38" s="190">
        <f t="shared" si="1"/>
        <v>0.15759201631076294</v>
      </c>
      <c r="K38" s="190">
        <f t="shared" si="1"/>
        <v>0.18017671917018824</v>
      </c>
      <c r="L38" s="11"/>
    </row>
    <row r="39" spans="1:12">
      <c r="A39" s="7"/>
      <c r="B39" s="170" t="s">
        <v>41</v>
      </c>
      <c r="C39" s="171" t="s">
        <v>40</v>
      </c>
      <c r="D39" s="172">
        <f>D32*1000000/D35</f>
        <v>24.73246403510996</v>
      </c>
      <c r="E39" s="172">
        <f t="shared" ref="E39:K39" si="2">E32*1000000/E35</f>
        <v>72.36640103211559</v>
      </c>
      <c r="F39" s="172">
        <f t="shared" si="2"/>
        <v>7.4366406665934273</v>
      </c>
      <c r="G39" s="172">
        <f t="shared" si="2"/>
        <v>23.831053045219846</v>
      </c>
      <c r="H39" s="172">
        <f t="shared" si="2"/>
        <v>41.577581908681431</v>
      </c>
      <c r="I39" s="172">
        <f t="shared" si="2"/>
        <v>22.67612021442314</v>
      </c>
      <c r="J39" s="172">
        <f t="shared" si="2"/>
        <v>206.84565308634672</v>
      </c>
      <c r="K39" s="172">
        <f t="shared" si="2"/>
        <v>108.61075497001046</v>
      </c>
    </row>
    <row r="40" spans="1:12">
      <c r="A40" s="7"/>
      <c r="B40" s="170" t="s">
        <v>548</v>
      </c>
      <c r="C40" s="171"/>
      <c r="D40" s="172">
        <f>D33*1000000/D35</f>
        <v>10516.987371795414</v>
      </c>
      <c r="E40" s="172">
        <f t="shared" ref="E40:K40" si="3">E33*1000000/E35</f>
        <v>10582.114315814973</v>
      </c>
      <c r="F40" s="172">
        <f t="shared" si="3"/>
        <v>10586.508694390688</v>
      </c>
      <c r="G40" s="172">
        <f t="shared" si="3"/>
        <v>10607.579176279371</v>
      </c>
      <c r="H40" s="172">
        <f t="shared" si="3"/>
        <v>10645.015901453244</v>
      </c>
      <c r="I40" s="172">
        <f t="shared" si="3"/>
        <v>10665.410325099507</v>
      </c>
      <c r="J40" s="172">
        <f t="shared" si="3"/>
        <v>10851.551694511816</v>
      </c>
      <c r="K40" s="172">
        <f t="shared" si="3"/>
        <v>10734.169966673615</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0.1029615778997527</v>
      </c>
      <c r="I42" s="179">
        <f>(I30-E30)/ABS(E30)</f>
        <v>6.3287815126050417E-2</v>
      </c>
      <c r="J42" s="179">
        <f>(J30-F30)/ABS(F30)</f>
        <v>1.2237865699422517</v>
      </c>
      <c r="K42" s="179">
        <f>(K30-G30)/ABS(G30)</f>
        <v>1.0645324104117095</v>
      </c>
      <c r="L42" s="12"/>
    </row>
    <row r="43" spans="1:12">
      <c r="A43" s="7"/>
      <c r="B43" s="170" t="s">
        <v>564</v>
      </c>
      <c r="C43" s="180" t="s">
        <v>36</v>
      </c>
      <c r="D43" s="170"/>
      <c r="E43" s="174">
        <f>E30/D30-1</f>
        <v>0.1484407986006393</v>
      </c>
      <c r="F43" s="174">
        <f t="shared" ref="F43:K43" si="4">F30/E30-1</f>
        <v>0.10047268907563023</v>
      </c>
      <c r="G43" s="174">
        <f t="shared" si="4"/>
        <v>-0.33809001097694846</v>
      </c>
      <c r="H43" s="174">
        <f t="shared" si="4"/>
        <v>0.31848006345086155</v>
      </c>
      <c r="I43" s="174">
        <f>I30/H30-1</f>
        <v>0.10713113857595968</v>
      </c>
      <c r="J43" s="174">
        <f t="shared" si="4"/>
        <v>1.3015559397382068</v>
      </c>
      <c r="K43" s="174">
        <f t="shared" si="4"/>
        <v>-0.38549200557999785</v>
      </c>
      <c r="L43" s="12"/>
    </row>
    <row r="44" spans="1:12" s="8" customFormat="1">
      <c r="A44" s="13"/>
      <c r="B44" s="170" t="s">
        <v>562</v>
      </c>
      <c r="C44" s="177" t="s">
        <v>36</v>
      </c>
      <c r="D44" s="178"/>
      <c r="E44" s="191"/>
      <c r="F44" s="191"/>
      <c r="G44" s="191"/>
      <c r="H44" s="179">
        <f>(H32-D32)/ABS(D32)</f>
        <v>0.68109339407744873</v>
      </c>
      <c r="I44" s="179">
        <f>(I32-E32)/ABS(E32)</f>
        <v>-0.68664850136239786</v>
      </c>
      <c r="J44" s="179">
        <f>(J32-F32)/ABS(F32)</f>
        <v>26.814393939393938</v>
      </c>
      <c r="K44" s="179">
        <f>(K32-G32)/ABS(G32)</f>
        <v>5.0981087470449173</v>
      </c>
      <c r="L44" s="14"/>
    </row>
    <row r="45" spans="1:12">
      <c r="A45" s="7"/>
      <c r="B45" s="170" t="s">
        <v>567</v>
      </c>
      <c r="C45" s="180" t="s">
        <v>36</v>
      </c>
      <c r="D45" s="170"/>
      <c r="E45" s="174">
        <f>E32/D32-1</f>
        <v>1.9259681093394079</v>
      </c>
      <c r="F45" s="174">
        <f t="shared" ref="F45:K45" si="5">F32/E32-1</f>
        <v>-0.89723627870766831</v>
      </c>
      <c r="G45" s="174">
        <f t="shared" si="5"/>
        <v>2.2045454545454546</v>
      </c>
      <c r="H45" s="174">
        <f>(H32-G32)/ABS(G32)</f>
        <v>0.74468085106382975</v>
      </c>
      <c r="I45" s="174">
        <f>I32/H32-1</f>
        <v>-0.45460704607046065</v>
      </c>
      <c r="J45" s="174">
        <f t="shared" si="5"/>
        <v>8.1217391304347828</v>
      </c>
      <c r="K45" s="174">
        <f t="shared" si="5"/>
        <v>-0.29742612011439462</v>
      </c>
      <c r="L45" s="12"/>
    </row>
    <row r="46" spans="1:12" s="8" customFormat="1">
      <c r="A46" s="13"/>
      <c r="B46" s="170" t="s">
        <v>565</v>
      </c>
      <c r="C46" s="177" t="s">
        <v>36</v>
      </c>
      <c r="D46" s="178"/>
      <c r="E46" s="191"/>
      <c r="F46" s="191"/>
      <c r="G46" s="191"/>
      <c r="H46" s="179">
        <f>(H39-D39)/ABS(D39)</f>
        <v>0.68109339407744851</v>
      </c>
      <c r="I46" s="179">
        <f>(I39-E39)/ABS(E39)</f>
        <v>-0.68664850136239786</v>
      </c>
      <c r="J46" s="179">
        <f>(J39-F39)/ABS(F39)</f>
        <v>26.814393939393938</v>
      </c>
      <c r="K46" s="179">
        <f>(K39-G39)/ABS(G39)</f>
        <v>3.5575306623639178</v>
      </c>
      <c r="L46" s="14"/>
    </row>
    <row r="47" spans="1:12">
      <c r="A47" s="7"/>
      <c r="B47" s="170" t="s">
        <v>566</v>
      </c>
      <c r="C47" s="180" t="s">
        <v>36</v>
      </c>
      <c r="D47" s="170"/>
      <c r="E47" s="174">
        <f>E39/D39-1</f>
        <v>1.9259681093394079</v>
      </c>
      <c r="F47" s="174">
        <f t="shared" ref="F47:K47" si="6">F39/E39-1</f>
        <v>-0.89723627870766831</v>
      </c>
      <c r="G47" s="174">
        <f t="shared" si="6"/>
        <v>2.2045454545454546</v>
      </c>
      <c r="H47" s="174">
        <f t="shared" si="6"/>
        <v>0.74468085106382964</v>
      </c>
      <c r="I47" s="174">
        <f>I39/H39-1</f>
        <v>-0.45460704607046065</v>
      </c>
      <c r="J47" s="174">
        <f t="shared" si="6"/>
        <v>8.1217391304347828</v>
      </c>
      <c r="K47" s="174">
        <f t="shared" si="6"/>
        <v>-0.47491884238596294</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6.8596665491791895E-3</v>
      </c>
      <c r="F49" s="174">
        <f t="shared" ref="F49:K49" si="7">F32/AVERAGE(E33:F33)</f>
        <v>7.026097694694764E-4</v>
      </c>
      <c r="G49" s="174">
        <f t="shared" si="7"/>
        <v>2.2488396944129892E-3</v>
      </c>
      <c r="H49" s="174">
        <f t="shared" si="7"/>
        <v>3.9127063548342203E-3</v>
      </c>
      <c r="I49" s="174">
        <f>I32/AVERAGE(H33:I33)</f>
        <v>2.1281714380887171E-3</v>
      </c>
      <c r="J49" s="174">
        <f t="shared" si="7"/>
        <v>1.922628788374681E-2</v>
      </c>
      <c r="K49" s="174">
        <f t="shared" si="7"/>
        <v>1.1527190786291155E-2</v>
      </c>
      <c r="L49" s="12"/>
    </row>
    <row r="50" spans="1:12">
      <c r="A50" s="7"/>
      <c r="B50" s="170" t="s">
        <v>43</v>
      </c>
      <c r="C50" s="182" t="s">
        <v>36</v>
      </c>
      <c r="D50" s="171"/>
      <c r="E50" s="175">
        <f>E32/AVERAGE(D34:E34)</f>
        <v>4.6113389755970602E-3</v>
      </c>
      <c r="F50" s="175">
        <f t="shared" ref="F50:K50" si="8">F32/AVERAGE(E34:F34)</f>
        <v>4.8001309126612546E-4</v>
      </c>
      <c r="G50" s="175">
        <f t="shared" si="8"/>
        <v>1.5440900682703179E-3</v>
      </c>
      <c r="H50" s="175">
        <f t="shared" si="8"/>
        <v>2.6867994593635235E-3</v>
      </c>
      <c r="I50" s="174">
        <f>I32/AVERAGE(H34:I34)</f>
        <v>1.4448195590877355E-3</v>
      </c>
      <c r="J50" s="174">
        <f t="shared" si="8"/>
        <v>1.2952364825236562E-2</v>
      </c>
      <c r="K50" s="174">
        <f t="shared" si="8"/>
        <v>8.4330663162015731E-3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0.3349377158746587</v>
      </c>
      <c r="E52" s="175">
        <f t="shared" si="9"/>
        <v>0.32047226005777529</v>
      </c>
      <c r="F52" s="175">
        <f t="shared" si="9"/>
        <v>0.31311787315471939</v>
      </c>
      <c r="G52" s="175">
        <f t="shared" si="9"/>
        <v>0.31364872451025427</v>
      </c>
      <c r="H52" s="175">
        <f t="shared" si="9"/>
        <v>0.31298074912781138</v>
      </c>
      <c r="I52" s="175">
        <f t="shared" si="9"/>
        <v>0.32901095746207953</v>
      </c>
      <c r="J52" s="175">
        <f t="shared" si="9"/>
        <v>0.32365416960746096</v>
      </c>
      <c r="K52" s="175">
        <f t="shared" si="9"/>
        <v>0.22031125036891597</v>
      </c>
    </row>
    <row r="53" spans="1:12">
      <c r="A53" s="7"/>
      <c r="B53" s="170" t="s">
        <v>553</v>
      </c>
      <c r="C53" s="182" t="s">
        <v>36</v>
      </c>
      <c r="D53" s="175">
        <f t="shared" ref="D53:K53" si="10">D34/D33-1</f>
        <v>0.50361856907154645</v>
      </c>
      <c r="E53" s="175">
        <f t="shared" si="10"/>
        <v>0.47161026875079859</v>
      </c>
      <c r="F53" s="175">
        <f t="shared" si="10"/>
        <v>0.45585386621254864</v>
      </c>
      <c r="G53" s="175">
        <f t="shared" si="10"/>
        <v>0.45697988145567336</v>
      </c>
      <c r="H53" s="175">
        <f t="shared" si="10"/>
        <v>0.45556328840927551</v>
      </c>
      <c r="I53" s="175">
        <f t="shared" si="10"/>
        <v>0.49033730300221068</v>
      </c>
      <c r="J53" s="175">
        <f t="shared" si="10"/>
        <v>0.47853354757819377</v>
      </c>
      <c r="K53" s="175">
        <f t="shared" si="10"/>
        <v>0.28256307465403085</v>
      </c>
    </row>
    <row r="54" spans="1:12">
      <c r="A54" s="7"/>
      <c r="B54" s="170" t="s">
        <v>554</v>
      </c>
      <c r="C54" s="182" t="s">
        <v>40</v>
      </c>
      <c r="D54" s="186">
        <f>'Input quaterly CCL'!Y19/'Input quaterly CCL'!Y31</f>
        <v>1.6547356003295632</v>
      </c>
      <c r="E54" s="186">
        <f>'Input quaterly CCL'!Z19/'Input quaterly CCL'!Z31</f>
        <v>1.5468480462011551</v>
      </c>
      <c r="F54" s="186">
        <f>'Input quaterly CCL'!AA19/'Input quaterly CCL'!AA31</f>
        <v>1.7318740896585207</v>
      </c>
      <c r="G54" s="186">
        <f>'Input quaterly CCL'!AB19/'Input quaterly CCL'!AB31</f>
        <v>1.6869857411732245</v>
      </c>
      <c r="H54" s="186">
        <f>'Input quaterly CCL'!AD19/'Input quaterly CCL'!AC31</f>
        <v>1.7803032468955791</v>
      </c>
      <c r="I54" s="186">
        <f>'Input quaterly CCL'!AD19/'Input quaterly CCL'!AD31</f>
        <v>1.7170733949170458</v>
      </c>
      <c r="J54" s="186">
        <f>'Input quaterly CCL'!AE19/'Input quaterly CCL'!AE31</f>
        <v>1.8631116429152894</v>
      </c>
      <c r="K54" s="186">
        <f>'Input quaterly CCL'!AF19/'Input quaterly CCL'!AF31</f>
        <v>2.1585889417062796</v>
      </c>
    </row>
    <row r="55" spans="1:12">
      <c r="A55" s="7"/>
      <c r="B55" s="170" t="s">
        <v>555</v>
      </c>
      <c r="C55" s="182" t="s">
        <v>40</v>
      </c>
      <c r="D55" s="192">
        <f>('Input quaterly CCL'!Y19-'Input quaterly CCL'!Y23)/'Input quaterly CCL'!Y31</f>
        <v>0.40667365740393979</v>
      </c>
      <c r="E55" s="192">
        <f>('Input quaterly CCL'!Z19-'Input quaterly CCL'!Z23)/'Input quaterly CCL'!Z31</f>
        <v>0.40899459986499664</v>
      </c>
      <c r="F55" s="192">
        <f>('Input quaterly CCL'!AA19-'Input quaterly CCL'!AA23)/'Input quaterly CCL'!AA31</f>
        <v>0.5092450234665804</v>
      </c>
      <c r="G55" s="192">
        <f>('Input quaterly CCL'!AB19-'Input quaterly CCL'!AB23)/'Input quaterly CCL'!AB31</f>
        <v>0.51038125363368514</v>
      </c>
      <c r="H55" s="192">
        <f>('Input quaterly CCL'!AD19-'Input quaterly CCL'!AC23)/'Input quaterly CCL'!AC31</f>
        <v>0.63906757774156353</v>
      </c>
      <c r="I55" s="192">
        <f>('Input quaterly CCL'!AD19-'Input quaterly CCL'!AD23)/'Input quaterly CCL'!AD31</f>
        <v>0.63026793510731194</v>
      </c>
      <c r="J55" s="192">
        <f>('Input quaterly CCL'!AE19-'Input quaterly CCL'!AE23)/'Input quaterly CCL'!AE31</f>
        <v>0.89057366196216126</v>
      </c>
      <c r="K55" s="192">
        <f>('Input quaterly CCL'!AF19-'Input quaterly CCL'!AF23)/'Input quaterly CCL'!AF31</f>
        <v>1.2140505379034277</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hợp'!D8</f>
        <v>3680</v>
      </c>
    </row>
    <row r="58" spans="1:12">
      <c r="A58" s="7"/>
      <c r="B58" s="170" t="s">
        <v>558</v>
      </c>
      <c r="C58" s="171" t="s">
        <v>38</v>
      </c>
      <c r="D58" s="172"/>
      <c r="E58" s="172"/>
      <c r="F58" s="172"/>
      <c r="G58" s="172"/>
      <c r="H58" s="172"/>
      <c r="I58" s="172"/>
      <c r="J58" s="172"/>
      <c r="K58" s="172">
        <f>K57*K35/1000000</f>
        <v>174799.63200000001</v>
      </c>
    </row>
    <row r="59" spans="1:12">
      <c r="A59" s="7"/>
      <c r="B59" s="170" t="s">
        <v>559</v>
      </c>
      <c r="C59" s="171" t="s">
        <v>40</v>
      </c>
      <c r="D59" s="172"/>
      <c r="E59" s="172"/>
      <c r="F59" s="172"/>
      <c r="G59" s="172"/>
      <c r="H59" s="172"/>
      <c r="I59" s="172"/>
      <c r="J59" s="172"/>
      <c r="K59" s="194">
        <f>K57/(SUM(H32:K32)*1000000/K35)</f>
        <v>11.824367990259081</v>
      </c>
    </row>
    <row r="60" spans="1:12">
      <c r="A60" s="7"/>
      <c r="B60" s="170" t="s">
        <v>560</v>
      </c>
      <c r="C60" s="171" t="s">
        <v>40</v>
      </c>
      <c r="D60" s="172"/>
      <c r="E60" s="172"/>
      <c r="F60" s="172"/>
      <c r="G60" s="172"/>
      <c r="H60" s="172"/>
      <c r="I60" s="172"/>
      <c r="J60" s="172"/>
      <c r="K60" s="195">
        <f>K57/K40</f>
        <v>0.34283042018388926</v>
      </c>
    </row>
  </sheetData>
  <mergeCells count="3">
    <mergeCell ref="I2:K2"/>
    <mergeCell ref="I20:K20"/>
    <mergeCell ref="I3:K19"/>
  </mergeCells>
  <conditionalFormatting sqref="E16:G18">
    <cfRule type="cellIs" dxfId="73" priority="3" operator="lessThan">
      <formula>0</formula>
    </cfRule>
    <cfRule type="cellIs" dxfId="72" priority="4" operator="greaterThan">
      <formula>0</formula>
    </cfRule>
  </conditionalFormatting>
  <conditionalFormatting sqref="H42:K42 H44:K44 H46:K46">
    <cfRule type="cellIs" dxfId="71" priority="1" operator="lessThan">
      <formula>0</formula>
    </cfRule>
    <cfRule type="cellIs" dxfId="70" priority="2" operator="greaterThan">
      <formula>0</formula>
    </cfRule>
  </conditionalFormatting>
  <pageMargins left="0.7" right="0.7" top="0.75" bottom="0.75" header="0.3" footer="0.3"/>
  <pageSetup orientation="portrait" horizontalDpi="300" verticalDpi="0" r:id="rId1"/>
  <drawing r:id="rId2"/>
</worksheet>
</file>

<file path=xl/worksheets/sheet9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1546</v>
      </c>
      <c r="F2" s="24" t="s">
        <v>1546</v>
      </c>
      <c r="G2" s="24" t="s">
        <v>1546</v>
      </c>
    </row>
    <row r="3" spans="1:17" ht="45" customHeight="1" thickBot="1">
      <c r="A3" s="252" t="s">
        <v>1</v>
      </c>
      <c r="B3" s="253"/>
      <c r="C3" s="15"/>
      <c r="D3" s="16">
        <v>36923</v>
      </c>
      <c r="E3" s="16">
        <v>43251</v>
      </c>
      <c r="F3" s="16">
        <v>70776</v>
      </c>
      <c r="G3" s="16">
        <v>98981</v>
      </c>
      <c r="I3" s="22">
        <f>REPLACE(D3,1,3,"")/1</f>
        <v>23</v>
      </c>
      <c r="J3" s="22">
        <f t="shared" ref="J3:L16" si="0">REPLACE(E3,1,3,"")/1</f>
        <v>51</v>
      </c>
      <c r="K3" s="22">
        <f t="shared" si="0"/>
        <v>76</v>
      </c>
      <c r="L3" s="22">
        <f t="shared" si="0"/>
        <v>81</v>
      </c>
      <c r="N3" s="2">
        <f>D3</f>
        <v>36923</v>
      </c>
      <c r="O3" s="2">
        <f t="shared" ref="O3:Q17" si="1">E3</f>
        <v>43251</v>
      </c>
      <c r="P3" s="2">
        <f t="shared" si="1"/>
        <v>70776</v>
      </c>
      <c r="Q3" s="2">
        <f t="shared" si="1"/>
        <v>98981</v>
      </c>
    </row>
    <row r="4" spans="1:17" ht="61.5" customHeight="1" thickBot="1">
      <c r="A4" s="244" t="s">
        <v>2</v>
      </c>
      <c r="B4" s="245"/>
      <c r="C4" s="15"/>
      <c r="D4" s="17">
        <v>30009</v>
      </c>
      <c r="E4" s="17">
        <v>36998</v>
      </c>
      <c r="F4" s="17">
        <v>57889</v>
      </c>
      <c r="G4" s="17">
        <v>81014</v>
      </c>
      <c r="I4" s="22">
        <f t="shared" ref="I4:I16" si="2">REPLACE(D4,1,3,"")/1</f>
        <v>9</v>
      </c>
      <c r="J4" s="22">
        <f t="shared" si="0"/>
        <v>98</v>
      </c>
      <c r="K4" s="22">
        <f t="shared" si="0"/>
        <v>89</v>
      </c>
      <c r="L4" s="22">
        <f t="shared" si="0"/>
        <v>14</v>
      </c>
      <c r="N4" s="2">
        <f t="shared" ref="N4:Q38" si="3">D4</f>
        <v>30009</v>
      </c>
      <c r="O4" s="2">
        <f t="shared" si="1"/>
        <v>36998</v>
      </c>
      <c r="P4" s="2">
        <f t="shared" si="1"/>
        <v>57889</v>
      </c>
      <c r="Q4" s="2">
        <f t="shared" si="1"/>
        <v>81014</v>
      </c>
    </row>
    <row r="5" spans="1:17" ht="61.5" customHeight="1" thickBot="1">
      <c r="A5" s="254" t="s">
        <v>3</v>
      </c>
      <c r="B5" s="255"/>
      <c r="C5" s="15"/>
      <c r="D5" s="16">
        <v>6914</v>
      </c>
      <c r="E5" s="16">
        <v>6252</v>
      </c>
      <c r="F5" s="16">
        <v>12888</v>
      </c>
      <c r="G5" s="16">
        <v>17967</v>
      </c>
      <c r="I5" s="22">
        <f t="shared" si="2"/>
        <v>4</v>
      </c>
      <c r="J5" s="22">
        <f t="shared" si="0"/>
        <v>2</v>
      </c>
      <c r="K5" s="22">
        <f t="shared" si="0"/>
        <v>88</v>
      </c>
      <c r="L5" s="22">
        <f t="shared" si="0"/>
        <v>67</v>
      </c>
      <c r="N5" s="2">
        <f t="shared" si="3"/>
        <v>6914</v>
      </c>
      <c r="O5" s="2">
        <f t="shared" si="1"/>
        <v>6252</v>
      </c>
      <c r="P5" s="2">
        <f t="shared" si="1"/>
        <v>12888</v>
      </c>
      <c r="Q5" s="2">
        <f t="shared" si="1"/>
        <v>17967</v>
      </c>
    </row>
    <row r="6" spans="1:17" ht="30" customHeight="1" thickBot="1">
      <c r="A6" s="244" t="s">
        <v>4</v>
      </c>
      <c r="B6" s="245"/>
      <c r="C6" s="15"/>
      <c r="D6" s="17">
        <v>2204</v>
      </c>
      <c r="E6" s="18">
        <v>452</v>
      </c>
      <c r="F6" s="18">
        <v>483</v>
      </c>
      <c r="G6" s="18">
        <v>352</v>
      </c>
      <c r="I6" s="22">
        <f t="shared" si="2"/>
        <v>4</v>
      </c>
      <c r="J6" s="22" t="e">
        <f t="shared" si="0"/>
        <v>#VALUE!</v>
      </c>
      <c r="K6" s="22" t="e">
        <f t="shared" si="0"/>
        <v>#VALUE!</v>
      </c>
      <c r="L6" s="22" t="e">
        <f t="shared" si="0"/>
        <v>#VALUE!</v>
      </c>
      <c r="N6" s="2">
        <f t="shared" si="3"/>
        <v>2204</v>
      </c>
      <c r="O6" s="2">
        <f t="shared" si="1"/>
        <v>452</v>
      </c>
      <c r="P6" s="2">
        <f t="shared" si="1"/>
        <v>483</v>
      </c>
      <c r="Q6" s="2">
        <f t="shared" si="1"/>
        <v>352</v>
      </c>
    </row>
    <row r="7" spans="1:17" ht="24" customHeight="1" thickBot="1">
      <c r="A7" s="244" t="s">
        <v>5</v>
      </c>
      <c r="B7" s="245"/>
      <c r="C7" s="15"/>
      <c r="D7" s="17">
        <v>2204</v>
      </c>
      <c r="E7" s="18">
        <v>452</v>
      </c>
      <c r="F7" s="18">
        <v>483</v>
      </c>
      <c r="G7" s="18">
        <v>456</v>
      </c>
      <c r="I7" s="22">
        <f t="shared" si="2"/>
        <v>4</v>
      </c>
      <c r="J7" s="22" t="e">
        <f t="shared" si="0"/>
        <v>#VALUE!</v>
      </c>
      <c r="K7" s="22" t="e">
        <f t="shared" si="0"/>
        <v>#VALUE!</v>
      </c>
      <c r="L7" s="22" t="e">
        <f t="shared" si="0"/>
        <v>#VALUE!</v>
      </c>
      <c r="N7" s="2">
        <f t="shared" si="3"/>
        <v>2204</v>
      </c>
      <c r="O7" s="2">
        <f t="shared" si="1"/>
        <v>452</v>
      </c>
      <c r="P7" s="2">
        <f t="shared" si="1"/>
        <v>483</v>
      </c>
      <c r="Q7" s="2">
        <f t="shared" si="1"/>
        <v>456</v>
      </c>
    </row>
    <row r="8" spans="1:17" ht="24" customHeight="1" thickBot="1">
      <c r="A8" s="244" t="s">
        <v>6</v>
      </c>
      <c r="B8" s="245"/>
      <c r="C8" s="15"/>
      <c r="D8" s="18">
        <v>183</v>
      </c>
      <c r="E8" s="18">
        <v>89</v>
      </c>
      <c r="F8" s="18">
        <v>186</v>
      </c>
      <c r="G8" s="18">
        <v>172</v>
      </c>
      <c r="I8" s="22" t="e">
        <f t="shared" si="2"/>
        <v>#VALUE!</v>
      </c>
      <c r="J8" s="22" t="e">
        <f t="shared" si="0"/>
        <v>#VALUE!</v>
      </c>
      <c r="K8" s="22" t="e">
        <f t="shared" si="0"/>
        <v>#VALUE!</v>
      </c>
      <c r="L8" s="22" t="e">
        <f t="shared" si="0"/>
        <v>#VALUE!</v>
      </c>
      <c r="N8" s="2">
        <f t="shared" si="3"/>
        <v>183</v>
      </c>
      <c r="O8" s="2">
        <f t="shared" si="1"/>
        <v>89</v>
      </c>
      <c r="P8" s="2">
        <f t="shared" si="1"/>
        <v>186</v>
      </c>
      <c r="Q8" s="2">
        <f t="shared" si="1"/>
        <v>172</v>
      </c>
    </row>
    <row r="9" spans="1:17" ht="37.5" customHeight="1" thickBot="1">
      <c r="A9" s="244" t="s">
        <v>7</v>
      </c>
      <c r="B9" s="245"/>
      <c r="C9" s="15"/>
      <c r="D9" s="17">
        <v>3897</v>
      </c>
      <c r="E9" s="17">
        <v>3488</v>
      </c>
      <c r="F9" s="17">
        <v>4342</v>
      </c>
      <c r="G9" s="17">
        <v>4534</v>
      </c>
      <c r="I9" s="22">
        <f t="shared" si="2"/>
        <v>7</v>
      </c>
      <c r="J9" s="22">
        <f t="shared" si="0"/>
        <v>8</v>
      </c>
      <c r="K9" s="22">
        <f t="shared" si="0"/>
        <v>2</v>
      </c>
      <c r="L9" s="22">
        <f t="shared" si="0"/>
        <v>4</v>
      </c>
      <c r="N9" s="2">
        <f t="shared" si="3"/>
        <v>3897</v>
      </c>
      <c r="O9" s="2">
        <f t="shared" si="1"/>
        <v>3488</v>
      </c>
      <c r="P9" s="2">
        <f t="shared" si="1"/>
        <v>4342</v>
      </c>
      <c r="Q9" s="2">
        <f t="shared" si="1"/>
        <v>4534</v>
      </c>
    </row>
    <row r="10" spans="1:17" ht="61.5" customHeight="1" thickBot="1">
      <c r="A10" s="254" t="s">
        <v>8</v>
      </c>
      <c r="B10" s="255"/>
      <c r="C10" s="15"/>
      <c r="D10" s="16">
        <v>2834</v>
      </c>
      <c r="E10" s="16">
        <v>2675</v>
      </c>
      <c r="F10" s="16">
        <v>8360</v>
      </c>
      <c r="G10" s="16">
        <v>13157</v>
      </c>
      <c r="I10" s="22">
        <f t="shared" si="2"/>
        <v>4</v>
      </c>
      <c r="J10" s="22">
        <f t="shared" si="0"/>
        <v>5</v>
      </c>
      <c r="K10" s="22">
        <f t="shared" si="0"/>
        <v>0</v>
      </c>
      <c r="L10" s="22">
        <f t="shared" si="0"/>
        <v>57</v>
      </c>
      <c r="N10" s="2">
        <f t="shared" si="3"/>
        <v>2834</v>
      </c>
      <c r="O10" s="2">
        <f t="shared" si="1"/>
        <v>2675</v>
      </c>
      <c r="P10" s="2">
        <f t="shared" si="1"/>
        <v>8360</v>
      </c>
      <c r="Q10" s="2">
        <f t="shared" si="1"/>
        <v>13157</v>
      </c>
    </row>
    <row r="11" spans="1:17" ht="48" customHeight="1" thickBot="1">
      <c r="A11" s="244" t="s">
        <v>9</v>
      </c>
      <c r="B11" s="245"/>
      <c r="C11" s="15"/>
      <c r="D11" s="18">
        <v>-117</v>
      </c>
      <c r="E11" s="18">
        <v>-8</v>
      </c>
      <c r="F11" s="17">
        <v>-2124</v>
      </c>
      <c r="G11" s="18">
        <v>-70</v>
      </c>
      <c r="I11" s="22">
        <f t="shared" si="2"/>
        <v>7</v>
      </c>
      <c r="J11" s="22" t="e">
        <f t="shared" si="0"/>
        <v>#VALUE!</v>
      </c>
      <c r="K11" s="22">
        <f t="shared" si="0"/>
        <v>24</v>
      </c>
      <c r="L11" s="22" t="e">
        <f t="shared" si="0"/>
        <v>#VALUE!</v>
      </c>
      <c r="N11" s="2">
        <f t="shared" si="3"/>
        <v>-117</v>
      </c>
      <c r="O11" s="2">
        <f t="shared" si="1"/>
        <v>-8</v>
      </c>
      <c r="P11" s="2">
        <f t="shared" si="1"/>
        <v>-2124</v>
      </c>
      <c r="Q11" s="2">
        <f t="shared" si="1"/>
        <v>-70</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2717</v>
      </c>
      <c r="E13" s="16">
        <v>2667</v>
      </c>
      <c r="F13" s="16">
        <v>6235</v>
      </c>
      <c r="G13" s="16">
        <v>13086</v>
      </c>
      <c r="I13" s="22">
        <f t="shared" si="2"/>
        <v>7</v>
      </c>
      <c r="J13" s="22">
        <f t="shared" si="0"/>
        <v>7</v>
      </c>
      <c r="K13" s="22">
        <f t="shared" si="0"/>
        <v>5</v>
      </c>
      <c r="L13" s="22">
        <f t="shared" si="0"/>
        <v>86</v>
      </c>
      <c r="N13" s="2">
        <f t="shared" si="3"/>
        <v>2717</v>
      </c>
      <c r="O13" s="2">
        <f t="shared" si="1"/>
        <v>2667</v>
      </c>
      <c r="P13" s="2">
        <f t="shared" si="1"/>
        <v>6235</v>
      </c>
      <c r="Q13" s="2">
        <f t="shared" si="1"/>
        <v>13086</v>
      </c>
    </row>
    <row r="14" spans="1:17" ht="61.5" customHeight="1" thickBot="1">
      <c r="A14" s="254" t="s">
        <v>12</v>
      </c>
      <c r="B14" s="255"/>
      <c r="C14" s="15"/>
      <c r="D14" s="16">
        <v>2193</v>
      </c>
      <c r="E14" s="16">
        <v>2075</v>
      </c>
      <c r="F14" s="16">
        <v>4563</v>
      </c>
      <c r="G14" s="16">
        <v>10455</v>
      </c>
      <c r="I14" s="22">
        <f t="shared" si="2"/>
        <v>3</v>
      </c>
      <c r="J14" s="22">
        <f t="shared" si="0"/>
        <v>5</v>
      </c>
      <c r="K14" s="22">
        <f t="shared" si="0"/>
        <v>3</v>
      </c>
      <c r="L14" s="22">
        <f t="shared" si="0"/>
        <v>55</v>
      </c>
      <c r="N14" s="2">
        <f t="shared" si="3"/>
        <v>2193</v>
      </c>
      <c r="O14" s="2">
        <f t="shared" si="1"/>
        <v>2075</v>
      </c>
      <c r="P14" s="2">
        <f t="shared" si="1"/>
        <v>4563</v>
      </c>
      <c r="Q14" s="2">
        <f t="shared" si="1"/>
        <v>10455</v>
      </c>
    </row>
    <row r="15" spans="1:17" ht="61.5" customHeight="1" thickBot="1">
      <c r="A15" s="254" t="s">
        <v>13</v>
      </c>
      <c r="B15" s="255"/>
      <c r="C15" s="15"/>
      <c r="D15" s="16">
        <v>2193</v>
      </c>
      <c r="E15" s="16">
        <v>2075</v>
      </c>
      <c r="F15" s="16">
        <v>4563</v>
      </c>
      <c r="G15" s="16">
        <v>10455</v>
      </c>
      <c r="I15" s="22">
        <f t="shared" si="2"/>
        <v>3</v>
      </c>
      <c r="J15" s="22">
        <f t="shared" si="0"/>
        <v>5</v>
      </c>
      <c r="K15" s="22">
        <f t="shared" si="0"/>
        <v>3</v>
      </c>
      <c r="L15" s="22">
        <f t="shared" si="0"/>
        <v>55</v>
      </c>
      <c r="N15" s="2">
        <f t="shared" si="3"/>
        <v>2193</v>
      </c>
      <c r="O15" s="2">
        <f t="shared" si="1"/>
        <v>2075</v>
      </c>
      <c r="P15" s="2">
        <f t="shared" si="1"/>
        <v>4563</v>
      </c>
      <c r="Q15" s="2">
        <f t="shared" si="1"/>
        <v>10455</v>
      </c>
    </row>
    <row r="16" spans="1:17" ht="37.5" customHeight="1" thickBot="1">
      <c r="A16" s="244" t="s">
        <v>14</v>
      </c>
      <c r="B16" s="245"/>
      <c r="C16" s="15"/>
      <c r="D16" s="18">
        <v>88</v>
      </c>
      <c r="E16" s="18">
        <v>75</v>
      </c>
      <c r="F16" s="18">
        <v>129</v>
      </c>
      <c r="G16" s="18">
        <v>265</v>
      </c>
      <c r="I16" s="22" t="e">
        <f t="shared" si="2"/>
        <v>#VALUE!</v>
      </c>
      <c r="J16" s="22" t="e">
        <f t="shared" si="0"/>
        <v>#VALUE!</v>
      </c>
      <c r="K16" s="22" t="e">
        <f t="shared" si="0"/>
        <v>#VALUE!</v>
      </c>
      <c r="L16" s="22" t="e">
        <f t="shared" si="0"/>
        <v>#VALUE!</v>
      </c>
      <c r="N16" s="2">
        <f t="shared" si="3"/>
        <v>88</v>
      </c>
      <c r="O16" s="2">
        <f t="shared" si="1"/>
        <v>75</v>
      </c>
      <c r="P16" s="2">
        <f t="shared" si="1"/>
        <v>129</v>
      </c>
      <c r="Q16" s="2">
        <f t="shared" si="1"/>
        <v>265</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1381</v>
      </c>
      <c r="F18" s="20" t="s">
        <v>1383</v>
      </c>
      <c r="G18" s="20" t="s">
        <v>1610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480515</v>
      </c>
      <c r="E19" s="16">
        <v>186259</v>
      </c>
      <c r="F19" s="16">
        <v>169789</v>
      </c>
      <c r="G19" s="16">
        <v>189379</v>
      </c>
      <c r="I19" s="22">
        <f t="shared" ref="I19:L38" si="4">REPLACE(D19,1,3,"")/1</f>
        <v>515</v>
      </c>
      <c r="J19" s="22">
        <f t="shared" si="4"/>
        <v>259</v>
      </c>
      <c r="K19" s="22">
        <f t="shared" si="4"/>
        <v>789</v>
      </c>
      <c r="L19" s="22">
        <f t="shared" si="4"/>
        <v>379</v>
      </c>
      <c r="N19" s="2">
        <f t="shared" si="3"/>
        <v>480515</v>
      </c>
      <c r="O19" s="2">
        <f t="shared" si="3"/>
        <v>186259</v>
      </c>
      <c r="P19" s="2">
        <f t="shared" si="3"/>
        <v>169789</v>
      </c>
      <c r="Q19" s="2">
        <f t="shared" si="3"/>
        <v>189379</v>
      </c>
    </row>
    <row r="20" spans="1:17" ht="61.5" customHeight="1" thickBot="1">
      <c r="A20" s="244" t="s">
        <v>17</v>
      </c>
      <c r="B20" s="245"/>
      <c r="C20" s="15"/>
      <c r="D20" s="18">
        <v>389</v>
      </c>
      <c r="E20" s="18">
        <v>506</v>
      </c>
      <c r="F20" s="18">
        <v>864</v>
      </c>
      <c r="G20" s="17">
        <v>8949</v>
      </c>
      <c r="I20" s="22" t="e">
        <f t="shared" si="4"/>
        <v>#VALUE!</v>
      </c>
      <c r="J20" s="22" t="e">
        <f t="shared" si="4"/>
        <v>#VALUE!</v>
      </c>
      <c r="K20" s="22" t="e">
        <f t="shared" si="4"/>
        <v>#VALUE!</v>
      </c>
      <c r="L20" s="22">
        <f t="shared" si="4"/>
        <v>9</v>
      </c>
      <c r="N20" s="2">
        <f t="shared" si="3"/>
        <v>389</v>
      </c>
      <c r="O20" s="2">
        <f t="shared" si="3"/>
        <v>506</v>
      </c>
      <c r="P20" s="2">
        <f t="shared" si="3"/>
        <v>864</v>
      </c>
      <c r="Q20" s="2">
        <f t="shared" si="3"/>
        <v>8949</v>
      </c>
    </row>
    <row r="21" spans="1:17" ht="30" customHeight="1" thickBot="1">
      <c r="A21" s="244" t="s">
        <v>18</v>
      </c>
      <c r="B21" s="245"/>
      <c r="C21" s="15"/>
      <c r="D21" s="18"/>
      <c r="E21" s="18"/>
      <c r="F21" s="18"/>
      <c r="G21" s="18"/>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6" customHeight="1" thickBot="1">
      <c r="A22" s="244" t="s">
        <v>19</v>
      </c>
      <c r="B22" s="245"/>
      <c r="C22" s="15"/>
      <c r="D22" s="17">
        <v>59351</v>
      </c>
      <c r="E22" s="17">
        <v>33219</v>
      </c>
      <c r="F22" s="17">
        <v>49107</v>
      </c>
      <c r="G22" s="17">
        <v>81271</v>
      </c>
      <c r="I22" s="22">
        <f t="shared" si="4"/>
        <v>51</v>
      </c>
      <c r="J22" s="22">
        <f t="shared" si="4"/>
        <v>19</v>
      </c>
      <c r="K22" s="22">
        <f t="shared" si="4"/>
        <v>7</v>
      </c>
      <c r="L22" s="22">
        <f t="shared" si="4"/>
        <v>71</v>
      </c>
      <c r="N22" s="2">
        <f t="shared" si="3"/>
        <v>59351</v>
      </c>
      <c r="O22" s="2">
        <f t="shared" si="3"/>
        <v>33219</v>
      </c>
      <c r="P22" s="2">
        <f t="shared" si="3"/>
        <v>49107</v>
      </c>
      <c r="Q22" s="2">
        <f t="shared" si="3"/>
        <v>81271</v>
      </c>
    </row>
    <row r="23" spans="1:17" ht="24" customHeight="1" thickBot="1">
      <c r="A23" s="244" t="s">
        <v>20</v>
      </c>
      <c r="B23" s="245"/>
      <c r="C23" s="15"/>
      <c r="D23" s="17">
        <v>420658</v>
      </c>
      <c r="E23" s="17">
        <v>152534</v>
      </c>
      <c r="F23" s="17">
        <v>119818</v>
      </c>
      <c r="G23" s="17">
        <v>99159</v>
      </c>
      <c r="I23" s="22">
        <f t="shared" si="4"/>
        <v>658</v>
      </c>
      <c r="J23" s="22">
        <f t="shared" si="4"/>
        <v>534</v>
      </c>
      <c r="K23" s="22">
        <f t="shared" si="4"/>
        <v>818</v>
      </c>
      <c r="L23" s="22">
        <f t="shared" si="4"/>
        <v>59</v>
      </c>
      <c r="N23" s="2">
        <f t="shared" si="3"/>
        <v>420658</v>
      </c>
      <c r="O23" s="2">
        <f t="shared" si="3"/>
        <v>152534</v>
      </c>
      <c r="P23" s="2">
        <f t="shared" si="3"/>
        <v>119818</v>
      </c>
      <c r="Q23" s="2">
        <f t="shared" si="3"/>
        <v>99159</v>
      </c>
    </row>
    <row r="24" spans="1:17" ht="36" customHeight="1" thickBot="1">
      <c r="A24" s="244" t="s">
        <v>21</v>
      </c>
      <c r="B24" s="245"/>
      <c r="C24" s="15"/>
      <c r="D24" s="18">
        <v>117</v>
      </c>
      <c r="E24" s="18"/>
      <c r="F24" s="18"/>
      <c r="G24" s="18"/>
      <c r="I24" s="22" t="e">
        <f t="shared" si="4"/>
        <v>#VALUE!</v>
      </c>
      <c r="J24" s="22" t="e">
        <f t="shared" si="4"/>
        <v>#VALUE!</v>
      </c>
      <c r="K24" s="22" t="e">
        <f t="shared" si="4"/>
        <v>#VALUE!</v>
      </c>
      <c r="L24" s="22" t="e">
        <f t="shared" si="4"/>
        <v>#VALUE!</v>
      </c>
      <c r="N24" s="2">
        <f t="shared" si="3"/>
        <v>117</v>
      </c>
      <c r="O24" s="2">
        <f t="shared" si="3"/>
        <v>0</v>
      </c>
      <c r="P24" s="2">
        <f t="shared" si="3"/>
        <v>0</v>
      </c>
      <c r="Q24" s="2">
        <f t="shared" si="3"/>
        <v>0</v>
      </c>
    </row>
    <row r="25" spans="1:17" ht="24" customHeight="1" thickBot="1">
      <c r="A25" s="254" t="s">
        <v>22</v>
      </c>
      <c r="B25" s="255"/>
      <c r="C25" s="15"/>
      <c r="D25" s="16">
        <v>70695</v>
      </c>
      <c r="E25" s="16">
        <v>373473</v>
      </c>
      <c r="F25" s="16">
        <v>376975</v>
      </c>
      <c r="G25" s="16">
        <v>379614</v>
      </c>
      <c r="I25" s="22">
        <f t="shared" si="4"/>
        <v>95</v>
      </c>
      <c r="J25" s="22">
        <f t="shared" si="4"/>
        <v>473</v>
      </c>
      <c r="K25" s="22">
        <f t="shared" si="4"/>
        <v>975</v>
      </c>
      <c r="L25" s="22">
        <f t="shared" si="4"/>
        <v>614</v>
      </c>
      <c r="N25" s="2">
        <f t="shared" si="3"/>
        <v>70695</v>
      </c>
      <c r="O25" s="2">
        <f t="shared" si="3"/>
        <v>373473</v>
      </c>
      <c r="P25" s="2">
        <f t="shared" si="3"/>
        <v>376975</v>
      </c>
      <c r="Q25" s="2">
        <f t="shared" si="3"/>
        <v>379614</v>
      </c>
    </row>
    <row r="26" spans="1:17" ht="25.5" customHeight="1" thickBot="1">
      <c r="A26" s="244" t="s">
        <v>23</v>
      </c>
      <c r="B26" s="245"/>
      <c r="C26" s="15"/>
      <c r="D26" s="17">
        <v>14742</v>
      </c>
      <c r="E26" s="17">
        <v>11719</v>
      </c>
      <c r="F26" s="17">
        <v>11042</v>
      </c>
      <c r="G26" s="17">
        <v>10611</v>
      </c>
      <c r="I26" s="22">
        <f t="shared" si="4"/>
        <v>42</v>
      </c>
      <c r="J26" s="22">
        <f t="shared" si="4"/>
        <v>19</v>
      </c>
      <c r="K26" s="22">
        <f t="shared" si="4"/>
        <v>42</v>
      </c>
      <c r="L26" s="22">
        <f t="shared" si="4"/>
        <v>11</v>
      </c>
      <c r="N26" s="2">
        <f t="shared" si="3"/>
        <v>14742</v>
      </c>
      <c r="O26" s="2">
        <f t="shared" si="3"/>
        <v>11719</v>
      </c>
      <c r="P26" s="2">
        <f t="shared" si="3"/>
        <v>11042</v>
      </c>
      <c r="Q26" s="2">
        <f t="shared" si="3"/>
        <v>10611</v>
      </c>
    </row>
    <row r="27" spans="1:17" ht="15.75" customHeight="1" thickBot="1">
      <c r="A27" s="244" t="s">
        <v>24</v>
      </c>
      <c r="B27" s="245"/>
      <c r="C27" s="15"/>
      <c r="D27" s="17">
        <v>27922</v>
      </c>
      <c r="E27" s="17">
        <v>27146</v>
      </c>
      <c r="F27" s="17">
        <v>26067</v>
      </c>
      <c r="G27" s="17">
        <v>28216</v>
      </c>
      <c r="I27" s="22">
        <f t="shared" si="4"/>
        <v>22</v>
      </c>
      <c r="J27" s="22">
        <f t="shared" si="4"/>
        <v>46</v>
      </c>
      <c r="K27" s="22">
        <f t="shared" si="4"/>
        <v>67</v>
      </c>
      <c r="L27" s="22">
        <f t="shared" si="4"/>
        <v>16</v>
      </c>
      <c r="N27" s="2">
        <f t="shared" si="3"/>
        <v>27922</v>
      </c>
      <c r="O27" s="2">
        <f t="shared" si="3"/>
        <v>27146</v>
      </c>
      <c r="P27" s="2">
        <f t="shared" si="3"/>
        <v>26067</v>
      </c>
      <c r="Q27" s="2">
        <f t="shared" si="3"/>
        <v>28216</v>
      </c>
    </row>
    <row r="28" spans="1:17" ht="30" customHeight="1" thickBot="1">
      <c r="A28" s="244" t="s">
        <v>25</v>
      </c>
      <c r="B28" s="245"/>
      <c r="C28" s="15"/>
      <c r="D28" s="17">
        <v>18615</v>
      </c>
      <c r="E28" s="18"/>
      <c r="F28" s="18"/>
      <c r="G28" s="18"/>
      <c r="I28" s="22">
        <f t="shared" si="4"/>
        <v>15</v>
      </c>
      <c r="J28" s="22" t="e">
        <f t="shared" si="4"/>
        <v>#VALUE!</v>
      </c>
      <c r="K28" s="22" t="e">
        <f t="shared" si="4"/>
        <v>#VALUE!</v>
      </c>
      <c r="L28" s="22" t="e">
        <f t="shared" si="4"/>
        <v>#VALUE!</v>
      </c>
      <c r="N28" s="2">
        <f t="shared" si="3"/>
        <v>18615</v>
      </c>
      <c r="O28" s="2">
        <f t="shared" si="3"/>
        <v>0</v>
      </c>
      <c r="P28" s="2">
        <f t="shared" si="3"/>
        <v>0</v>
      </c>
      <c r="Q28" s="2">
        <f t="shared" si="3"/>
        <v>0</v>
      </c>
    </row>
    <row r="29" spans="1:17" ht="15" customHeight="1" thickBot="1">
      <c r="A29" s="254" t="s">
        <v>26</v>
      </c>
      <c r="B29" s="255"/>
      <c r="C29" s="15"/>
      <c r="D29" s="16">
        <v>551210</v>
      </c>
      <c r="E29" s="16">
        <v>559732</v>
      </c>
      <c r="F29" s="16">
        <v>546763</v>
      </c>
      <c r="G29" s="16">
        <v>568992</v>
      </c>
      <c r="I29" s="22">
        <f t="shared" si="4"/>
        <v>210</v>
      </c>
      <c r="J29" s="22">
        <f t="shared" si="4"/>
        <v>732</v>
      </c>
      <c r="K29" s="22">
        <f t="shared" si="4"/>
        <v>763</v>
      </c>
      <c r="L29" s="22">
        <f t="shared" si="4"/>
        <v>992</v>
      </c>
      <c r="N29" s="2">
        <f t="shared" si="3"/>
        <v>551210</v>
      </c>
      <c r="O29" s="2">
        <f t="shared" si="3"/>
        <v>559732</v>
      </c>
      <c r="P29" s="2">
        <f t="shared" si="3"/>
        <v>546763</v>
      </c>
      <c r="Q29" s="2">
        <f t="shared" si="3"/>
        <v>568992</v>
      </c>
    </row>
    <row r="30" spans="1:17" ht="15" customHeight="1" thickBot="1">
      <c r="A30" s="254" t="s">
        <v>27</v>
      </c>
      <c r="B30" s="255"/>
      <c r="C30" s="15"/>
      <c r="D30" s="16">
        <v>273784</v>
      </c>
      <c r="E30" s="16">
        <v>280438</v>
      </c>
      <c r="F30" s="16">
        <v>170943</v>
      </c>
      <c r="G30" s="16">
        <v>183763</v>
      </c>
      <c r="I30" s="22">
        <f t="shared" si="4"/>
        <v>784</v>
      </c>
      <c r="J30" s="22">
        <f t="shared" si="4"/>
        <v>438</v>
      </c>
      <c r="K30" s="22">
        <f t="shared" si="4"/>
        <v>943</v>
      </c>
      <c r="L30" s="22">
        <f t="shared" si="4"/>
        <v>763</v>
      </c>
      <c r="N30" s="2">
        <f t="shared" si="3"/>
        <v>273784</v>
      </c>
      <c r="O30" s="2">
        <f t="shared" si="3"/>
        <v>280438</v>
      </c>
      <c r="P30" s="2">
        <f t="shared" si="3"/>
        <v>170943</v>
      </c>
      <c r="Q30" s="2">
        <f t="shared" si="3"/>
        <v>183763</v>
      </c>
    </row>
    <row r="31" spans="1:17" ht="15" customHeight="1" thickBot="1">
      <c r="A31" s="244" t="s">
        <v>28</v>
      </c>
      <c r="B31" s="245"/>
      <c r="C31" s="15"/>
      <c r="D31" s="17">
        <v>138277</v>
      </c>
      <c r="E31" s="17">
        <v>108961</v>
      </c>
      <c r="F31" s="17">
        <v>98489</v>
      </c>
      <c r="G31" s="17">
        <v>101388</v>
      </c>
      <c r="I31" s="22">
        <f t="shared" si="4"/>
        <v>277</v>
      </c>
      <c r="J31" s="22">
        <f t="shared" si="4"/>
        <v>961</v>
      </c>
      <c r="K31" s="22">
        <f t="shared" si="4"/>
        <v>89</v>
      </c>
      <c r="L31" s="22">
        <f t="shared" si="4"/>
        <v>388</v>
      </c>
      <c r="N31" s="2">
        <f t="shared" si="3"/>
        <v>138277</v>
      </c>
      <c r="O31" s="2">
        <f t="shared" si="3"/>
        <v>108961</v>
      </c>
      <c r="P31" s="2">
        <f t="shared" si="3"/>
        <v>98489</v>
      </c>
      <c r="Q31" s="2">
        <f t="shared" si="3"/>
        <v>101388</v>
      </c>
    </row>
    <row r="32" spans="1:17" ht="24" customHeight="1" thickBot="1">
      <c r="A32" s="244" t="s">
        <v>29</v>
      </c>
      <c r="B32" s="245"/>
      <c r="C32" s="15"/>
      <c r="D32" s="17">
        <v>135506</v>
      </c>
      <c r="E32" s="17">
        <v>171476</v>
      </c>
      <c r="F32" s="17">
        <v>72454</v>
      </c>
      <c r="G32" s="17">
        <v>82375</v>
      </c>
      <c r="I32" s="22">
        <f t="shared" si="4"/>
        <v>506</v>
      </c>
      <c r="J32" s="22">
        <f t="shared" si="4"/>
        <v>476</v>
      </c>
      <c r="K32" s="22">
        <f t="shared" si="4"/>
        <v>54</v>
      </c>
      <c r="L32" s="22">
        <f t="shared" si="4"/>
        <v>75</v>
      </c>
      <c r="N32" s="2">
        <f t="shared" si="3"/>
        <v>135506</v>
      </c>
      <c r="O32" s="2">
        <f t="shared" si="3"/>
        <v>171476</v>
      </c>
      <c r="P32" s="2">
        <f t="shared" si="3"/>
        <v>72454</v>
      </c>
      <c r="Q32" s="2">
        <f t="shared" si="3"/>
        <v>82375</v>
      </c>
    </row>
    <row r="33" spans="1:18" ht="24" customHeight="1" thickBot="1">
      <c r="A33" s="254" t="s">
        <v>30</v>
      </c>
      <c r="B33" s="255"/>
      <c r="C33" s="15"/>
      <c r="D33" s="16">
        <v>277427</v>
      </c>
      <c r="E33" s="16">
        <v>279294</v>
      </c>
      <c r="F33" s="16">
        <v>375820</v>
      </c>
      <c r="G33" s="16">
        <v>385229</v>
      </c>
      <c r="I33" s="22">
        <f t="shared" si="4"/>
        <v>427</v>
      </c>
      <c r="J33" s="22">
        <f t="shared" si="4"/>
        <v>294</v>
      </c>
      <c r="K33" s="22">
        <f t="shared" si="4"/>
        <v>820</v>
      </c>
      <c r="L33" s="22">
        <f t="shared" si="4"/>
        <v>229</v>
      </c>
      <c r="N33" s="2">
        <f t="shared" si="3"/>
        <v>277427</v>
      </c>
      <c r="O33" s="2">
        <f t="shared" si="3"/>
        <v>279294</v>
      </c>
      <c r="P33" s="2">
        <f t="shared" si="3"/>
        <v>375820</v>
      </c>
      <c r="Q33" s="2">
        <f t="shared" si="3"/>
        <v>385229</v>
      </c>
      <c r="R33" s="22"/>
    </row>
    <row r="34" spans="1:18" ht="30" customHeight="1" thickBot="1">
      <c r="A34" s="244" t="s">
        <v>31</v>
      </c>
      <c r="B34" s="245"/>
      <c r="C34" s="15"/>
      <c r="D34" s="17">
        <v>250000</v>
      </c>
      <c r="E34" s="17">
        <v>262499</v>
      </c>
      <c r="F34" s="17">
        <v>354999</v>
      </c>
      <c r="G34" s="17">
        <v>354999</v>
      </c>
      <c r="I34" s="22">
        <f t="shared" si="4"/>
        <v>0</v>
      </c>
      <c r="J34" s="22">
        <f t="shared" si="4"/>
        <v>499</v>
      </c>
      <c r="K34" s="22">
        <f t="shared" si="4"/>
        <v>999</v>
      </c>
      <c r="L34" s="22">
        <f t="shared" si="4"/>
        <v>999</v>
      </c>
      <c r="N34" s="2">
        <f t="shared" si="3"/>
        <v>250000</v>
      </c>
      <c r="O34" s="2">
        <f t="shared" si="3"/>
        <v>262499</v>
      </c>
      <c r="P34" s="2">
        <f t="shared" si="3"/>
        <v>354999</v>
      </c>
      <c r="Q34" s="2">
        <f t="shared" si="3"/>
        <v>354999</v>
      </c>
    </row>
    <row r="35" spans="1:18" ht="30" customHeight="1" thickBot="1">
      <c r="A35" s="244" t="s">
        <v>32</v>
      </c>
      <c r="B35" s="245"/>
      <c r="C35" s="15"/>
      <c r="D35" s="18"/>
      <c r="E35" s="18"/>
      <c r="F35" s="18"/>
      <c r="G35" s="1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4" t="s">
        <v>33</v>
      </c>
      <c r="B36" s="245"/>
      <c r="C36" s="15"/>
      <c r="D36" s="17">
        <v>18119</v>
      </c>
      <c r="E36" s="17">
        <v>7281</v>
      </c>
      <c r="F36" s="17">
        <v>10721</v>
      </c>
      <c r="G36" s="17">
        <v>19085</v>
      </c>
      <c r="I36" s="22">
        <f t="shared" si="4"/>
        <v>19</v>
      </c>
      <c r="J36" s="22">
        <f t="shared" si="4"/>
        <v>1</v>
      </c>
      <c r="K36" s="22">
        <f t="shared" si="4"/>
        <v>21</v>
      </c>
      <c r="L36" s="22">
        <f t="shared" si="4"/>
        <v>85</v>
      </c>
      <c r="N36" s="2">
        <f t="shared" si="3"/>
        <v>18119</v>
      </c>
      <c r="O36" s="2">
        <f t="shared" si="3"/>
        <v>7281</v>
      </c>
      <c r="P36" s="2">
        <f t="shared" si="3"/>
        <v>10721</v>
      </c>
      <c r="Q36" s="2">
        <f t="shared" si="3"/>
        <v>19085</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551210</v>
      </c>
      <c r="E38" s="16">
        <v>559732</v>
      </c>
      <c r="F38" s="16">
        <v>546763</v>
      </c>
      <c r="G38" s="16">
        <v>568992</v>
      </c>
      <c r="I38" s="22">
        <f t="shared" si="4"/>
        <v>210</v>
      </c>
      <c r="J38" s="22">
        <f t="shared" si="4"/>
        <v>732</v>
      </c>
      <c r="K38" s="22">
        <f t="shared" si="4"/>
        <v>763</v>
      </c>
      <c r="L38" s="22">
        <f t="shared" si="4"/>
        <v>992</v>
      </c>
      <c r="N38" s="2">
        <f t="shared" si="3"/>
        <v>551210</v>
      </c>
      <c r="O38" s="2">
        <f t="shared" si="3"/>
        <v>559732</v>
      </c>
      <c r="P38" s="2">
        <f t="shared" si="3"/>
        <v>546763</v>
      </c>
      <c r="Q38" s="2">
        <f t="shared" si="3"/>
        <v>568992</v>
      </c>
    </row>
    <row r="39" spans="1:18" ht="15" customHeight="1" thickBot="1">
      <c r="A39" t="s">
        <v>1662</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1451</v>
      </c>
      <c r="E2" s="24" t="s">
        <v>1452</v>
      </c>
      <c r="F2" s="24" t="s">
        <v>1449</v>
      </c>
      <c r="G2" s="24" t="s">
        <v>1450</v>
      </c>
      <c r="H2" s="261"/>
      <c r="I2" s="250"/>
      <c r="J2" s="251"/>
      <c r="K2" s="24" t="s">
        <v>1451</v>
      </c>
      <c r="L2" s="24" t="s">
        <v>1452</v>
      </c>
      <c r="M2" s="24" t="s">
        <v>1449</v>
      </c>
      <c r="N2" s="24" t="s">
        <v>1450</v>
      </c>
      <c r="Y2" s="3"/>
      <c r="Z2" s="3"/>
      <c r="AA2" s="3"/>
      <c r="AB2" s="3"/>
      <c r="AC2" s="3"/>
      <c r="AD2" s="3"/>
      <c r="AE2" s="3"/>
      <c r="AF2" s="3"/>
    </row>
    <row r="3" spans="1:32" ht="61.5" customHeight="1" thickBot="1">
      <c r="A3" s="252" t="s">
        <v>1</v>
      </c>
      <c r="B3" s="253"/>
      <c r="C3" s="15"/>
      <c r="D3" s="16">
        <v>18286</v>
      </c>
      <c r="E3" s="16">
        <v>20245</v>
      </c>
      <c r="F3" s="16">
        <v>46595</v>
      </c>
      <c r="G3" s="16">
        <v>28633</v>
      </c>
      <c r="H3" s="252" t="s">
        <v>1</v>
      </c>
      <c r="I3" s="253"/>
      <c r="J3" s="15"/>
      <c r="K3" s="16">
        <v>16579</v>
      </c>
      <c r="L3" s="16">
        <v>19040</v>
      </c>
      <c r="M3" s="16">
        <v>20953</v>
      </c>
      <c r="N3" s="16">
        <v>13869</v>
      </c>
      <c r="P3" s="2">
        <f>REPLACE(D3,1,3,"")/1</f>
        <v>86</v>
      </c>
      <c r="Q3" s="2">
        <f t="shared" ref="Q3:S16" si="0">REPLACE(E3,1,3,"")/1</f>
        <v>45</v>
      </c>
      <c r="R3" s="2">
        <f t="shared" si="0"/>
        <v>95</v>
      </c>
      <c r="S3" s="2">
        <f t="shared" si="0"/>
        <v>33</v>
      </c>
      <c r="T3" s="2">
        <f>REPLACE(K3,1,3,"")/1</f>
        <v>79</v>
      </c>
      <c r="U3" s="2">
        <f t="shared" ref="U3:W16" si="1">REPLACE(L3,1,3,"")/1</f>
        <v>40</v>
      </c>
      <c r="V3" s="2">
        <f t="shared" si="1"/>
        <v>53</v>
      </c>
      <c r="W3" s="2">
        <f t="shared" si="1"/>
        <v>69</v>
      </c>
      <c r="Y3" s="3">
        <f>K3</f>
        <v>16579</v>
      </c>
      <c r="Z3" s="3">
        <f t="shared" ref="Z3:AB17" si="2">L3</f>
        <v>19040</v>
      </c>
      <c r="AA3" s="3">
        <f t="shared" si="2"/>
        <v>20953</v>
      </c>
      <c r="AB3" s="3">
        <f t="shared" si="2"/>
        <v>13869</v>
      </c>
      <c r="AC3" s="3">
        <f>D3</f>
        <v>18286</v>
      </c>
      <c r="AD3" s="3">
        <f t="shared" ref="AD3:AF17" si="3">E3</f>
        <v>20245</v>
      </c>
      <c r="AE3" s="3">
        <f t="shared" si="3"/>
        <v>46595</v>
      </c>
      <c r="AF3" s="3">
        <f t="shared" si="3"/>
        <v>28633</v>
      </c>
    </row>
    <row r="4" spans="1:32" ht="24" customHeight="1" thickBot="1">
      <c r="A4" s="244" t="s">
        <v>2</v>
      </c>
      <c r="B4" s="245"/>
      <c r="C4" s="15"/>
      <c r="D4" s="17">
        <v>15534</v>
      </c>
      <c r="E4" s="17">
        <v>18172</v>
      </c>
      <c r="F4" s="17">
        <v>35710</v>
      </c>
      <c r="G4" s="17">
        <v>21144</v>
      </c>
      <c r="H4" s="244" t="s">
        <v>2</v>
      </c>
      <c r="I4" s="245"/>
      <c r="J4" s="15"/>
      <c r="K4" s="17">
        <v>14632</v>
      </c>
      <c r="L4" s="17">
        <v>14904</v>
      </c>
      <c r="M4" s="17">
        <v>16364</v>
      </c>
      <c r="N4" s="17">
        <v>11598</v>
      </c>
      <c r="P4" s="2">
        <f t="shared" ref="P4:P16" si="4">REPLACE(D4,1,3,"")/1</f>
        <v>34</v>
      </c>
      <c r="Q4" s="2">
        <f t="shared" si="0"/>
        <v>72</v>
      </c>
      <c r="R4" s="2">
        <f t="shared" si="0"/>
        <v>10</v>
      </c>
      <c r="S4" s="2">
        <f t="shared" si="0"/>
        <v>44</v>
      </c>
      <c r="T4" s="2">
        <f t="shared" ref="T4:U16" si="5">REPLACE(K4,1,3,"")/1</f>
        <v>32</v>
      </c>
      <c r="U4" s="2">
        <f t="shared" si="5"/>
        <v>4</v>
      </c>
      <c r="V4" s="2">
        <f t="shared" si="1"/>
        <v>64</v>
      </c>
      <c r="W4" s="2">
        <f t="shared" si="1"/>
        <v>98</v>
      </c>
      <c r="Y4" s="3">
        <f t="shared" ref="Y4:AB38" si="6">K4</f>
        <v>14632</v>
      </c>
      <c r="Z4" s="3">
        <f t="shared" si="2"/>
        <v>14904</v>
      </c>
      <c r="AA4" s="3">
        <f t="shared" si="2"/>
        <v>16364</v>
      </c>
      <c r="AB4" s="3">
        <f t="shared" si="2"/>
        <v>11598</v>
      </c>
      <c r="AC4" s="3">
        <f t="shared" ref="AC4:AF38" si="7">D4</f>
        <v>15534</v>
      </c>
      <c r="AD4" s="3">
        <f t="shared" si="3"/>
        <v>18172</v>
      </c>
      <c r="AE4" s="3">
        <f t="shared" si="3"/>
        <v>35710</v>
      </c>
      <c r="AF4" s="3">
        <f t="shared" si="3"/>
        <v>21144</v>
      </c>
    </row>
    <row r="5" spans="1:32" ht="61.5" customHeight="1" thickBot="1">
      <c r="A5" s="254" t="s">
        <v>3</v>
      </c>
      <c r="B5" s="255"/>
      <c r="C5" s="15"/>
      <c r="D5" s="16">
        <v>2752</v>
      </c>
      <c r="E5" s="16">
        <v>2073</v>
      </c>
      <c r="F5" s="16">
        <v>10885</v>
      </c>
      <c r="G5" s="16">
        <v>7489</v>
      </c>
      <c r="H5" s="254" t="s">
        <v>3</v>
      </c>
      <c r="I5" s="255"/>
      <c r="J5" s="15"/>
      <c r="K5" s="16">
        <v>1947</v>
      </c>
      <c r="L5" s="16">
        <v>4136</v>
      </c>
      <c r="M5" s="16">
        <v>4588</v>
      </c>
      <c r="N5" s="16">
        <v>2271</v>
      </c>
      <c r="P5" s="2">
        <f t="shared" si="4"/>
        <v>2</v>
      </c>
      <c r="Q5" s="2">
        <f t="shared" si="0"/>
        <v>3</v>
      </c>
      <c r="R5" s="2">
        <f t="shared" si="0"/>
        <v>85</v>
      </c>
      <c r="S5" s="2">
        <f t="shared" si="0"/>
        <v>9</v>
      </c>
      <c r="T5" s="2">
        <f t="shared" si="5"/>
        <v>7</v>
      </c>
      <c r="U5" s="2">
        <f t="shared" si="1"/>
        <v>6</v>
      </c>
      <c r="V5" s="2">
        <f t="shared" si="1"/>
        <v>8</v>
      </c>
      <c r="W5" s="2">
        <f t="shared" si="1"/>
        <v>1</v>
      </c>
      <c r="Y5" s="3">
        <f t="shared" si="6"/>
        <v>1947</v>
      </c>
      <c r="Z5" s="3">
        <f t="shared" si="2"/>
        <v>4136</v>
      </c>
      <c r="AA5" s="3">
        <f t="shared" si="2"/>
        <v>4588</v>
      </c>
      <c r="AB5" s="3">
        <f t="shared" si="2"/>
        <v>2271</v>
      </c>
      <c r="AC5" s="3">
        <f t="shared" si="7"/>
        <v>2752</v>
      </c>
      <c r="AD5" s="3">
        <f t="shared" si="3"/>
        <v>2073</v>
      </c>
      <c r="AE5" s="3">
        <f t="shared" si="3"/>
        <v>10885</v>
      </c>
      <c r="AF5" s="3">
        <f t="shared" si="3"/>
        <v>7489</v>
      </c>
    </row>
    <row r="6" spans="1:32" ht="37.5" customHeight="1" thickBot="1">
      <c r="A6" s="244" t="s">
        <v>4</v>
      </c>
      <c r="B6" s="245"/>
      <c r="C6" s="15"/>
      <c r="D6" s="18">
        <v>60</v>
      </c>
      <c r="E6" s="18">
        <v>29</v>
      </c>
      <c r="F6" s="18">
        <v>144</v>
      </c>
      <c r="G6" s="18">
        <v>198</v>
      </c>
      <c r="H6" s="244" t="s">
        <v>4</v>
      </c>
      <c r="I6" s="245"/>
      <c r="J6" s="15"/>
      <c r="K6" s="18">
        <v>98</v>
      </c>
      <c r="L6" s="18">
        <v>194</v>
      </c>
      <c r="M6" s="18">
        <v>73</v>
      </c>
      <c r="N6" s="18">
        <v>119</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98</v>
      </c>
      <c r="Z6" s="3">
        <f t="shared" si="2"/>
        <v>194</v>
      </c>
      <c r="AA6" s="3">
        <f t="shared" si="2"/>
        <v>73</v>
      </c>
      <c r="AB6" s="3">
        <f t="shared" si="2"/>
        <v>119</v>
      </c>
      <c r="AC6" s="3">
        <f t="shared" si="7"/>
        <v>60</v>
      </c>
      <c r="AD6" s="3">
        <f t="shared" si="3"/>
        <v>29</v>
      </c>
      <c r="AE6" s="3">
        <f t="shared" si="3"/>
        <v>144</v>
      </c>
      <c r="AF6" s="3">
        <f t="shared" si="3"/>
        <v>198</v>
      </c>
    </row>
    <row r="7" spans="1:32" ht="24" customHeight="1" thickBot="1">
      <c r="A7" s="244" t="s">
        <v>5</v>
      </c>
      <c r="B7" s="245"/>
      <c r="C7" s="15"/>
      <c r="D7" s="18">
        <v>60</v>
      </c>
      <c r="E7" s="18">
        <v>29</v>
      </c>
      <c r="F7" s="18">
        <v>248</v>
      </c>
      <c r="G7" s="18">
        <v>69</v>
      </c>
      <c r="H7" s="244" t="s">
        <v>5</v>
      </c>
      <c r="I7" s="245"/>
      <c r="J7" s="15"/>
      <c r="K7" s="18">
        <v>98</v>
      </c>
      <c r="L7" s="18">
        <v>194</v>
      </c>
      <c r="M7" s="18">
        <v>73</v>
      </c>
      <c r="N7" s="18">
        <v>119</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98</v>
      </c>
      <c r="Z7" s="3">
        <f t="shared" si="2"/>
        <v>194</v>
      </c>
      <c r="AA7" s="3">
        <f t="shared" si="2"/>
        <v>73</v>
      </c>
      <c r="AB7" s="3">
        <f t="shared" si="2"/>
        <v>119</v>
      </c>
      <c r="AC7" s="3">
        <f t="shared" si="7"/>
        <v>60</v>
      </c>
      <c r="AD7" s="3">
        <f t="shared" si="3"/>
        <v>29</v>
      </c>
      <c r="AE7" s="3">
        <f t="shared" si="3"/>
        <v>248</v>
      </c>
      <c r="AF7" s="3">
        <f t="shared" si="3"/>
        <v>69</v>
      </c>
    </row>
    <row r="8" spans="1:32" ht="24" customHeight="1" thickBot="1">
      <c r="A8" s="244" t="s">
        <v>6</v>
      </c>
      <c r="B8" s="245"/>
      <c r="C8" s="15"/>
      <c r="D8" s="18">
        <v>36</v>
      </c>
      <c r="E8" s="18">
        <v>64</v>
      </c>
      <c r="F8" s="18">
        <v>47</v>
      </c>
      <c r="G8" s="18">
        <v>100</v>
      </c>
      <c r="H8" s="244" t="s">
        <v>6</v>
      </c>
      <c r="I8" s="245"/>
      <c r="J8" s="15"/>
      <c r="K8" s="18">
        <v>30</v>
      </c>
      <c r="L8" s="18">
        <v>38</v>
      </c>
      <c r="M8" s="18">
        <v>11</v>
      </c>
      <c r="N8" s="18">
        <v>24</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30</v>
      </c>
      <c r="Z8" s="3">
        <f t="shared" si="2"/>
        <v>38</v>
      </c>
      <c r="AA8" s="3">
        <f t="shared" si="2"/>
        <v>11</v>
      </c>
      <c r="AB8" s="3">
        <f t="shared" si="2"/>
        <v>24</v>
      </c>
      <c r="AC8" s="3">
        <f t="shared" si="7"/>
        <v>36</v>
      </c>
      <c r="AD8" s="3">
        <f t="shared" si="3"/>
        <v>64</v>
      </c>
      <c r="AE8" s="3">
        <f t="shared" si="3"/>
        <v>47</v>
      </c>
      <c r="AF8" s="3">
        <f t="shared" si="3"/>
        <v>100</v>
      </c>
    </row>
    <row r="9" spans="1:32" ht="37.5" customHeight="1" thickBot="1">
      <c r="A9" s="244" t="s">
        <v>7</v>
      </c>
      <c r="B9" s="245"/>
      <c r="C9" s="15"/>
      <c r="D9" s="18">
        <v>860</v>
      </c>
      <c r="E9" s="18">
        <v>946</v>
      </c>
      <c r="F9" s="17">
        <v>1547</v>
      </c>
      <c r="G9" s="17">
        <v>1068</v>
      </c>
      <c r="H9" s="244" t="s">
        <v>7</v>
      </c>
      <c r="I9" s="245"/>
      <c r="J9" s="15"/>
      <c r="K9" s="18">
        <v>798</v>
      </c>
      <c r="L9" s="18">
        <v>873</v>
      </c>
      <c r="M9" s="17">
        <v>1631</v>
      </c>
      <c r="N9" s="17">
        <v>1182</v>
      </c>
      <c r="P9" s="2" t="e">
        <f t="shared" si="4"/>
        <v>#VALUE!</v>
      </c>
      <c r="Q9" s="2" t="e">
        <f t="shared" si="0"/>
        <v>#VALUE!</v>
      </c>
      <c r="R9" s="2">
        <f t="shared" si="0"/>
        <v>7</v>
      </c>
      <c r="S9" s="2">
        <f t="shared" si="0"/>
        <v>8</v>
      </c>
      <c r="T9" s="2" t="e">
        <f t="shared" si="5"/>
        <v>#VALUE!</v>
      </c>
      <c r="U9" s="2" t="e">
        <f t="shared" si="1"/>
        <v>#VALUE!</v>
      </c>
      <c r="V9" s="2">
        <f t="shared" si="1"/>
        <v>1</v>
      </c>
      <c r="W9" s="2">
        <f t="shared" si="1"/>
        <v>2</v>
      </c>
      <c r="Y9" s="3">
        <f t="shared" si="6"/>
        <v>798</v>
      </c>
      <c r="Z9" s="3">
        <f t="shared" si="2"/>
        <v>873</v>
      </c>
      <c r="AA9" s="3">
        <f t="shared" si="2"/>
        <v>1631</v>
      </c>
      <c r="AB9" s="3">
        <f t="shared" si="2"/>
        <v>1182</v>
      </c>
      <c r="AC9" s="3">
        <f t="shared" si="7"/>
        <v>860</v>
      </c>
      <c r="AD9" s="3">
        <f t="shared" si="3"/>
        <v>946</v>
      </c>
      <c r="AE9" s="3">
        <f t="shared" si="3"/>
        <v>1547</v>
      </c>
      <c r="AF9" s="3">
        <f t="shared" si="3"/>
        <v>1068</v>
      </c>
    </row>
    <row r="10" spans="1:32" ht="61.5" customHeight="1" thickBot="1">
      <c r="A10" s="254" t="s">
        <v>8</v>
      </c>
      <c r="B10" s="255"/>
      <c r="C10" s="15"/>
      <c r="D10" s="16">
        <v>1857</v>
      </c>
      <c r="E10" s="16">
        <v>1063</v>
      </c>
      <c r="F10" s="16">
        <v>9187</v>
      </c>
      <c r="G10" s="16">
        <v>6450</v>
      </c>
      <c r="H10" s="254" t="s">
        <v>8</v>
      </c>
      <c r="I10" s="255"/>
      <c r="J10" s="15"/>
      <c r="K10" s="16">
        <v>1119</v>
      </c>
      <c r="L10" s="16">
        <v>3225</v>
      </c>
      <c r="M10" s="16">
        <v>2946</v>
      </c>
      <c r="N10" s="16">
        <v>1065</v>
      </c>
      <c r="P10" s="2">
        <f t="shared" si="4"/>
        <v>7</v>
      </c>
      <c r="Q10" s="2">
        <f t="shared" si="0"/>
        <v>3</v>
      </c>
      <c r="R10" s="2">
        <f t="shared" si="0"/>
        <v>7</v>
      </c>
      <c r="S10" s="2">
        <f t="shared" si="0"/>
        <v>0</v>
      </c>
      <c r="T10" s="2">
        <f t="shared" si="5"/>
        <v>9</v>
      </c>
      <c r="U10" s="2">
        <f t="shared" si="1"/>
        <v>5</v>
      </c>
      <c r="V10" s="2">
        <f t="shared" si="1"/>
        <v>6</v>
      </c>
      <c r="W10" s="2">
        <f t="shared" si="1"/>
        <v>5</v>
      </c>
      <c r="Y10" s="3">
        <f t="shared" si="6"/>
        <v>1119</v>
      </c>
      <c r="Z10" s="3">
        <f t="shared" si="2"/>
        <v>3225</v>
      </c>
      <c r="AA10" s="3">
        <f t="shared" si="2"/>
        <v>2946</v>
      </c>
      <c r="AB10" s="3">
        <f t="shared" si="2"/>
        <v>1065</v>
      </c>
      <c r="AC10" s="3">
        <f t="shared" si="7"/>
        <v>1857</v>
      </c>
      <c r="AD10" s="3">
        <f t="shared" si="3"/>
        <v>1063</v>
      </c>
      <c r="AE10" s="3">
        <f t="shared" si="3"/>
        <v>9187</v>
      </c>
      <c r="AF10" s="3">
        <f t="shared" si="3"/>
        <v>6450</v>
      </c>
    </row>
    <row r="11" spans="1:32" ht="36" customHeight="1" thickBot="1">
      <c r="A11" s="244" t="s">
        <v>9</v>
      </c>
      <c r="B11" s="245"/>
      <c r="C11" s="15"/>
      <c r="D11" s="18">
        <v>-9</v>
      </c>
      <c r="E11" s="18">
        <v>-45</v>
      </c>
      <c r="F11" s="18">
        <v>-7</v>
      </c>
      <c r="G11" s="18">
        <v>-1</v>
      </c>
      <c r="H11" s="244" t="s">
        <v>9</v>
      </c>
      <c r="I11" s="245"/>
      <c r="J11" s="15"/>
      <c r="K11" s="18">
        <v>-17</v>
      </c>
      <c r="L11" s="18">
        <v>-11</v>
      </c>
      <c r="M11" s="17">
        <v>-2093</v>
      </c>
      <c r="N11" s="18">
        <v>-9</v>
      </c>
      <c r="P11" s="2" t="e">
        <f t="shared" si="4"/>
        <v>#VALUE!</v>
      </c>
      <c r="Q11" s="2" t="e">
        <f t="shared" si="0"/>
        <v>#VALUE!</v>
      </c>
      <c r="R11" s="2" t="e">
        <f t="shared" si="0"/>
        <v>#VALUE!</v>
      </c>
      <c r="S11" s="2" t="e">
        <f t="shared" si="0"/>
        <v>#VALUE!</v>
      </c>
      <c r="T11" s="2" t="e">
        <f t="shared" si="5"/>
        <v>#VALUE!</v>
      </c>
      <c r="U11" s="2" t="e">
        <f t="shared" si="1"/>
        <v>#VALUE!</v>
      </c>
      <c r="V11" s="2">
        <f t="shared" si="1"/>
        <v>93</v>
      </c>
      <c r="W11" s="2" t="e">
        <f t="shared" si="1"/>
        <v>#VALUE!</v>
      </c>
      <c r="Y11" s="3">
        <f t="shared" si="6"/>
        <v>-17</v>
      </c>
      <c r="Z11" s="3">
        <f t="shared" si="2"/>
        <v>-11</v>
      </c>
      <c r="AA11" s="3">
        <f t="shared" si="2"/>
        <v>-2093</v>
      </c>
      <c r="AB11" s="3">
        <f t="shared" si="2"/>
        <v>-9</v>
      </c>
      <c r="AC11" s="3">
        <f t="shared" si="7"/>
        <v>-9</v>
      </c>
      <c r="AD11" s="3">
        <f t="shared" si="3"/>
        <v>-45</v>
      </c>
      <c r="AE11" s="3">
        <f t="shared" si="3"/>
        <v>-7</v>
      </c>
      <c r="AF11" s="3">
        <f t="shared" si="3"/>
        <v>-1</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1847</v>
      </c>
      <c r="E13" s="16">
        <v>1018</v>
      </c>
      <c r="F13" s="16">
        <v>9180</v>
      </c>
      <c r="G13" s="16">
        <v>6448</v>
      </c>
      <c r="H13" s="254" t="s">
        <v>11</v>
      </c>
      <c r="I13" s="255"/>
      <c r="J13" s="15"/>
      <c r="K13" s="16">
        <v>1102</v>
      </c>
      <c r="L13" s="16">
        <v>3214</v>
      </c>
      <c r="M13" s="19">
        <v>853</v>
      </c>
      <c r="N13" s="16">
        <v>1056</v>
      </c>
      <c r="P13" s="2">
        <f t="shared" si="4"/>
        <v>7</v>
      </c>
      <c r="Q13" s="2">
        <f t="shared" si="0"/>
        <v>8</v>
      </c>
      <c r="R13" s="2">
        <f t="shared" si="0"/>
        <v>0</v>
      </c>
      <c r="S13" s="2">
        <f t="shared" si="0"/>
        <v>8</v>
      </c>
      <c r="T13" s="2">
        <f t="shared" si="5"/>
        <v>2</v>
      </c>
      <c r="U13" s="2">
        <f t="shared" si="1"/>
        <v>4</v>
      </c>
      <c r="V13" s="2" t="e">
        <f t="shared" si="1"/>
        <v>#VALUE!</v>
      </c>
      <c r="W13" s="2">
        <f t="shared" si="1"/>
        <v>6</v>
      </c>
      <c r="Y13" s="3">
        <f t="shared" si="6"/>
        <v>1102</v>
      </c>
      <c r="Z13" s="3">
        <f t="shared" si="2"/>
        <v>3214</v>
      </c>
      <c r="AA13" s="3">
        <f t="shared" si="2"/>
        <v>853</v>
      </c>
      <c r="AB13" s="3">
        <f t="shared" si="2"/>
        <v>1056</v>
      </c>
      <c r="AC13" s="3">
        <f t="shared" si="7"/>
        <v>1847</v>
      </c>
      <c r="AD13" s="3">
        <f t="shared" si="3"/>
        <v>1018</v>
      </c>
      <c r="AE13" s="3">
        <f t="shared" si="3"/>
        <v>9180</v>
      </c>
      <c r="AF13" s="3">
        <f t="shared" si="3"/>
        <v>6448</v>
      </c>
    </row>
    <row r="14" spans="1:32" ht="49.5" customHeight="1" thickBot="1">
      <c r="A14" s="254" t="s">
        <v>12</v>
      </c>
      <c r="B14" s="255"/>
      <c r="C14" s="15"/>
      <c r="D14" s="16">
        <v>1476</v>
      </c>
      <c r="E14" s="19">
        <v>805</v>
      </c>
      <c r="F14" s="16">
        <v>7343</v>
      </c>
      <c r="G14" s="16">
        <v>5159</v>
      </c>
      <c r="H14" s="254" t="s">
        <v>12</v>
      </c>
      <c r="I14" s="255"/>
      <c r="J14" s="15"/>
      <c r="K14" s="19">
        <v>878</v>
      </c>
      <c r="L14" s="16">
        <v>2569</v>
      </c>
      <c r="M14" s="19">
        <v>264</v>
      </c>
      <c r="N14" s="19">
        <v>846</v>
      </c>
      <c r="P14" s="2">
        <f t="shared" si="4"/>
        <v>6</v>
      </c>
      <c r="Q14" s="2" t="e">
        <f t="shared" si="0"/>
        <v>#VALUE!</v>
      </c>
      <c r="R14" s="2">
        <f t="shared" si="0"/>
        <v>3</v>
      </c>
      <c r="S14" s="2">
        <f t="shared" si="0"/>
        <v>9</v>
      </c>
      <c r="T14" s="2" t="e">
        <f t="shared" si="5"/>
        <v>#VALUE!</v>
      </c>
      <c r="U14" s="2">
        <f t="shared" si="1"/>
        <v>9</v>
      </c>
      <c r="V14" s="2" t="e">
        <f t="shared" si="1"/>
        <v>#VALUE!</v>
      </c>
      <c r="W14" s="2" t="e">
        <f t="shared" si="1"/>
        <v>#VALUE!</v>
      </c>
      <c r="Y14" s="3">
        <f t="shared" si="6"/>
        <v>878</v>
      </c>
      <c r="Z14" s="3">
        <f t="shared" si="2"/>
        <v>2569</v>
      </c>
      <c r="AA14" s="3">
        <f t="shared" si="2"/>
        <v>264</v>
      </c>
      <c r="AB14" s="3">
        <f t="shared" si="2"/>
        <v>846</v>
      </c>
      <c r="AC14" s="3">
        <f t="shared" si="7"/>
        <v>1476</v>
      </c>
      <c r="AD14" s="3">
        <f t="shared" si="3"/>
        <v>805</v>
      </c>
      <c r="AE14" s="3">
        <f t="shared" si="3"/>
        <v>7343</v>
      </c>
      <c r="AF14" s="3">
        <f t="shared" si="3"/>
        <v>5159</v>
      </c>
    </row>
    <row r="15" spans="1:32" ht="61.5" customHeight="1" thickBot="1">
      <c r="A15" s="254" t="s">
        <v>13</v>
      </c>
      <c r="B15" s="255"/>
      <c r="C15" s="15"/>
      <c r="D15" s="16">
        <v>1476</v>
      </c>
      <c r="E15" s="19">
        <v>805</v>
      </c>
      <c r="F15" s="16">
        <v>7343</v>
      </c>
      <c r="G15" s="16">
        <v>5159</v>
      </c>
      <c r="H15" s="254" t="s">
        <v>13</v>
      </c>
      <c r="I15" s="255"/>
      <c r="J15" s="15"/>
      <c r="K15" s="19">
        <v>878</v>
      </c>
      <c r="L15" s="16">
        <v>2569</v>
      </c>
      <c r="M15" s="19">
        <v>264</v>
      </c>
      <c r="N15" s="19">
        <v>846</v>
      </c>
      <c r="P15" s="2">
        <f t="shared" si="4"/>
        <v>6</v>
      </c>
      <c r="Q15" s="2" t="e">
        <f t="shared" si="0"/>
        <v>#VALUE!</v>
      </c>
      <c r="R15" s="2">
        <f t="shared" si="0"/>
        <v>3</v>
      </c>
      <c r="S15" s="2">
        <f t="shared" si="0"/>
        <v>9</v>
      </c>
      <c r="T15" s="2" t="e">
        <f t="shared" si="5"/>
        <v>#VALUE!</v>
      </c>
      <c r="U15" s="2">
        <f t="shared" si="1"/>
        <v>9</v>
      </c>
      <c r="V15" s="2" t="e">
        <f t="shared" si="1"/>
        <v>#VALUE!</v>
      </c>
      <c r="W15" s="2" t="e">
        <f t="shared" si="1"/>
        <v>#VALUE!</v>
      </c>
      <c r="Y15" s="3">
        <f t="shared" si="6"/>
        <v>878</v>
      </c>
      <c r="Z15" s="3">
        <f t="shared" si="2"/>
        <v>2569</v>
      </c>
      <c r="AA15" s="3">
        <f t="shared" si="2"/>
        <v>264</v>
      </c>
      <c r="AB15" s="3">
        <f t="shared" si="2"/>
        <v>846</v>
      </c>
      <c r="AC15" s="3">
        <f t="shared" si="7"/>
        <v>1476</v>
      </c>
      <c r="AD15" s="3">
        <f t="shared" si="3"/>
        <v>805</v>
      </c>
      <c r="AE15" s="3">
        <f t="shared" si="3"/>
        <v>7343</v>
      </c>
      <c r="AF15" s="3">
        <f t="shared" si="3"/>
        <v>5159</v>
      </c>
    </row>
    <row r="16" spans="1:32" ht="30" customHeight="1" thickBot="1">
      <c r="A16" s="244" t="s">
        <v>14</v>
      </c>
      <c r="B16" s="245"/>
      <c r="C16" s="15"/>
      <c r="D16" s="18"/>
      <c r="E16" s="18"/>
      <c r="F16" s="18"/>
      <c r="G16" s="18"/>
      <c r="H16" s="244" t="s">
        <v>14</v>
      </c>
      <c r="I16" s="245"/>
      <c r="J16" s="15"/>
      <c r="K16" s="18"/>
      <c r="L16" s="18"/>
      <c r="M16" s="18"/>
      <c r="N16" s="18">
        <v>21</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21</v>
      </c>
      <c r="AC16" s="3">
        <f t="shared" si="7"/>
        <v>0</v>
      </c>
      <c r="AD16" s="3">
        <f t="shared" si="3"/>
        <v>0</v>
      </c>
      <c r="AE16" s="3">
        <f t="shared" si="3"/>
        <v>0</v>
      </c>
      <c r="AF16" s="3">
        <f t="shared" si="3"/>
        <v>0</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1453</v>
      </c>
      <c r="E18" s="20" t="s">
        <v>1454</v>
      </c>
      <c r="F18" s="20" t="s">
        <v>1606</v>
      </c>
      <c r="G18" s="20" t="s">
        <v>1651</v>
      </c>
      <c r="H18" s="262" t="s">
        <v>15</v>
      </c>
      <c r="I18" s="258"/>
      <c r="J18" s="259"/>
      <c r="K18" s="20" t="s">
        <v>1377</v>
      </c>
      <c r="L18" s="20" t="s">
        <v>1378</v>
      </c>
      <c r="M18" s="20" t="s">
        <v>1379</v>
      </c>
      <c r="N18" s="20"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174216</v>
      </c>
      <c r="E19" s="16">
        <v>186809</v>
      </c>
      <c r="F19" s="16">
        <v>189961</v>
      </c>
      <c r="G19" s="16">
        <v>215697</v>
      </c>
      <c r="H19" s="252" t="s">
        <v>16</v>
      </c>
      <c r="I19" s="253"/>
      <c r="J19" s="15"/>
      <c r="K19" s="16">
        <v>176739</v>
      </c>
      <c r="L19" s="16">
        <v>164993</v>
      </c>
      <c r="M19" s="16">
        <v>171220</v>
      </c>
      <c r="N19" s="16">
        <v>171197</v>
      </c>
      <c r="P19" s="2">
        <f t="shared" ref="P19:S38" si="9">REPLACE(D19,1,3,"")/1</f>
        <v>216</v>
      </c>
      <c r="Q19" s="2">
        <f t="shared" si="9"/>
        <v>809</v>
      </c>
      <c r="R19" s="2">
        <f t="shared" si="9"/>
        <v>961</v>
      </c>
      <c r="S19" s="2">
        <f t="shared" si="9"/>
        <v>697</v>
      </c>
      <c r="T19" s="2">
        <f t="shared" ref="T19:W38" si="10">REPLACE(K19,1,3,"")/1</f>
        <v>739</v>
      </c>
      <c r="U19" s="2">
        <f t="shared" si="10"/>
        <v>993</v>
      </c>
      <c r="V19" s="2">
        <f t="shared" si="10"/>
        <v>220</v>
      </c>
      <c r="W19" s="2">
        <f t="shared" si="10"/>
        <v>197</v>
      </c>
      <c r="Y19" s="3">
        <f t="shared" si="6"/>
        <v>176739</v>
      </c>
      <c r="Z19" s="3">
        <f t="shared" si="6"/>
        <v>164993</v>
      </c>
      <c r="AA19" s="3">
        <f t="shared" si="6"/>
        <v>171220</v>
      </c>
      <c r="AB19" s="3">
        <f t="shared" si="6"/>
        <v>171197</v>
      </c>
      <c r="AC19" s="3">
        <f t="shared" si="7"/>
        <v>174216</v>
      </c>
      <c r="AD19" s="3">
        <f t="shared" si="7"/>
        <v>186809</v>
      </c>
      <c r="AE19" s="3">
        <f t="shared" si="7"/>
        <v>189961</v>
      </c>
      <c r="AF19" s="3">
        <f t="shared" si="7"/>
        <v>215697</v>
      </c>
    </row>
    <row r="20" spans="1:32" ht="61.5" customHeight="1" thickBot="1">
      <c r="A20" s="244" t="s">
        <v>17</v>
      </c>
      <c r="B20" s="245"/>
      <c r="C20" s="15"/>
      <c r="D20" s="17">
        <v>1512</v>
      </c>
      <c r="E20" s="17">
        <v>6984</v>
      </c>
      <c r="F20" s="17">
        <v>8949</v>
      </c>
      <c r="G20" s="17">
        <v>7903</v>
      </c>
      <c r="H20" s="244" t="s">
        <v>17</v>
      </c>
      <c r="I20" s="245"/>
      <c r="J20" s="15"/>
      <c r="K20" s="18">
        <v>565</v>
      </c>
      <c r="L20" s="17">
        <v>1709</v>
      </c>
      <c r="M20" s="18">
        <v>864</v>
      </c>
      <c r="N20" s="17">
        <v>1102</v>
      </c>
      <c r="P20" s="2">
        <f t="shared" si="9"/>
        <v>2</v>
      </c>
      <c r="Q20" s="2">
        <f t="shared" si="9"/>
        <v>4</v>
      </c>
      <c r="R20" s="2">
        <f t="shared" si="9"/>
        <v>9</v>
      </c>
      <c r="S20" s="2">
        <f t="shared" si="9"/>
        <v>3</v>
      </c>
      <c r="T20" s="2" t="e">
        <f t="shared" si="10"/>
        <v>#VALUE!</v>
      </c>
      <c r="U20" s="2">
        <f t="shared" si="10"/>
        <v>9</v>
      </c>
      <c r="V20" s="2" t="e">
        <f t="shared" si="10"/>
        <v>#VALUE!</v>
      </c>
      <c r="W20" s="2">
        <f t="shared" si="10"/>
        <v>2</v>
      </c>
      <c r="Y20" s="3">
        <f t="shared" si="6"/>
        <v>565</v>
      </c>
      <c r="Z20" s="3">
        <f t="shared" si="6"/>
        <v>1709</v>
      </c>
      <c r="AA20" s="3">
        <f t="shared" si="6"/>
        <v>864</v>
      </c>
      <c r="AB20" s="3">
        <f t="shared" si="6"/>
        <v>1102</v>
      </c>
      <c r="AC20" s="3">
        <f t="shared" si="7"/>
        <v>1512</v>
      </c>
      <c r="AD20" s="3">
        <f t="shared" si="7"/>
        <v>6984</v>
      </c>
      <c r="AE20" s="3">
        <f t="shared" si="7"/>
        <v>8949</v>
      </c>
      <c r="AF20" s="3">
        <f t="shared" si="7"/>
        <v>7903</v>
      </c>
    </row>
    <row r="21" spans="1:32" ht="30" customHeight="1" thickBot="1">
      <c r="A21" s="244" t="s">
        <v>18</v>
      </c>
      <c r="B21" s="245"/>
      <c r="C21" s="15"/>
      <c r="D21" s="18"/>
      <c r="E21" s="18"/>
      <c r="F21" s="17">
        <v>6400</v>
      </c>
      <c r="G21" s="18"/>
      <c r="H21" s="244" t="s">
        <v>18</v>
      </c>
      <c r="I21" s="245"/>
      <c r="J21" s="15"/>
      <c r="K21" s="18"/>
      <c r="L21" s="18"/>
      <c r="M21" s="18"/>
      <c r="N21" s="18"/>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6400</v>
      </c>
      <c r="AF21" s="3">
        <f t="shared" si="7"/>
        <v>0</v>
      </c>
    </row>
    <row r="22" spans="1:32" ht="36" customHeight="1" thickBot="1">
      <c r="A22" s="244" t="s">
        <v>19</v>
      </c>
      <c r="B22" s="245"/>
      <c r="C22" s="15"/>
      <c r="D22" s="17">
        <v>52916</v>
      </c>
      <c r="E22" s="17">
        <v>61423</v>
      </c>
      <c r="F22" s="17">
        <v>75453</v>
      </c>
      <c r="G22" s="17">
        <v>113098</v>
      </c>
      <c r="H22" s="244" t="s">
        <v>19</v>
      </c>
      <c r="I22" s="245"/>
      <c r="J22" s="15"/>
      <c r="K22" s="17">
        <v>42871</v>
      </c>
      <c r="L22" s="17">
        <v>41762</v>
      </c>
      <c r="M22" s="17">
        <v>49290</v>
      </c>
      <c r="N22" s="17">
        <v>50498</v>
      </c>
      <c r="P22" s="2">
        <f t="shared" si="9"/>
        <v>16</v>
      </c>
      <c r="Q22" s="2">
        <f t="shared" si="9"/>
        <v>23</v>
      </c>
      <c r="R22" s="2">
        <f t="shared" si="9"/>
        <v>53</v>
      </c>
      <c r="S22" s="2">
        <f t="shared" si="9"/>
        <v>98</v>
      </c>
      <c r="T22" s="2">
        <f t="shared" si="10"/>
        <v>71</v>
      </c>
      <c r="U22" s="2">
        <f t="shared" si="10"/>
        <v>62</v>
      </c>
      <c r="V22" s="2">
        <f t="shared" si="10"/>
        <v>90</v>
      </c>
      <c r="W22" s="2">
        <f t="shared" si="10"/>
        <v>98</v>
      </c>
      <c r="Y22" s="3">
        <f t="shared" si="6"/>
        <v>42871</v>
      </c>
      <c r="Z22" s="3">
        <f t="shared" si="6"/>
        <v>41762</v>
      </c>
      <c r="AA22" s="3">
        <f t="shared" si="6"/>
        <v>49290</v>
      </c>
      <c r="AB22" s="3">
        <f t="shared" si="6"/>
        <v>50498</v>
      </c>
      <c r="AC22" s="3">
        <f t="shared" si="7"/>
        <v>52916</v>
      </c>
      <c r="AD22" s="3">
        <f t="shared" si="7"/>
        <v>61423</v>
      </c>
      <c r="AE22" s="3">
        <f t="shared" si="7"/>
        <v>75453</v>
      </c>
      <c r="AF22" s="3">
        <f t="shared" si="7"/>
        <v>113098</v>
      </c>
    </row>
    <row r="23" spans="1:32" ht="15" customHeight="1" thickBot="1">
      <c r="A23" s="244" t="s">
        <v>20</v>
      </c>
      <c r="B23" s="245"/>
      <c r="C23" s="15"/>
      <c r="D23" s="17">
        <v>119751</v>
      </c>
      <c r="E23" s="17">
        <v>118239</v>
      </c>
      <c r="F23" s="17">
        <v>99159</v>
      </c>
      <c r="G23" s="17">
        <v>94383</v>
      </c>
      <c r="H23" s="244" t="s">
        <v>20</v>
      </c>
      <c r="I23" s="245"/>
      <c r="J23" s="15"/>
      <c r="K23" s="17">
        <v>133303</v>
      </c>
      <c r="L23" s="17">
        <v>121368</v>
      </c>
      <c r="M23" s="17">
        <v>120874</v>
      </c>
      <c r="N23" s="17">
        <v>119403</v>
      </c>
      <c r="P23" s="2">
        <f t="shared" si="9"/>
        <v>751</v>
      </c>
      <c r="Q23" s="2">
        <f t="shared" si="9"/>
        <v>239</v>
      </c>
      <c r="R23" s="2">
        <f t="shared" si="9"/>
        <v>59</v>
      </c>
      <c r="S23" s="2">
        <f t="shared" si="9"/>
        <v>83</v>
      </c>
      <c r="T23" s="2">
        <f t="shared" si="10"/>
        <v>303</v>
      </c>
      <c r="U23" s="2">
        <f t="shared" si="10"/>
        <v>368</v>
      </c>
      <c r="V23" s="2">
        <f t="shared" si="10"/>
        <v>874</v>
      </c>
      <c r="W23" s="2">
        <f t="shared" si="10"/>
        <v>403</v>
      </c>
      <c r="Y23" s="3">
        <f t="shared" si="6"/>
        <v>133303</v>
      </c>
      <c r="Z23" s="3">
        <f t="shared" si="6"/>
        <v>121368</v>
      </c>
      <c r="AA23" s="3">
        <f t="shared" si="6"/>
        <v>120874</v>
      </c>
      <c r="AB23" s="3">
        <f t="shared" si="6"/>
        <v>119403</v>
      </c>
      <c r="AC23" s="3">
        <f t="shared" si="7"/>
        <v>119751</v>
      </c>
      <c r="AD23" s="3">
        <f t="shared" si="7"/>
        <v>118239</v>
      </c>
      <c r="AE23" s="3">
        <f t="shared" si="7"/>
        <v>99159</v>
      </c>
      <c r="AF23" s="3">
        <f t="shared" si="7"/>
        <v>94383</v>
      </c>
    </row>
    <row r="24" spans="1:32" ht="36" customHeight="1" thickBot="1">
      <c r="A24" s="244" t="s">
        <v>21</v>
      </c>
      <c r="B24" s="245"/>
      <c r="C24" s="15"/>
      <c r="D24" s="18">
        <v>37</v>
      </c>
      <c r="E24" s="18">
        <v>163</v>
      </c>
      <c r="F24" s="18"/>
      <c r="G24" s="18">
        <v>313</v>
      </c>
      <c r="H24" s="244" t="s">
        <v>21</v>
      </c>
      <c r="I24" s="245"/>
      <c r="J24" s="15"/>
      <c r="K24" s="18"/>
      <c r="L24" s="18">
        <v>154</v>
      </c>
      <c r="M24" s="18">
        <v>192</v>
      </c>
      <c r="N24" s="18">
        <v>194</v>
      </c>
      <c r="P24" s="2" t="e">
        <f t="shared" si="9"/>
        <v>#VALUE!</v>
      </c>
      <c r="Q24" s="2" t="e">
        <f t="shared" si="9"/>
        <v>#VALUE!</v>
      </c>
      <c r="R24" s="2" t="e">
        <f t="shared" si="9"/>
        <v>#VALUE!</v>
      </c>
      <c r="S24" s="2" t="e">
        <f t="shared" si="9"/>
        <v>#VALUE!</v>
      </c>
      <c r="T24" s="2" t="e">
        <f t="shared" si="10"/>
        <v>#VALUE!</v>
      </c>
      <c r="U24" s="2" t="e">
        <f t="shared" si="10"/>
        <v>#VALUE!</v>
      </c>
      <c r="V24" s="2" t="e">
        <f t="shared" si="10"/>
        <v>#VALUE!</v>
      </c>
      <c r="W24" s="2" t="e">
        <f t="shared" si="10"/>
        <v>#VALUE!</v>
      </c>
      <c r="Y24" s="3">
        <f t="shared" si="6"/>
        <v>0</v>
      </c>
      <c r="Z24" s="3">
        <f t="shared" si="6"/>
        <v>154</v>
      </c>
      <c r="AA24" s="3">
        <f t="shared" si="6"/>
        <v>192</v>
      </c>
      <c r="AB24" s="3">
        <f t="shared" si="6"/>
        <v>194</v>
      </c>
      <c r="AC24" s="3">
        <f t="shared" si="7"/>
        <v>37</v>
      </c>
      <c r="AD24" s="3">
        <f t="shared" si="7"/>
        <v>163</v>
      </c>
      <c r="AE24" s="3">
        <f t="shared" si="7"/>
        <v>0</v>
      </c>
      <c r="AF24" s="3">
        <f t="shared" si="7"/>
        <v>313</v>
      </c>
    </row>
    <row r="25" spans="1:32" ht="24" customHeight="1" thickBot="1">
      <c r="A25" s="254" t="s">
        <v>22</v>
      </c>
      <c r="B25" s="255"/>
      <c r="C25" s="15"/>
      <c r="D25" s="16">
        <v>375838</v>
      </c>
      <c r="E25" s="16">
        <v>377464</v>
      </c>
      <c r="F25" s="16">
        <v>379614</v>
      </c>
      <c r="G25" s="16">
        <v>438246</v>
      </c>
      <c r="H25" s="254" t="s">
        <v>22</v>
      </c>
      <c r="I25" s="255"/>
      <c r="J25" s="15"/>
      <c r="K25" s="16">
        <v>384640</v>
      </c>
      <c r="L25" s="16">
        <v>387838</v>
      </c>
      <c r="M25" s="16">
        <v>375918</v>
      </c>
      <c r="N25" s="16">
        <v>377454</v>
      </c>
      <c r="P25" s="2">
        <f t="shared" si="9"/>
        <v>838</v>
      </c>
      <c r="Q25" s="2">
        <f t="shared" si="9"/>
        <v>464</v>
      </c>
      <c r="R25" s="2">
        <f t="shared" si="9"/>
        <v>614</v>
      </c>
      <c r="S25" s="2">
        <f t="shared" si="9"/>
        <v>246</v>
      </c>
      <c r="T25" s="2">
        <f t="shared" si="10"/>
        <v>640</v>
      </c>
      <c r="U25" s="2">
        <f t="shared" si="10"/>
        <v>838</v>
      </c>
      <c r="V25" s="2">
        <f t="shared" si="10"/>
        <v>918</v>
      </c>
      <c r="W25" s="2">
        <f t="shared" si="10"/>
        <v>454</v>
      </c>
      <c r="Y25" s="3">
        <f t="shared" si="6"/>
        <v>384640</v>
      </c>
      <c r="Z25" s="3">
        <f t="shared" si="6"/>
        <v>387838</v>
      </c>
      <c r="AA25" s="3">
        <f t="shared" si="6"/>
        <v>375918</v>
      </c>
      <c r="AB25" s="3">
        <f t="shared" si="6"/>
        <v>377454</v>
      </c>
      <c r="AC25" s="3">
        <f t="shared" si="7"/>
        <v>375838</v>
      </c>
      <c r="AD25" s="3">
        <f t="shared" si="7"/>
        <v>377464</v>
      </c>
      <c r="AE25" s="3">
        <f t="shared" si="7"/>
        <v>379614</v>
      </c>
      <c r="AF25" s="3">
        <f t="shared" si="7"/>
        <v>438246</v>
      </c>
    </row>
    <row r="26" spans="1:32" ht="15" customHeight="1" thickBot="1">
      <c r="A26" s="244" t="s">
        <v>23</v>
      </c>
      <c r="B26" s="245"/>
      <c r="C26" s="15"/>
      <c r="D26" s="17">
        <v>10706</v>
      </c>
      <c r="E26" s="17">
        <v>10544</v>
      </c>
      <c r="F26" s="17">
        <v>10611</v>
      </c>
      <c r="G26" s="17">
        <v>10809</v>
      </c>
      <c r="H26" s="244" t="s">
        <v>23</v>
      </c>
      <c r="I26" s="245"/>
      <c r="J26" s="15"/>
      <c r="K26" s="17">
        <v>11378</v>
      </c>
      <c r="L26" s="17">
        <v>11210</v>
      </c>
      <c r="M26" s="17">
        <v>11042</v>
      </c>
      <c r="N26" s="17">
        <v>13827</v>
      </c>
      <c r="P26" s="2">
        <f t="shared" si="9"/>
        <v>6</v>
      </c>
      <c r="Q26" s="2">
        <f t="shared" si="9"/>
        <v>44</v>
      </c>
      <c r="R26" s="2">
        <f t="shared" si="9"/>
        <v>11</v>
      </c>
      <c r="S26" s="2">
        <f t="shared" si="9"/>
        <v>9</v>
      </c>
      <c r="T26" s="2">
        <f t="shared" si="10"/>
        <v>78</v>
      </c>
      <c r="U26" s="2">
        <f t="shared" si="10"/>
        <v>10</v>
      </c>
      <c r="V26" s="2">
        <f t="shared" si="10"/>
        <v>42</v>
      </c>
      <c r="W26" s="2">
        <f t="shared" si="10"/>
        <v>27</v>
      </c>
      <c r="Y26" s="3">
        <f t="shared" si="6"/>
        <v>11378</v>
      </c>
      <c r="Z26" s="3">
        <f t="shared" si="6"/>
        <v>11210</v>
      </c>
      <c r="AA26" s="3">
        <f t="shared" si="6"/>
        <v>11042</v>
      </c>
      <c r="AB26" s="3">
        <f t="shared" si="6"/>
        <v>13827</v>
      </c>
      <c r="AC26" s="3">
        <f t="shared" si="7"/>
        <v>10706</v>
      </c>
      <c r="AD26" s="3">
        <f t="shared" si="7"/>
        <v>10544</v>
      </c>
      <c r="AE26" s="3">
        <f t="shared" si="7"/>
        <v>10611</v>
      </c>
      <c r="AF26" s="3">
        <f t="shared" si="7"/>
        <v>10809</v>
      </c>
    </row>
    <row r="27" spans="1:32" ht="15.75" customHeight="1" thickBot="1">
      <c r="A27" s="244" t="s">
        <v>24</v>
      </c>
      <c r="B27" s="245"/>
      <c r="C27" s="15"/>
      <c r="D27" s="17">
        <v>28451</v>
      </c>
      <c r="E27" s="17">
        <v>28152</v>
      </c>
      <c r="F27" s="17">
        <v>28216</v>
      </c>
      <c r="G27" s="17">
        <v>27913</v>
      </c>
      <c r="H27" s="244" t="s">
        <v>24</v>
      </c>
      <c r="I27" s="245"/>
      <c r="J27" s="15"/>
      <c r="K27" s="17">
        <v>26607</v>
      </c>
      <c r="L27" s="17">
        <v>26337</v>
      </c>
      <c r="M27" s="17">
        <v>26067</v>
      </c>
      <c r="N27" s="17">
        <v>25797</v>
      </c>
      <c r="P27" s="2">
        <f t="shared" si="9"/>
        <v>51</v>
      </c>
      <c r="Q27" s="2">
        <f t="shared" si="9"/>
        <v>52</v>
      </c>
      <c r="R27" s="2">
        <f t="shared" si="9"/>
        <v>16</v>
      </c>
      <c r="S27" s="2">
        <f t="shared" si="9"/>
        <v>13</v>
      </c>
      <c r="T27" s="2">
        <f t="shared" si="10"/>
        <v>7</v>
      </c>
      <c r="U27" s="2">
        <f t="shared" si="10"/>
        <v>37</v>
      </c>
      <c r="V27" s="2">
        <f t="shared" si="10"/>
        <v>67</v>
      </c>
      <c r="W27" s="2">
        <f t="shared" si="10"/>
        <v>97</v>
      </c>
      <c r="Y27" s="3">
        <f t="shared" si="6"/>
        <v>26607</v>
      </c>
      <c r="Z27" s="3">
        <f t="shared" si="6"/>
        <v>26337</v>
      </c>
      <c r="AA27" s="3">
        <f t="shared" si="6"/>
        <v>26067</v>
      </c>
      <c r="AB27" s="3">
        <f t="shared" si="6"/>
        <v>25797</v>
      </c>
      <c r="AC27" s="3">
        <f t="shared" si="7"/>
        <v>28451</v>
      </c>
      <c r="AD27" s="3">
        <f t="shared" si="7"/>
        <v>28152</v>
      </c>
      <c r="AE27" s="3">
        <f t="shared" si="7"/>
        <v>28216</v>
      </c>
      <c r="AF27" s="3">
        <f t="shared" si="7"/>
        <v>27913</v>
      </c>
    </row>
    <row r="28" spans="1:32" ht="30" customHeight="1" thickBot="1">
      <c r="A28" s="244" t="s">
        <v>25</v>
      </c>
      <c r="B28" s="245"/>
      <c r="C28" s="15"/>
      <c r="D28" s="18"/>
      <c r="E28" s="18"/>
      <c r="F28" s="18"/>
      <c r="G28" s="17">
        <v>18000</v>
      </c>
      <c r="H28" s="244" t="s">
        <v>25</v>
      </c>
      <c r="I28" s="245"/>
      <c r="J28" s="15"/>
      <c r="K28" s="18"/>
      <c r="L28" s="18"/>
      <c r="M28" s="18"/>
      <c r="N28" s="18"/>
      <c r="P28" s="2" t="e">
        <f t="shared" si="9"/>
        <v>#VALUE!</v>
      </c>
      <c r="Q28" s="2" t="e">
        <f t="shared" si="9"/>
        <v>#VALUE!</v>
      </c>
      <c r="R28" s="2" t="e">
        <f t="shared" si="9"/>
        <v>#VALUE!</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18000</v>
      </c>
    </row>
    <row r="29" spans="1:32" ht="15" customHeight="1" thickBot="1">
      <c r="A29" s="254" t="s">
        <v>26</v>
      </c>
      <c r="B29" s="255"/>
      <c r="C29" s="15"/>
      <c r="D29" s="16">
        <v>550053</v>
      </c>
      <c r="E29" s="16">
        <v>564273</v>
      </c>
      <c r="F29" s="16">
        <v>569574</v>
      </c>
      <c r="G29" s="16">
        <v>653943</v>
      </c>
      <c r="H29" s="254" t="s">
        <v>26</v>
      </c>
      <c r="I29" s="255"/>
      <c r="J29" s="15"/>
      <c r="K29" s="16">
        <v>561379</v>
      </c>
      <c r="L29" s="16">
        <v>552831</v>
      </c>
      <c r="M29" s="16">
        <v>547139</v>
      </c>
      <c r="N29" s="16">
        <v>548652</v>
      </c>
      <c r="P29" s="2">
        <f t="shared" si="9"/>
        <v>53</v>
      </c>
      <c r="Q29" s="2">
        <f t="shared" si="9"/>
        <v>273</v>
      </c>
      <c r="R29" s="2">
        <f t="shared" si="9"/>
        <v>574</v>
      </c>
      <c r="S29" s="2">
        <f t="shared" si="9"/>
        <v>943</v>
      </c>
      <c r="T29" s="2">
        <f t="shared" si="10"/>
        <v>379</v>
      </c>
      <c r="U29" s="2">
        <f t="shared" si="10"/>
        <v>831</v>
      </c>
      <c r="V29" s="2">
        <f t="shared" si="10"/>
        <v>139</v>
      </c>
      <c r="W29" s="2">
        <f t="shared" si="10"/>
        <v>652</v>
      </c>
      <c r="Y29" s="3">
        <f t="shared" si="6"/>
        <v>561379</v>
      </c>
      <c r="Z29" s="3">
        <f t="shared" si="6"/>
        <v>552831</v>
      </c>
      <c r="AA29" s="3">
        <f t="shared" si="6"/>
        <v>547139</v>
      </c>
      <c r="AB29" s="3">
        <f t="shared" si="6"/>
        <v>548652</v>
      </c>
      <c r="AC29" s="3">
        <f t="shared" si="7"/>
        <v>550053</v>
      </c>
      <c r="AD29" s="3">
        <f t="shared" si="7"/>
        <v>564273</v>
      </c>
      <c r="AE29" s="3">
        <f t="shared" si="7"/>
        <v>569574</v>
      </c>
      <c r="AF29" s="3">
        <f t="shared" si="7"/>
        <v>653943</v>
      </c>
    </row>
    <row r="30" spans="1:32" ht="15" customHeight="1" thickBot="1">
      <c r="A30" s="254" t="s">
        <v>27</v>
      </c>
      <c r="B30" s="255"/>
      <c r="C30" s="15"/>
      <c r="D30" s="16">
        <v>172157</v>
      </c>
      <c r="E30" s="16">
        <v>185651</v>
      </c>
      <c r="F30" s="16">
        <v>184345</v>
      </c>
      <c r="G30" s="16">
        <v>144071</v>
      </c>
      <c r="H30" s="254" t="s">
        <v>27</v>
      </c>
      <c r="I30" s="255"/>
      <c r="J30" s="15"/>
      <c r="K30" s="16">
        <v>188028</v>
      </c>
      <c r="L30" s="16">
        <v>177167</v>
      </c>
      <c r="M30" s="16">
        <v>171319</v>
      </c>
      <c r="N30" s="16">
        <v>172083</v>
      </c>
      <c r="P30" s="2">
        <f t="shared" si="9"/>
        <v>157</v>
      </c>
      <c r="Q30" s="2">
        <f t="shared" si="9"/>
        <v>651</v>
      </c>
      <c r="R30" s="2">
        <f t="shared" si="9"/>
        <v>345</v>
      </c>
      <c r="S30" s="2">
        <f t="shared" si="9"/>
        <v>71</v>
      </c>
      <c r="T30" s="2">
        <f t="shared" si="10"/>
        <v>28</v>
      </c>
      <c r="U30" s="2">
        <f t="shared" si="10"/>
        <v>167</v>
      </c>
      <c r="V30" s="2">
        <f t="shared" si="10"/>
        <v>319</v>
      </c>
      <c r="W30" s="2">
        <f t="shared" si="10"/>
        <v>83</v>
      </c>
      <c r="Y30" s="3">
        <f t="shared" si="6"/>
        <v>188028</v>
      </c>
      <c r="Z30" s="3">
        <f t="shared" si="6"/>
        <v>177167</v>
      </c>
      <c r="AA30" s="3">
        <f t="shared" si="6"/>
        <v>171319</v>
      </c>
      <c r="AB30" s="3">
        <f t="shared" si="6"/>
        <v>172083</v>
      </c>
      <c r="AC30" s="3">
        <f t="shared" si="7"/>
        <v>172157</v>
      </c>
      <c r="AD30" s="3">
        <f t="shared" si="7"/>
        <v>185651</v>
      </c>
      <c r="AE30" s="3">
        <f t="shared" si="7"/>
        <v>184345</v>
      </c>
      <c r="AF30" s="3">
        <f t="shared" si="7"/>
        <v>144071</v>
      </c>
    </row>
    <row r="31" spans="1:32" ht="15" customHeight="1" thickBot="1">
      <c r="A31" s="244" t="s">
        <v>28</v>
      </c>
      <c r="B31" s="245"/>
      <c r="C31" s="15"/>
      <c r="D31" s="17">
        <v>104931</v>
      </c>
      <c r="E31" s="17">
        <v>108795</v>
      </c>
      <c r="F31" s="17">
        <v>101959</v>
      </c>
      <c r="G31" s="17">
        <v>99925</v>
      </c>
      <c r="H31" s="244" t="s">
        <v>28</v>
      </c>
      <c r="I31" s="245"/>
      <c r="J31" s="15"/>
      <c r="K31" s="17">
        <v>106808</v>
      </c>
      <c r="L31" s="17">
        <v>106664</v>
      </c>
      <c r="M31" s="17">
        <v>98864</v>
      </c>
      <c r="N31" s="17">
        <v>101481</v>
      </c>
      <c r="P31" s="2">
        <f t="shared" si="9"/>
        <v>931</v>
      </c>
      <c r="Q31" s="2">
        <f t="shared" si="9"/>
        <v>795</v>
      </c>
      <c r="R31" s="2">
        <f t="shared" si="9"/>
        <v>959</v>
      </c>
      <c r="S31" s="2">
        <f t="shared" si="9"/>
        <v>25</v>
      </c>
      <c r="T31" s="2">
        <f t="shared" si="10"/>
        <v>808</v>
      </c>
      <c r="U31" s="2">
        <f t="shared" si="10"/>
        <v>664</v>
      </c>
      <c r="V31" s="2">
        <f t="shared" si="10"/>
        <v>64</v>
      </c>
      <c r="W31" s="2">
        <f t="shared" si="10"/>
        <v>481</v>
      </c>
      <c r="Y31" s="3">
        <f t="shared" si="6"/>
        <v>106808</v>
      </c>
      <c r="Z31" s="3">
        <f t="shared" si="6"/>
        <v>106664</v>
      </c>
      <c r="AA31" s="3">
        <f t="shared" si="6"/>
        <v>98864</v>
      </c>
      <c r="AB31" s="3">
        <f t="shared" si="6"/>
        <v>101481</v>
      </c>
      <c r="AC31" s="3">
        <f t="shared" si="7"/>
        <v>104931</v>
      </c>
      <c r="AD31" s="3">
        <f t="shared" si="7"/>
        <v>108795</v>
      </c>
      <c r="AE31" s="3">
        <f t="shared" si="7"/>
        <v>101959</v>
      </c>
      <c r="AF31" s="3">
        <f t="shared" si="7"/>
        <v>99925</v>
      </c>
    </row>
    <row r="32" spans="1:32" ht="24" customHeight="1" thickBot="1">
      <c r="A32" s="244" t="s">
        <v>29</v>
      </c>
      <c r="B32" s="245"/>
      <c r="C32" s="15"/>
      <c r="D32" s="17">
        <v>67225</v>
      </c>
      <c r="E32" s="17">
        <v>76856</v>
      </c>
      <c r="F32" s="17">
        <v>82386</v>
      </c>
      <c r="G32" s="17">
        <v>44146</v>
      </c>
      <c r="H32" s="244" t="s">
        <v>29</v>
      </c>
      <c r="I32" s="245"/>
      <c r="J32" s="15"/>
      <c r="K32" s="17">
        <v>81219</v>
      </c>
      <c r="L32" s="17">
        <v>70503</v>
      </c>
      <c r="M32" s="17">
        <v>72454</v>
      </c>
      <c r="N32" s="17">
        <v>70603</v>
      </c>
      <c r="P32" s="2">
        <f t="shared" si="9"/>
        <v>25</v>
      </c>
      <c r="Q32" s="2">
        <f t="shared" si="9"/>
        <v>56</v>
      </c>
      <c r="R32" s="2">
        <f t="shared" si="9"/>
        <v>86</v>
      </c>
      <c r="S32" s="2">
        <f t="shared" si="9"/>
        <v>46</v>
      </c>
      <c r="T32" s="2">
        <f t="shared" si="10"/>
        <v>19</v>
      </c>
      <c r="U32" s="2">
        <f t="shared" si="10"/>
        <v>3</v>
      </c>
      <c r="V32" s="2">
        <f t="shared" si="10"/>
        <v>54</v>
      </c>
      <c r="W32" s="2">
        <f t="shared" si="10"/>
        <v>3</v>
      </c>
      <c r="Y32" s="3">
        <f t="shared" si="6"/>
        <v>81219</v>
      </c>
      <c r="Z32" s="3">
        <f t="shared" si="6"/>
        <v>70503</v>
      </c>
      <c r="AA32" s="3">
        <f t="shared" si="6"/>
        <v>72454</v>
      </c>
      <c r="AB32" s="3">
        <f t="shared" si="6"/>
        <v>70603</v>
      </c>
      <c r="AC32" s="3">
        <f t="shared" si="7"/>
        <v>67225</v>
      </c>
      <c r="AD32" s="3">
        <f t="shared" si="7"/>
        <v>76856</v>
      </c>
      <c r="AE32" s="3">
        <f t="shared" si="7"/>
        <v>82386</v>
      </c>
      <c r="AF32" s="3">
        <f t="shared" si="7"/>
        <v>44146</v>
      </c>
    </row>
    <row r="33" spans="1:32" ht="24" customHeight="1" thickBot="1">
      <c r="A33" s="254" t="s">
        <v>30</v>
      </c>
      <c r="B33" s="255"/>
      <c r="C33" s="15"/>
      <c r="D33" s="16">
        <v>377897</v>
      </c>
      <c r="E33" s="16">
        <v>378621</v>
      </c>
      <c r="F33" s="16">
        <v>385229</v>
      </c>
      <c r="G33" s="16">
        <v>509872</v>
      </c>
      <c r="H33" s="254" t="s">
        <v>30</v>
      </c>
      <c r="I33" s="255"/>
      <c r="J33" s="15"/>
      <c r="K33" s="16">
        <v>373352</v>
      </c>
      <c r="L33" s="16">
        <v>375664</v>
      </c>
      <c r="M33" s="16">
        <v>375820</v>
      </c>
      <c r="N33" s="16">
        <v>376568</v>
      </c>
      <c r="P33" s="2">
        <f t="shared" si="9"/>
        <v>897</v>
      </c>
      <c r="Q33" s="2">
        <f t="shared" si="9"/>
        <v>621</v>
      </c>
      <c r="R33" s="2">
        <f t="shared" si="9"/>
        <v>229</v>
      </c>
      <c r="S33" s="2">
        <f t="shared" si="9"/>
        <v>872</v>
      </c>
      <c r="T33" s="2">
        <f t="shared" si="10"/>
        <v>352</v>
      </c>
      <c r="U33" s="2">
        <f t="shared" si="10"/>
        <v>664</v>
      </c>
      <c r="V33" s="2">
        <f t="shared" si="10"/>
        <v>820</v>
      </c>
      <c r="W33" s="2">
        <f t="shared" si="10"/>
        <v>568</v>
      </c>
      <c r="Y33" s="3">
        <f t="shared" si="6"/>
        <v>373352</v>
      </c>
      <c r="Z33" s="3">
        <f t="shared" si="6"/>
        <v>375664</v>
      </c>
      <c r="AA33" s="3">
        <f t="shared" si="6"/>
        <v>375820</v>
      </c>
      <c r="AB33" s="3">
        <f t="shared" si="6"/>
        <v>376568</v>
      </c>
      <c r="AC33" s="3">
        <f t="shared" si="7"/>
        <v>377897</v>
      </c>
      <c r="AD33" s="3">
        <f t="shared" si="7"/>
        <v>378621</v>
      </c>
      <c r="AE33" s="3">
        <f t="shared" si="7"/>
        <v>385229</v>
      </c>
      <c r="AF33" s="3">
        <f t="shared" si="7"/>
        <v>509872</v>
      </c>
    </row>
    <row r="34" spans="1:32" ht="30" customHeight="1" thickBot="1">
      <c r="A34" s="244" t="s">
        <v>31</v>
      </c>
      <c r="B34" s="245"/>
      <c r="C34" s="15"/>
      <c r="D34" s="17">
        <v>354999</v>
      </c>
      <c r="E34" s="17">
        <v>354999</v>
      </c>
      <c r="F34" s="17">
        <v>354999</v>
      </c>
      <c r="G34" s="17">
        <v>474999</v>
      </c>
      <c r="H34" s="244" t="s">
        <v>31</v>
      </c>
      <c r="I34" s="245"/>
      <c r="J34" s="15"/>
      <c r="K34" s="17">
        <v>354999</v>
      </c>
      <c r="L34" s="17">
        <v>354999</v>
      </c>
      <c r="M34" s="17">
        <v>354999</v>
      </c>
      <c r="N34" s="17">
        <v>354999</v>
      </c>
      <c r="P34" s="2">
        <f t="shared" si="9"/>
        <v>999</v>
      </c>
      <c r="Q34" s="2">
        <f t="shared" si="9"/>
        <v>999</v>
      </c>
      <c r="R34" s="2">
        <f t="shared" si="9"/>
        <v>999</v>
      </c>
      <c r="S34" s="2">
        <f t="shared" si="9"/>
        <v>999</v>
      </c>
      <c r="T34" s="2">
        <f t="shared" si="10"/>
        <v>999</v>
      </c>
      <c r="U34" s="2">
        <f t="shared" si="10"/>
        <v>999</v>
      </c>
      <c r="V34" s="2">
        <f t="shared" si="10"/>
        <v>999</v>
      </c>
      <c r="W34" s="2">
        <f t="shared" si="10"/>
        <v>999</v>
      </c>
      <c r="Y34" s="3">
        <f t="shared" si="6"/>
        <v>354999</v>
      </c>
      <c r="Z34" s="3">
        <f t="shared" si="6"/>
        <v>354999</v>
      </c>
      <c r="AA34" s="3">
        <f t="shared" si="6"/>
        <v>354999</v>
      </c>
      <c r="AB34" s="3">
        <f t="shared" si="6"/>
        <v>354999</v>
      </c>
      <c r="AC34" s="3">
        <f t="shared" si="7"/>
        <v>354999</v>
      </c>
      <c r="AD34" s="3">
        <f t="shared" si="7"/>
        <v>354999</v>
      </c>
      <c r="AE34" s="3">
        <f t="shared" si="7"/>
        <v>354999</v>
      </c>
      <c r="AF34" s="3">
        <f t="shared" si="7"/>
        <v>474999</v>
      </c>
    </row>
    <row r="35" spans="1:32" ht="30" customHeight="1" thickBot="1">
      <c r="A35" s="244" t="s">
        <v>32</v>
      </c>
      <c r="B35" s="245"/>
      <c r="C35" s="15"/>
      <c r="D35" s="18"/>
      <c r="E35" s="18"/>
      <c r="F35" s="18"/>
      <c r="G35" s="18"/>
      <c r="H35" s="244" t="s">
        <v>32</v>
      </c>
      <c r="I35" s="245"/>
      <c r="J35" s="15"/>
      <c r="K35" s="18"/>
      <c r="L35" s="18"/>
      <c r="M35" s="18"/>
      <c r="N35" s="1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44" t="s">
        <v>33</v>
      </c>
      <c r="B36" s="245"/>
      <c r="C36" s="15"/>
      <c r="D36" s="17">
        <v>12567</v>
      </c>
      <c r="E36" s="17">
        <v>13211</v>
      </c>
      <c r="F36" s="17">
        <v>19085</v>
      </c>
      <c r="G36" s="17">
        <v>23672</v>
      </c>
      <c r="H36" s="244" t="s">
        <v>33</v>
      </c>
      <c r="I36" s="245"/>
      <c r="J36" s="15"/>
      <c r="K36" s="17">
        <v>8665</v>
      </c>
      <c r="L36" s="17">
        <v>10720</v>
      </c>
      <c r="M36" s="17">
        <v>10721</v>
      </c>
      <c r="N36" s="17">
        <v>11386</v>
      </c>
      <c r="P36" s="2">
        <f t="shared" si="9"/>
        <v>67</v>
      </c>
      <c r="Q36" s="2">
        <f t="shared" si="9"/>
        <v>11</v>
      </c>
      <c r="R36" s="2">
        <f t="shared" si="9"/>
        <v>85</v>
      </c>
      <c r="S36" s="2">
        <f t="shared" si="9"/>
        <v>72</v>
      </c>
      <c r="T36" s="2">
        <f t="shared" si="10"/>
        <v>5</v>
      </c>
      <c r="U36" s="2">
        <f t="shared" si="10"/>
        <v>20</v>
      </c>
      <c r="V36" s="2">
        <f t="shared" si="10"/>
        <v>21</v>
      </c>
      <c r="W36" s="2">
        <f t="shared" si="10"/>
        <v>86</v>
      </c>
      <c r="Y36" s="3">
        <f t="shared" si="6"/>
        <v>8665</v>
      </c>
      <c r="Z36" s="3">
        <f t="shared" si="6"/>
        <v>10720</v>
      </c>
      <c r="AA36" s="3">
        <f t="shared" si="6"/>
        <v>10721</v>
      </c>
      <c r="AB36" s="3">
        <f t="shared" si="6"/>
        <v>11386</v>
      </c>
      <c r="AC36" s="3">
        <f t="shared" si="7"/>
        <v>12567</v>
      </c>
      <c r="AD36" s="3">
        <f t="shared" si="7"/>
        <v>13211</v>
      </c>
      <c r="AE36" s="3">
        <f t="shared" si="7"/>
        <v>19085</v>
      </c>
      <c r="AF36" s="3">
        <f t="shared" si="7"/>
        <v>23672</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550053</v>
      </c>
      <c r="E38" s="16">
        <v>564273</v>
      </c>
      <c r="F38" s="16">
        <v>569574</v>
      </c>
      <c r="G38" s="16">
        <v>653943</v>
      </c>
      <c r="H38" s="254" t="s">
        <v>35</v>
      </c>
      <c r="I38" s="255"/>
      <c r="J38" s="15"/>
      <c r="K38" s="16">
        <v>561379</v>
      </c>
      <c r="L38" s="16">
        <v>552831</v>
      </c>
      <c r="M38" s="16">
        <v>547139</v>
      </c>
      <c r="N38" s="16">
        <v>548652</v>
      </c>
      <c r="P38" s="2">
        <f t="shared" si="9"/>
        <v>53</v>
      </c>
      <c r="Q38" s="2">
        <f t="shared" si="9"/>
        <v>273</v>
      </c>
      <c r="R38" s="2">
        <f t="shared" si="9"/>
        <v>574</v>
      </c>
      <c r="S38" s="2">
        <f t="shared" si="9"/>
        <v>943</v>
      </c>
      <c r="T38" s="2">
        <f t="shared" si="10"/>
        <v>379</v>
      </c>
      <c r="U38" s="2">
        <f t="shared" si="10"/>
        <v>831</v>
      </c>
      <c r="V38" s="2">
        <f t="shared" si="10"/>
        <v>139</v>
      </c>
      <c r="W38" s="2">
        <f t="shared" si="10"/>
        <v>652</v>
      </c>
      <c r="Y38" s="3">
        <f t="shared" si="6"/>
        <v>561379</v>
      </c>
      <c r="Z38" s="3">
        <f t="shared" si="6"/>
        <v>552831</v>
      </c>
      <c r="AA38" s="3">
        <f t="shared" si="6"/>
        <v>547139</v>
      </c>
      <c r="AB38" s="3">
        <f t="shared" si="6"/>
        <v>548652</v>
      </c>
      <c r="AC38" s="3">
        <f t="shared" si="7"/>
        <v>550053</v>
      </c>
      <c r="AD38" s="3">
        <f t="shared" si="7"/>
        <v>564273</v>
      </c>
      <c r="AE38" s="3">
        <f t="shared" si="7"/>
        <v>569574</v>
      </c>
      <c r="AF38" s="3">
        <f t="shared" si="7"/>
        <v>653943</v>
      </c>
    </row>
    <row r="39" spans="1:32" ht="15" customHeight="1" thickBot="1">
      <c r="A39" t="s">
        <v>1688</v>
      </c>
      <c r="B39"/>
      <c r="C39"/>
      <c r="D39"/>
      <c r="E39"/>
      <c r="F39"/>
      <c r="G39"/>
      <c r="H39" t="s">
        <v>1689</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1:B41"/>
    <mergeCell ref="H41:I41"/>
    <mergeCell ref="A42:B42"/>
    <mergeCell ref="H42:I42"/>
    <mergeCell ref="A38:B38"/>
    <mergeCell ref="H38:I38"/>
    <mergeCell ref="A40:B40"/>
    <mergeCell ref="H40:I40"/>
  </mergeCells>
  <pageMargins left="0.7" right="0.7" top="0.75" bottom="0.75" header="0.3" footer="0.3"/>
  <pageSetup orientation="portrait" horizontalDpi="300" r:id="rId1"/>
  <drawing r:id="rId2"/>
</worksheet>
</file>

<file path=xl/worksheets/sheet9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L11" sqref="L11"/>
      <selection pane="topRight" activeCell="L11" sqref="L11"/>
      <selection pane="bottomLeft" activeCell="L11" sqref="L11"/>
      <selection pane="bottomRight" activeCell="N30" sqref="N30"/>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758</v>
      </c>
      <c r="D1" s="155" t="s">
        <v>1908</v>
      </c>
    </row>
    <row r="2" spans="1:11">
      <c r="A2" s="7"/>
      <c r="B2" s="125" t="s">
        <v>540</v>
      </c>
      <c r="C2" s="126" t="s">
        <v>37</v>
      </c>
      <c r="D2" s="126" t="str">
        <f>'Input yearly CSV'!N18</f>
        <v>Năm 2014</v>
      </c>
      <c r="E2" s="126" t="str">
        <f>'Input yearly CSV'!O18</f>
        <v>Năm 2015</v>
      </c>
      <c r="F2" s="126" t="str">
        <f>'Input yearly CSV'!P18</f>
        <v>Năm 2016</v>
      </c>
      <c r="G2" s="126" t="str">
        <f>'Input yearly CSV'!Q18</f>
        <v>Năm 2017</v>
      </c>
      <c r="H2" s="196"/>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CSV'!N3</f>
        <v>1550909</v>
      </c>
      <c r="E4" s="130">
        <f>'Input yearly CSV'!O3</f>
        <v>1546381</v>
      </c>
      <c r="F4" s="130">
        <f>'Input yearly CSV'!P3</f>
        <v>1541132</v>
      </c>
      <c r="G4" s="130">
        <f>'Input yearly CSV'!Q3</f>
        <v>1465857</v>
      </c>
      <c r="H4" s="129"/>
      <c r="I4" s="238"/>
      <c r="J4" s="239"/>
      <c r="K4" s="240"/>
    </row>
    <row r="5" spans="1:11">
      <c r="A5" s="7"/>
      <c r="B5" s="128" t="s">
        <v>542</v>
      </c>
      <c r="C5" s="128" t="s">
        <v>38</v>
      </c>
      <c r="D5" s="131">
        <f>'Input yearly CSV'!N5</f>
        <v>365549</v>
      </c>
      <c r="E5" s="131">
        <f>'Input yearly CSV'!O5</f>
        <v>344425</v>
      </c>
      <c r="F5" s="131">
        <f>'Input yearly CSV'!P5</f>
        <v>399454</v>
      </c>
      <c r="G5" s="131">
        <f>'Input yearly CSV'!Q5</f>
        <v>415972</v>
      </c>
      <c r="H5" s="129"/>
      <c r="I5" s="238"/>
      <c r="J5" s="239"/>
      <c r="K5" s="240"/>
    </row>
    <row r="6" spans="1:11">
      <c r="A6" s="7"/>
      <c r="B6" s="128" t="s">
        <v>543</v>
      </c>
      <c r="C6" s="128" t="s">
        <v>38</v>
      </c>
      <c r="D6" s="131">
        <f>'Input yearly CSV'!N15</f>
        <v>140303</v>
      </c>
      <c r="E6" s="131">
        <f>'Input yearly CSV'!O15</f>
        <v>133371</v>
      </c>
      <c r="F6" s="131">
        <f>'Input yearly CSV'!P15</f>
        <v>170407</v>
      </c>
      <c r="G6" s="131">
        <f>'Input yearly CSV'!Q15</f>
        <v>240235</v>
      </c>
      <c r="H6" s="129"/>
      <c r="I6" s="238"/>
      <c r="J6" s="239"/>
      <c r="K6" s="240"/>
    </row>
    <row r="7" spans="1:11">
      <c r="A7" s="7"/>
      <c r="B7" s="128" t="s">
        <v>544</v>
      </c>
      <c r="C7" s="128" t="s">
        <v>38</v>
      </c>
      <c r="D7" s="131">
        <f>'Input yearly CSV'!N33</f>
        <v>579713</v>
      </c>
      <c r="E7" s="131">
        <f>'Input yearly CSV'!O33</f>
        <v>623445</v>
      </c>
      <c r="F7" s="131">
        <f>'Input yearly CSV'!P33</f>
        <v>707417</v>
      </c>
      <c r="G7" s="131">
        <f>'Input yearly CSV'!Q33</f>
        <v>818871</v>
      </c>
      <c r="H7" s="129"/>
      <c r="I7" s="238"/>
      <c r="J7" s="239"/>
      <c r="K7" s="240"/>
    </row>
    <row r="8" spans="1:11">
      <c r="A8" s="7"/>
      <c r="B8" s="128" t="s">
        <v>545</v>
      </c>
      <c r="C8" s="129" t="s">
        <v>38</v>
      </c>
      <c r="D8" s="130">
        <f>'Input yearly CSV'!N29</f>
        <v>971388</v>
      </c>
      <c r="E8" s="130">
        <f>'Input yearly CSV'!O29</f>
        <v>1011680</v>
      </c>
      <c r="F8" s="130">
        <f>'Input yearly CSV'!P29</f>
        <v>1009675</v>
      </c>
      <c r="G8" s="130">
        <f>'Input yearly CSV'!Q29</f>
        <v>1088827</v>
      </c>
      <c r="H8" s="129"/>
      <c r="I8" s="238"/>
      <c r="J8" s="239"/>
      <c r="K8" s="240"/>
    </row>
    <row r="9" spans="1:11">
      <c r="A9" s="7"/>
      <c r="B9" s="128" t="s">
        <v>546</v>
      </c>
      <c r="C9" s="129" t="s">
        <v>39</v>
      </c>
      <c r="D9" s="130">
        <f>'Input yearly CSV'!N34*1000000/10000</f>
        <v>44200000</v>
      </c>
      <c r="E9" s="130">
        <f>'Input yearly CSV'!O34*1000000/10000</f>
        <v>44200000</v>
      </c>
      <c r="F9" s="130">
        <f>'Input yearly CSV'!P34*1000000/10000</f>
        <v>44200000</v>
      </c>
      <c r="G9" s="130">
        <f>'Input yearly CSV'!Q34*1000000/10000</f>
        <v>44200000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0.23569983796599284</v>
      </c>
      <c r="E11" s="132">
        <f>E5/E4</f>
        <v>0.22272971538062095</v>
      </c>
      <c r="F11" s="132">
        <f>F5/F4</f>
        <v>0.25919518899094951</v>
      </c>
      <c r="G11" s="132">
        <f>G5/G4</f>
        <v>0.28377392883480451</v>
      </c>
      <c r="H11" s="129"/>
      <c r="I11" s="238"/>
      <c r="J11" s="239"/>
      <c r="K11" s="240"/>
    </row>
    <row r="12" spans="1:11">
      <c r="A12" s="7"/>
      <c r="B12" s="128" t="s">
        <v>570</v>
      </c>
      <c r="C12" s="129" t="s">
        <v>36</v>
      </c>
      <c r="D12" s="133">
        <f>D6/D4</f>
        <v>9.046501116442035E-2</v>
      </c>
      <c r="E12" s="132">
        <f>E6/E4</f>
        <v>8.6247179705389546E-2</v>
      </c>
      <c r="F12" s="132">
        <f>F6/F4</f>
        <v>0.11057261804958952</v>
      </c>
      <c r="G12" s="132">
        <f>G6/G4</f>
        <v>0.16388706401784076</v>
      </c>
      <c r="H12" s="129"/>
      <c r="I12" s="238"/>
      <c r="J12" s="239"/>
      <c r="K12" s="240"/>
    </row>
    <row r="13" spans="1:11">
      <c r="A13" s="7"/>
      <c r="B13" s="128" t="s">
        <v>41</v>
      </c>
      <c r="C13" s="129" t="s">
        <v>40</v>
      </c>
      <c r="D13" s="130">
        <f>D6*1000000/D9</f>
        <v>3174.2760180995474</v>
      </c>
      <c r="E13" s="131">
        <f>E6*1000000/E9</f>
        <v>3017.443438914027</v>
      </c>
      <c r="F13" s="131">
        <f>F6*1000000/F9</f>
        <v>3855.3619909502263</v>
      </c>
      <c r="G13" s="131">
        <f>G6*1000000/G9</f>
        <v>5435.1809954751134</v>
      </c>
      <c r="H13" s="129"/>
      <c r="I13" s="238"/>
      <c r="J13" s="239"/>
      <c r="K13" s="240"/>
    </row>
    <row r="14" spans="1:11">
      <c r="A14" s="7"/>
      <c r="B14" s="128" t="s">
        <v>548</v>
      </c>
      <c r="C14" s="129"/>
      <c r="D14" s="130">
        <f>D7*1000000/D9</f>
        <v>13115.678733031675</v>
      </c>
      <c r="E14" s="131">
        <f>E7*1000000/E9</f>
        <v>14105.090497737556</v>
      </c>
      <c r="F14" s="131">
        <f>F7*1000000/F9</f>
        <v>16004.909502262444</v>
      </c>
      <c r="G14" s="131">
        <f>G7*1000000/G9</f>
        <v>18526.493212669684</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-2.9195781312765612E-3</v>
      </c>
      <c r="F16" s="138">
        <f>(F4-E4)/ABS(E4)</f>
        <v>-3.3943769355676253E-3</v>
      </c>
      <c r="G16" s="138">
        <f>(G4-F4)/ABS(F4)</f>
        <v>-4.8843966642701596E-2</v>
      </c>
      <c r="H16" s="129"/>
      <c r="I16" s="238"/>
      <c r="J16" s="239"/>
      <c r="K16" s="240"/>
    </row>
    <row r="17" spans="1:12">
      <c r="A17" s="7"/>
      <c r="B17" s="128" t="s">
        <v>543</v>
      </c>
      <c r="C17" s="139" t="s">
        <v>36</v>
      </c>
      <c r="D17" s="128"/>
      <c r="E17" s="138">
        <f>(E6-D6)/ABS(D6)</f>
        <v>-4.9407354083661786E-2</v>
      </c>
      <c r="F17" s="138">
        <f>(F6-E6)/ABS(E6)</f>
        <v>0.27769155213652141</v>
      </c>
      <c r="G17" s="138">
        <f>(G6-F6)/ABS(F6)</f>
        <v>0.40977189904170602</v>
      </c>
      <c r="H17" s="129"/>
      <c r="I17" s="238"/>
      <c r="J17" s="239"/>
      <c r="K17" s="240"/>
    </row>
    <row r="18" spans="1:12">
      <c r="A18" s="7"/>
      <c r="B18" s="128" t="s">
        <v>41</v>
      </c>
      <c r="C18" s="136" t="s">
        <v>36</v>
      </c>
      <c r="D18" s="137"/>
      <c r="E18" s="138">
        <f>(E13-D13)/ABS(D13)</f>
        <v>-4.9407354083661814E-2</v>
      </c>
      <c r="F18" s="138">
        <f>(F13-E13)/ABS(E13)</f>
        <v>0.27769155213652152</v>
      </c>
      <c r="G18" s="138">
        <f>(G13-F13)/ABS(F13)</f>
        <v>0.40977189904170608</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0.22170155540668807</v>
      </c>
      <c r="F20" s="133">
        <f>F6/AVERAGE(E7:F7)</f>
        <v>0.25608515383262875</v>
      </c>
      <c r="G20" s="133">
        <f>G6/AVERAGE(F7:G7)</f>
        <v>0.31479642112104661</v>
      </c>
      <c r="H20" s="129"/>
      <c r="I20" s="212" t="s">
        <v>1187</v>
      </c>
      <c r="J20" s="212"/>
      <c r="K20" s="212"/>
    </row>
    <row r="21" spans="1:12">
      <c r="A21" s="7"/>
      <c r="B21" s="128" t="s">
        <v>43</v>
      </c>
      <c r="C21" s="141" t="s">
        <v>36</v>
      </c>
      <c r="D21" s="129"/>
      <c r="E21" s="133">
        <f>E6/AVERAGE(D8:E8)</f>
        <v>0.13450975962498513</v>
      </c>
      <c r="F21" s="133">
        <f>F6/AVERAGE(E8:F8)</f>
        <v>0.16860670194003527</v>
      </c>
      <c r="G21" s="133">
        <f>G6/AVERAGE(F8:G8)</f>
        <v>0.22895856186937158</v>
      </c>
      <c r="H21" s="129"/>
      <c r="I21" s="142" t="s">
        <v>1188</v>
      </c>
      <c r="J21" s="142">
        <v>2018</v>
      </c>
      <c r="K21" s="142" t="s">
        <v>1190</v>
      </c>
    </row>
    <row r="22" spans="1:12">
      <c r="A22" s="7"/>
      <c r="B22" s="134" t="s">
        <v>551</v>
      </c>
      <c r="C22" s="141"/>
      <c r="D22" s="129"/>
      <c r="E22" s="133"/>
      <c r="F22" s="133"/>
      <c r="G22" s="133"/>
      <c r="H22" s="129"/>
      <c r="I22" s="129" t="s">
        <v>1189</v>
      </c>
      <c r="J22" s="130">
        <v>1362000</v>
      </c>
      <c r="K22" s="143">
        <f>SUM(K30)/J22</f>
        <v>0.26056387665198238</v>
      </c>
    </row>
    <row r="23" spans="1:12">
      <c r="A23" s="7"/>
      <c r="B23" s="128" t="s">
        <v>552</v>
      </c>
      <c r="C23" s="141" t="s">
        <v>36</v>
      </c>
      <c r="D23" s="133">
        <f>1-D7/D8</f>
        <v>0.40321169295894121</v>
      </c>
      <c r="E23" s="133">
        <f>1-E7/E8</f>
        <v>0.38375276767357269</v>
      </c>
      <c r="F23" s="133">
        <f>1-F7/F8</f>
        <v>0.29936167578676309</v>
      </c>
      <c r="G23" s="133">
        <f>1-G7/G8</f>
        <v>0.24793286720479935</v>
      </c>
      <c r="H23" s="129"/>
      <c r="I23" s="129" t="s">
        <v>1191</v>
      </c>
      <c r="J23" s="130">
        <f>J24-J24*20%</f>
        <v>226400</v>
      </c>
      <c r="K23" s="143">
        <f>SUM(K32)/J23</f>
        <v>0.24907685512367492</v>
      </c>
    </row>
    <row r="24" spans="1:12">
      <c r="A24" s="7"/>
      <c r="B24" s="128" t="s">
        <v>553</v>
      </c>
      <c r="C24" s="141" t="s">
        <v>36</v>
      </c>
      <c r="D24" s="133">
        <f>D8/D7-1</f>
        <v>0.67563604749246609</v>
      </c>
      <c r="E24" s="133">
        <f>E8/E7-1</f>
        <v>0.62272534064753104</v>
      </c>
      <c r="F24" s="133">
        <f>F8/F7-1</f>
        <v>0.42726991293678274</v>
      </c>
      <c r="G24" s="133">
        <f>G8/G7-1</f>
        <v>0.32966853142924823</v>
      </c>
      <c r="H24" s="129"/>
      <c r="I24" s="129" t="s">
        <v>1376</v>
      </c>
      <c r="J24" s="130">
        <v>283000</v>
      </c>
      <c r="K24" s="129"/>
    </row>
    <row r="25" spans="1:12">
      <c r="A25" s="7"/>
      <c r="B25" s="128" t="s">
        <v>554</v>
      </c>
      <c r="C25" s="141" t="s">
        <v>40</v>
      </c>
      <c r="D25" s="144">
        <f>'Input yearly CSV'!N19/'Input yearly CSV'!N31</f>
        <v>1.8849545552115219</v>
      </c>
      <c r="E25" s="144">
        <f>'Input yearly CSV'!O19/'Input yearly CSV'!O31</f>
        <v>2.0935275273668044</v>
      </c>
      <c r="F25" s="144">
        <f>'Input yearly CSV'!P19/'Input yearly CSV'!P31</f>
        <v>2.9961043292642251</v>
      </c>
      <c r="G25" s="144">
        <f>'Input yearly CSV'!Q19/'Input yearly CSV'!Q31</f>
        <v>3.7359652944853847</v>
      </c>
      <c r="H25" s="129"/>
      <c r="I25" s="129" t="s">
        <v>576</v>
      </c>
      <c r="J25" s="145">
        <v>0.2</v>
      </c>
      <c r="K25" s="146" t="s">
        <v>1649</v>
      </c>
    </row>
    <row r="26" spans="1:12">
      <c r="A26" s="7"/>
      <c r="B26" s="128" t="s">
        <v>555</v>
      </c>
      <c r="C26" s="141" t="s">
        <v>40</v>
      </c>
      <c r="D26" s="144">
        <f>('Input yearly CSV'!N19-'Input yearly CSV'!N23)/'Input yearly CSV'!N31</f>
        <v>1.2174645601220879</v>
      </c>
      <c r="E26" s="144">
        <f>('Input yearly CSV'!O19-'Input yearly CSV'!O23)/'Input yearly CSV'!O31</f>
        <v>1.4268962534605056</v>
      </c>
      <c r="F26" s="144">
        <f>('Input yearly CSV'!P19-'Input yearly CSV'!P23)/'Input yearly CSV'!P31</f>
        <v>2.3034487359082116</v>
      </c>
      <c r="G26" s="144">
        <f>('Input yearly CSV'!Q19-'Input yearly CSV'!Q23)/'Input yearly CSV'!Q31</f>
        <v>3.0023376967814044</v>
      </c>
      <c r="H26" s="129"/>
      <c r="I26" s="129"/>
      <c r="J26" s="129"/>
      <c r="K26" s="129"/>
    </row>
    <row r="27" spans="1:12">
      <c r="A27" s="7"/>
      <c r="B27" s="128"/>
      <c r="C27" s="141"/>
      <c r="D27" s="129"/>
      <c r="E27" s="129"/>
      <c r="F27" s="129"/>
      <c r="G27" s="129"/>
      <c r="H27" s="129"/>
      <c r="I27" s="129"/>
      <c r="J27" s="129"/>
      <c r="K27" s="129"/>
    </row>
    <row r="28" spans="1:12">
      <c r="A28" s="7"/>
      <c r="B28" s="125" t="s">
        <v>568</v>
      </c>
      <c r="C28" s="126" t="s">
        <v>37</v>
      </c>
      <c r="D28" s="126" t="str">
        <f>'Input quaterly CSV'!Y1</f>
        <v>Quý 2/2016</v>
      </c>
      <c r="E28" s="126" t="str">
        <f>'Input quaterly CSV'!Z1</f>
        <v>Quý 3/2016</v>
      </c>
      <c r="F28" s="126" t="str">
        <f>'Input quaterly CSV'!AA1</f>
        <v>Quý 4/2016</v>
      </c>
      <c r="G28" s="126" t="str">
        <f>'Input quaterly CSV'!AB1</f>
        <v>Quý 1/2017</v>
      </c>
      <c r="H28" s="126" t="str">
        <f>'Input quaterly CSV'!AC1</f>
        <v>Quý 2/2017</v>
      </c>
      <c r="I28" s="126" t="str">
        <f>'Input quaterly CSV'!AD1</f>
        <v>Quý 3/2017</v>
      </c>
      <c r="J28" s="126" t="str">
        <f>'Input quaterly CSV'!AE1</f>
        <v>Quý 4/2017</v>
      </c>
      <c r="K28" s="126" t="str">
        <f>'Input quaterly CSV'!AF1</f>
        <v>Quý 1/2018</v>
      </c>
    </row>
    <row r="29" spans="1:12">
      <c r="A29" s="7"/>
      <c r="B29" s="128"/>
      <c r="C29" s="129"/>
      <c r="D29" s="129"/>
      <c r="E29" s="129"/>
      <c r="F29" s="129"/>
      <c r="G29" s="129"/>
      <c r="H29" s="129"/>
      <c r="I29" s="129"/>
      <c r="J29" s="129"/>
      <c r="K29" s="129"/>
    </row>
    <row r="30" spans="1:12">
      <c r="A30" s="7"/>
      <c r="B30" s="128" t="s">
        <v>541</v>
      </c>
      <c r="C30" s="129" t="s">
        <v>38</v>
      </c>
      <c r="D30" s="147">
        <f>'Input quaterly CSV'!Y3</f>
        <v>435282</v>
      </c>
      <c r="E30" s="147">
        <f>'Input quaterly CSV'!Z3</f>
        <v>369392</v>
      </c>
      <c r="F30" s="147">
        <f>'Input quaterly CSV'!AA3</f>
        <v>336753</v>
      </c>
      <c r="G30" s="147">
        <f>'Input quaterly CSV'!AB3</f>
        <v>312153</v>
      </c>
      <c r="H30" s="147">
        <f>'Input quaterly CSV'!AC3</f>
        <v>363258</v>
      </c>
      <c r="I30" s="147">
        <f>'Input quaterly CSV'!AD3</f>
        <v>391672</v>
      </c>
      <c r="J30" s="147">
        <f>'Input quaterly CSV'!AE3</f>
        <v>398775</v>
      </c>
      <c r="K30" s="147">
        <f>'Input quaterly CSV'!AF3</f>
        <v>354888</v>
      </c>
    </row>
    <row r="31" spans="1:12">
      <c r="A31" s="7"/>
      <c r="B31" s="128" t="s">
        <v>542</v>
      </c>
      <c r="C31" s="129" t="s">
        <v>38</v>
      </c>
      <c r="D31" s="147">
        <f>'Input quaterly CSV'!Y5</f>
        <v>108774</v>
      </c>
      <c r="E31" s="147">
        <f>'Input quaterly CSV'!Z5</f>
        <v>96805</v>
      </c>
      <c r="F31" s="147">
        <f>'Input quaterly CSV'!AA5</f>
        <v>90978</v>
      </c>
      <c r="G31" s="147">
        <f>'Input quaterly CSV'!AB5</f>
        <v>94561</v>
      </c>
      <c r="H31" s="147">
        <f>'Input quaterly CSV'!AC5</f>
        <v>97957</v>
      </c>
      <c r="I31" s="147">
        <f>'Input quaterly CSV'!AD5</f>
        <v>109539</v>
      </c>
      <c r="J31" s="147">
        <f>'Input quaterly CSV'!AE5</f>
        <v>112581</v>
      </c>
      <c r="K31" s="147">
        <f>'Input quaterly CSV'!AF5</f>
        <v>98236</v>
      </c>
    </row>
    <row r="32" spans="1:12">
      <c r="A32" s="7"/>
      <c r="B32" s="128" t="s">
        <v>543</v>
      </c>
      <c r="C32" s="128" t="s">
        <v>38</v>
      </c>
      <c r="D32" s="148">
        <f>'Input quaterly CSV'!Y15</f>
        <v>46558</v>
      </c>
      <c r="E32" s="148">
        <f>'Input quaterly CSV'!Z15</f>
        <v>31507</v>
      </c>
      <c r="F32" s="148">
        <f>'Input quaterly CSV'!AA15</f>
        <v>43017</v>
      </c>
      <c r="G32" s="148">
        <f>'Input quaterly CSV'!AB15</f>
        <v>51995</v>
      </c>
      <c r="H32" s="148">
        <f>'Input quaterly CSV'!AC15</f>
        <v>58388</v>
      </c>
      <c r="I32" s="148">
        <f>'Input quaterly CSV'!AD15</f>
        <v>62157</v>
      </c>
      <c r="J32" s="148">
        <f>'Input quaterly CSV'!AE15</f>
        <v>68523</v>
      </c>
      <c r="K32" s="148">
        <f>'Input quaterly CSV'!AF15</f>
        <v>56391</v>
      </c>
      <c r="L32" s="10"/>
    </row>
    <row r="33" spans="1:12">
      <c r="A33" s="7"/>
      <c r="B33" s="128" t="s">
        <v>544</v>
      </c>
      <c r="C33" s="129" t="s">
        <v>38</v>
      </c>
      <c r="D33" s="147">
        <f>'Input quaterly CSV'!Y33</f>
        <v>670493</v>
      </c>
      <c r="E33" s="147">
        <f>'Input quaterly CSV'!Z33</f>
        <v>698221</v>
      </c>
      <c r="F33" s="147">
        <f>'Input quaterly CSV'!AA33</f>
        <v>705907</v>
      </c>
      <c r="G33" s="147">
        <f>'Input quaterly CSV'!AB33</f>
        <v>761059</v>
      </c>
      <c r="H33" s="147">
        <f>'Input quaterly CSV'!AC33</f>
        <v>714685</v>
      </c>
      <c r="I33" s="147">
        <f>'Input quaterly CSV'!AD33</f>
        <v>777710</v>
      </c>
      <c r="J33" s="147">
        <f>'Input quaterly CSV'!AE33</f>
        <v>803612</v>
      </c>
      <c r="K33" s="147">
        <f>'Input quaterly CSV'!AF33</f>
        <v>864458</v>
      </c>
    </row>
    <row r="34" spans="1:12">
      <c r="A34" s="7"/>
      <c r="B34" s="128" t="s">
        <v>545</v>
      </c>
      <c r="C34" s="129" t="s">
        <v>38</v>
      </c>
      <c r="D34" s="147">
        <f>'Input quaterly CSV'!Y38</f>
        <v>1031818</v>
      </c>
      <c r="E34" s="147">
        <f>'Input quaterly CSV'!Z38</f>
        <v>1053179</v>
      </c>
      <c r="F34" s="147">
        <f>'Input quaterly CSV'!AA38</f>
        <v>1006977</v>
      </c>
      <c r="G34" s="147">
        <f>'Input quaterly CSV'!AB38</f>
        <v>1016266</v>
      </c>
      <c r="H34" s="147">
        <f>'Input quaterly CSV'!AC38</f>
        <v>995871</v>
      </c>
      <c r="I34" s="147">
        <f>'Input quaterly CSV'!AD38</f>
        <v>1024853</v>
      </c>
      <c r="J34" s="147">
        <f>'Input quaterly CSV'!AE38</f>
        <v>1087303</v>
      </c>
      <c r="K34" s="147">
        <f>'Input quaterly CSV'!AF38</f>
        <v>1126615</v>
      </c>
    </row>
    <row r="35" spans="1:12">
      <c r="A35" s="7"/>
      <c r="B35" s="128" t="s">
        <v>546</v>
      </c>
      <c r="C35" s="129" t="s">
        <v>39</v>
      </c>
      <c r="D35" s="147">
        <f>'Input quaterly CSV'!Y34*1000000/10000</f>
        <v>44200000</v>
      </c>
      <c r="E35" s="147">
        <f>'Input quaterly CSV'!Z34*1000000/10000</f>
        <v>44200000</v>
      </c>
      <c r="F35" s="147">
        <f>'Input quaterly CSV'!AA34*1000000/10000</f>
        <v>44200000</v>
      </c>
      <c r="G35" s="147">
        <f>'Input quaterly CSV'!AB34*1000000/10000</f>
        <v>44200000</v>
      </c>
      <c r="H35" s="147">
        <f>'Input quaterly CSV'!AC34*1000000/10000</f>
        <v>44200000</v>
      </c>
      <c r="I35" s="147">
        <f>'Input quaterly CSV'!AD34*1000000/10000</f>
        <v>44200000</v>
      </c>
      <c r="J35" s="147">
        <f>'Input quaterly CSV'!AE34*1000000/10000</f>
        <v>44200000</v>
      </c>
      <c r="K35" s="147">
        <f>'Input quaterly CSV'!AF34*1000000/10000</f>
        <v>44200000</v>
      </c>
    </row>
    <row r="36" spans="1:12">
      <c r="A36" s="7"/>
      <c r="B36" s="128"/>
      <c r="C36" s="129"/>
      <c r="D36" s="147"/>
      <c r="E36" s="147"/>
      <c r="F36" s="147"/>
      <c r="G36" s="147"/>
      <c r="H36" s="147"/>
      <c r="I36" s="147"/>
      <c r="J36" s="147"/>
      <c r="K36" s="147"/>
    </row>
    <row r="37" spans="1:12">
      <c r="A37" s="7"/>
      <c r="B37" s="128" t="s">
        <v>547</v>
      </c>
      <c r="C37" s="129" t="s">
        <v>36</v>
      </c>
      <c r="D37" s="149">
        <f>D31/D30</f>
        <v>0.24989317270183467</v>
      </c>
      <c r="E37" s="149">
        <f t="shared" ref="E37:K37" si="0">E31/E30</f>
        <v>0.26206577294581368</v>
      </c>
      <c r="F37" s="149">
        <f t="shared" si="0"/>
        <v>0.27016240389840623</v>
      </c>
      <c r="G37" s="149">
        <f t="shared" si="0"/>
        <v>0.30293157522112552</v>
      </c>
      <c r="H37" s="149">
        <f t="shared" si="0"/>
        <v>0.26966233365817133</v>
      </c>
      <c r="I37" s="149">
        <f t="shared" si="0"/>
        <v>0.27967023427766091</v>
      </c>
      <c r="J37" s="149">
        <f t="shared" si="0"/>
        <v>0.28231709610682715</v>
      </c>
      <c r="K37" s="149">
        <f t="shared" si="0"/>
        <v>0.27680845787966907</v>
      </c>
      <c r="L37" s="11"/>
    </row>
    <row r="38" spans="1:12">
      <c r="A38" s="7"/>
      <c r="B38" s="128" t="s">
        <v>571</v>
      </c>
      <c r="C38" s="129" t="s">
        <v>36</v>
      </c>
      <c r="D38" s="149">
        <f>D32/D30</f>
        <v>0.1069605451178776</v>
      </c>
      <c r="E38" s="149">
        <f t="shared" ref="E38:K38" si="1">E32/E30</f>
        <v>8.5294213193572138E-2</v>
      </c>
      <c r="F38" s="149">
        <f t="shared" si="1"/>
        <v>0.1277405101068142</v>
      </c>
      <c r="G38" s="149">
        <f t="shared" si="1"/>
        <v>0.16656895817115325</v>
      </c>
      <c r="H38" s="149">
        <f t="shared" si="1"/>
        <v>0.16073424398086208</v>
      </c>
      <c r="I38" s="149">
        <f t="shared" si="1"/>
        <v>0.15869656242978819</v>
      </c>
      <c r="J38" s="149">
        <f t="shared" si="1"/>
        <v>0.17183374083129585</v>
      </c>
      <c r="K38" s="149">
        <f t="shared" si="1"/>
        <v>0.15889801852978969</v>
      </c>
      <c r="L38" s="11"/>
    </row>
    <row r="39" spans="1:12">
      <c r="A39" s="7"/>
      <c r="B39" s="128" t="s">
        <v>41</v>
      </c>
      <c r="C39" s="129" t="s">
        <v>40</v>
      </c>
      <c r="D39" s="130">
        <f>D32*1000000/D35</f>
        <v>1053.3484162895927</v>
      </c>
      <c r="E39" s="130">
        <f t="shared" ref="E39:K39" si="2">E32*1000000/E35</f>
        <v>712.82805429864254</v>
      </c>
      <c r="F39" s="130">
        <f t="shared" si="2"/>
        <v>973.23529411764707</v>
      </c>
      <c r="G39" s="130">
        <f t="shared" si="2"/>
        <v>1176.3574660633485</v>
      </c>
      <c r="H39" s="130">
        <f t="shared" si="2"/>
        <v>1320.9954751131222</v>
      </c>
      <c r="I39" s="130">
        <f t="shared" si="2"/>
        <v>1406.2669683257918</v>
      </c>
      <c r="J39" s="130">
        <f t="shared" si="2"/>
        <v>1550.2941176470588</v>
      </c>
      <c r="K39" s="130">
        <f t="shared" si="2"/>
        <v>1275.8144796380091</v>
      </c>
    </row>
    <row r="40" spans="1:12">
      <c r="A40" s="7"/>
      <c r="B40" s="128" t="s">
        <v>548</v>
      </c>
      <c r="C40" s="129"/>
      <c r="D40" s="130">
        <f>D33*1000000/D35</f>
        <v>15169.524886877827</v>
      </c>
      <c r="E40" s="130">
        <f t="shared" ref="E40:K40" si="3">E33*1000000/E35</f>
        <v>15796.855203619909</v>
      </c>
      <c r="F40" s="130">
        <f t="shared" si="3"/>
        <v>15970.746606334842</v>
      </c>
      <c r="G40" s="130">
        <f t="shared" si="3"/>
        <v>17218.529411764706</v>
      </c>
      <c r="H40" s="130">
        <f t="shared" si="3"/>
        <v>16169.343891402716</v>
      </c>
      <c r="I40" s="130">
        <f t="shared" si="3"/>
        <v>17595.248868778279</v>
      </c>
      <c r="J40" s="130">
        <f t="shared" si="3"/>
        <v>18181.266968325792</v>
      </c>
      <c r="K40" s="130">
        <f t="shared" si="3"/>
        <v>19557.87330316742</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-0.1654651467324631</v>
      </c>
      <c r="I42" s="138">
        <f>(I30-E30)/ABS(E30)</f>
        <v>6.0315328973015114E-2</v>
      </c>
      <c r="J42" s="138">
        <f>(J30-F30)/ABS(F30)</f>
        <v>0.18417653294848152</v>
      </c>
      <c r="K42" s="138">
        <f>(K30-G30)/ABS(G30)</f>
        <v>0.13690401822183351</v>
      </c>
      <c r="L42" s="12"/>
    </row>
    <row r="43" spans="1:12">
      <c r="A43" s="7"/>
      <c r="B43" s="128" t="s">
        <v>564</v>
      </c>
      <c r="C43" s="139" t="s">
        <v>36</v>
      </c>
      <c r="D43" s="128"/>
      <c r="E43" s="132">
        <f>E30/D30-1</f>
        <v>-0.15137313281964337</v>
      </c>
      <c r="F43" s="132">
        <f t="shared" ref="F43:K43" si="4">F30/E30-1</f>
        <v>-8.8358708364014382E-2</v>
      </c>
      <c r="G43" s="132">
        <f t="shared" si="4"/>
        <v>-7.3050574159695736E-2</v>
      </c>
      <c r="H43" s="132">
        <f t="shared" si="4"/>
        <v>0.1637177922364994</v>
      </c>
      <c r="I43" s="132">
        <f>I30/H30-1</f>
        <v>7.8219887793248954E-2</v>
      </c>
      <c r="J43" s="132">
        <f t="shared" si="4"/>
        <v>1.813507220327204E-2</v>
      </c>
      <c r="K43" s="132">
        <f t="shared" si="4"/>
        <v>-0.11005454203498211</v>
      </c>
      <c r="L43" s="12"/>
    </row>
    <row r="44" spans="1:12" s="8" customFormat="1">
      <c r="A44" s="13"/>
      <c r="B44" s="128" t="s">
        <v>562</v>
      </c>
      <c r="C44" s="136" t="s">
        <v>36</v>
      </c>
      <c r="D44" s="137"/>
      <c r="E44" s="150"/>
      <c r="F44" s="150"/>
      <c r="G44" s="150"/>
      <c r="H44" s="138">
        <f>(H32-D32)/ABS(D32)</f>
        <v>0.2540916706044074</v>
      </c>
      <c r="I44" s="138">
        <f>(I32-E32)/ABS(E32)</f>
        <v>0.97279969530580501</v>
      </c>
      <c r="J44" s="138">
        <f>(J32-F32)/ABS(F32)</f>
        <v>0.59292837715321844</v>
      </c>
      <c r="K44" s="138">
        <f>(K32-G32)/ABS(G32)</f>
        <v>8.4546591018367145E-2</v>
      </c>
      <c r="L44" s="14"/>
    </row>
    <row r="45" spans="1:12">
      <c r="A45" s="7"/>
      <c r="B45" s="128" t="s">
        <v>567</v>
      </c>
      <c r="C45" s="139" t="s">
        <v>36</v>
      </c>
      <c r="D45" s="128"/>
      <c r="E45" s="132">
        <f>E32/D32-1</f>
        <v>-0.32327419562695991</v>
      </c>
      <c r="F45" s="132">
        <f t="shared" ref="F45:K45" si="5">F32/E32-1</f>
        <v>0.36531564414257156</v>
      </c>
      <c r="G45" s="132">
        <f t="shared" si="5"/>
        <v>0.208708185136109</v>
      </c>
      <c r="H45" s="132">
        <f>(H32-G32)/ABS(G32)</f>
        <v>0.12295413020482739</v>
      </c>
      <c r="I45" s="132">
        <f>I32/H32-1</f>
        <v>6.4550935123655506E-2</v>
      </c>
      <c r="J45" s="132">
        <f t="shared" si="5"/>
        <v>0.10241807037019157</v>
      </c>
      <c r="K45" s="132">
        <f t="shared" si="5"/>
        <v>-0.17705004159187421</v>
      </c>
      <c r="L45" s="12"/>
    </row>
    <row r="46" spans="1:12" s="8" customFormat="1">
      <c r="A46" s="13"/>
      <c r="B46" s="128" t="s">
        <v>565</v>
      </c>
      <c r="C46" s="136" t="s">
        <v>36</v>
      </c>
      <c r="D46" s="137"/>
      <c r="E46" s="150"/>
      <c r="F46" s="150"/>
      <c r="G46" s="150"/>
      <c r="H46" s="138">
        <f>(H39-D39)/ABS(D39)</f>
        <v>0.25409167060440752</v>
      </c>
      <c r="I46" s="138">
        <f>(I39-E39)/ABS(E39)</f>
        <v>0.97279969530580501</v>
      </c>
      <c r="J46" s="138">
        <f>(J39-F39)/ABS(F39)</f>
        <v>0.59292837715321844</v>
      </c>
      <c r="K46" s="138">
        <f>(K39-G39)/ABS(G39)</f>
        <v>8.4546591018367076E-2</v>
      </c>
      <c r="L46" s="14"/>
    </row>
    <row r="47" spans="1:12">
      <c r="A47" s="7"/>
      <c r="B47" s="128" t="s">
        <v>566</v>
      </c>
      <c r="C47" s="139" t="s">
        <v>36</v>
      </c>
      <c r="D47" s="128"/>
      <c r="E47" s="132">
        <f>E39/D39-1</f>
        <v>-0.32327419562695991</v>
      </c>
      <c r="F47" s="132">
        <f t="shared" ref="F47:K47" si="6">F39/E39-1</f>
        <v>0.36531564414257156</v>
      </c>
      <c r="G47" s="132">
        <f t="shared" si="6"/>
        <v>0.208708185136109</v>
      </c>
      <c r="H47" s="132">
        <f t="shared" si="6"/>
        <v>0.12295413020482737</v>
      </c>
      <c r="I47" s="132">
        <f>I39/H39-1</f>
        <v>6.4550935123655506E-2</v>
      </c>
      <c r="J47" s="132">
        <f t="shared" si="6"/>
        <v>0.10241807037019157</v>
      </c>
      <c r="K47" s="132">
        <f t="shared" si="6"/>
        <v>-0.17705004159187421</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4.6038836455241927E-2</v>
      </c>
      <c r="F49" s="132">
        <f t="shared" ref="F49:K49" si="7">F32/AVERAGE(E33:F33)</f>
        <v>6.127219170901798E-2</v>
      </c>
      <c r="G49" s="132">
        <f t="shared" si="7"/>
        <v>7.0887805170671989E-2</v>
      </c>
      <c r="H49" s="132">
        <f t="shared" si="7"/>
        <v>7.913025565409719E-2</v>
      </c>
      <c r="I49" s="132">
        <f>I32/AVERAGE(H33:I33)</f>
        <v>8.3298322495049898E-2</v>
      </c>
      <c r="J49" s="132">
        <f t="shared" si="7"/>
        <v>8.6665460924467003E-2</v>
      </c>
      <c r="K49" s="132">
        <f t="shared" si="7"/>
        <v>6.761227046826572E-2</v>
      </c>
      <c r="L49" s="12"/>
    </row>
    <row r="50" spans="1:12">
      <c r="A50" s="7"/>
      <c r="B50" s="128" t="s">
        <v>43</v>
      </c>
      <c r="C50" s="141" t="s">
        <v>36</v>
      </c>
      <c r="D50" s="129"/>
      <c r="E50" s="133">
        <f>E32/AVERAGE(D34:E34)</f>
        <v>3.0222585452161322E-2</v>
      </c>
      <c r="F50" s="133">
        <f t="shared" ref="F50:K50" si="8">F32/AVERAGE(E34:F34)</f>
        <v>4.176091519283006E-2</v>
      </c>
      <c r="G50" s="133">
        <f t="shared" si="8"/>
        <v>5.139768184049074E-2</v>
      </c>
      <c r="H50" s="133">
        <f t="shared" si="8"/>
        <v>5.8035809688902894E-2</v>
      </c>
      <c r="I50" s="132">
        <f>I32/AVERAGE(H34:I34)</f>
        <v>6.1519534582654536E-2</v>
      </c>
      <c r="J50" s="132">
        <f t="shared" si="8"/>
        <v>6.4884411946844842E-2</v>
      </c>
      <c r="K50" s="132">
        <f t="shared" si="8"/>
        <v>5.0942266154392346E-2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0.35018288108949447</v>
      </c>
      <c r="E52" s="133">
        <f t="shared" si="9"/>
        <v>0.33703482503923832</v>
      </c>
      <c r="F52" s="133">
        <f t="shared" si="9"/>
        <v>0.29898398871076504</v>
      </c>
      <c r="G52" s="133">
        <f t="shared" si="9"/>
        <v>0.25112224555382157</v>
      </c>
      <c r="H52" s="133">
        <f t="shared" si="9"/>
        <v>0.2823518307089975</v>
      </c>
      <c r="I52" s="133">
        <f t="shared" si="9"/>
        <v>0.24114970634812993</v>
      </c>
      <c r="J52" s="133">
        <f t="shared" si="9"/>
        <v>0.26091255151507908</v>
      </c>
      <c r="K52" s="133">
        <f t="shared" si="9"/>
        <v>0.23269439870763309</v>
      </c>
    </row>
    <row r="53" spans="1:12">
      <c r="A53" s="7"/>
      <c r="B53" s="128" t="s">
        <v>553</v>
      </c>
      <c r="C53" s="141" t="s">
        <v>36</v>
      </c>
      <c r="D53" s="133">
        <f t="shared" ref="D53:K53" si="10">D34/D33-1</f>
        <v>0.53889451493155027</v>
      </c>
      <c r="E53" s="133">
        <f t="shared" si="10"/>
        <v>0.50837485552568595</v>
      </c>
      <c r="F53" s="133">
        <f t="shared" si="10"/>
        <v>0.42650094134213146</v>
      </c>
      <c r="G53" s="133">
        <f t="shared" si="10"/>
        <v>0.33533142634145308</v>
      </c>
      <c r="H53" s="133">
        <f t="shared" si="10"/>
        <v>0.39344046677907052</v>
      </c>
      <c r="I53" s="133">
        <f t="shared" si="10"/>
        <v>0.31778297823096002</v>
      </c>
      <c r="J53" s="133">
        <f t="shared" si="10"/>
        <v>0.35301986530813378</v>
      </c>
      <c r="K53" s="133">
        <f t="shared" si="10"/>
        <v>0.30326169692454696</v>
      </c>
    </row>
    <row r="54" spans="1:12">
      <c r="A54" s="7"/>
      <c r="B54" s="128" t="s">
        <v>554</v>
      </c>
      <c r="C54" s="141" t="s">
        <v>40</v>
      </c>
      <c r="D54" s="144">
        <f>'Input quaterly CSV'!Y19/'Input quaterly CSV'!Y31</f>
        <v>2.4545573485732102</v>
      </c>
      <c r="E54" s="144">
        <f>'Input quaterly CSV'!Z19/'Input quaterly CSV'!Z31</f>
        <v>2.6220837378260735</v>
      </c>
      <c r="F54" s="144">
        <f>'Input quaterly CSV'!AA19/'Input quaterly CSV'!AA31</f>
        <v>3.0143892391761242</v>
      </c>
      <c r="G54" s="144">
        <f>'Input quaterly CSV'!AB19/'Input quaterly CSV'!AB31</f>
        <v>3.6197491790956207</v>
      </c>
      <c r="H54" s="144">
        <f>'Input quaterly CSV'!AD19/'Input quaterly CSV'!AC31</f>
        <v>3.3065169974313715</v>
      </c>
      <c r="I54" s="144">
        <f>'Input quaterly CSV'!AD19/'Input quaterly CSV'!AD31</f>
        <v>3.8364378030760267</v>
      </c>
      <c r="J54" s="144">
        <f>'Input quaterly CSV'!AE19/'Input quaterly CSV'!AE31</f>
        <v>3.5456801238880686</v>
      </c>
      <c r="K54" s="144">
        <f>'Input quaterly CSV'!AF19/'Input quaterly CSV'!AF31</f>
        <v>4.03478634313936</v>
      </c>
    </row>
    <row r="55" spans="1:12">
      <c r="A55" s="7"/>
      <c r="B55" s="128" t="s">
        <v>555</v>
      </c>
      <c r="C55" s="141" t="s">
        <v>40</v>
      </c>
      <c r="D55" s="151">
        <f>('Input quaterly CSV'!Y19-'Input quaterly CSV'!Y23)/'Input quaterly CSV'!Y31</f>
        <v>1.9350783474792126</v>
      </c>
      <c r="E55" s="151">
        <f>('Input quaterly CSV'!Z19-'Input quaterly CSV'!Z23)/'Input quaterly CSV'!Z31</f>
        <v>2.0767487608999526</v>
      </c>
      <c r="F55" s="151">
        <f>('Input quaterly CSV'!AA19-'Input quaterly CSV'!AA23)/'Input quaterly CSV'!AA31</f>
        <v>2.3162740647330811</v>
      </c>
      <c r="G55" s="151">
        <f>('Input quaterly CSV'!AB19-'Input quaterly CSV'!AB23)/'Input quaterly CSV'!AB31</f>
        <v>2.8899948569846106</v>
      </c>
      <c r="H55" s="151">
        <f>('Input quaterly CSV'!AD19-'Input quaterly CSV'!AC23)/'Input quaterly CSV'!AC31</f>
        <v>2.629704966493033</v>
      </c>
      <c r="I55" s="151">
        <f>('Input quaterly CSV'!AD19-'Input quaterly CSV'!AD23)/'Input quaterly CSV'!AD31</f>
        <v>3.1558783741597121</v>
      </c>
      <c r="J55" s="151">
        <f>('Input quaterly CSV'!AE19-'Input quaterly CSV'!AE23)/'Input quaterly CSV'!AE31</f>
        <v>2.8475420463139698</v>
      </c>
      <c r="K55" s="151">
        <f>('Input quaterly CSV'!AF19-'Input quaterly CSV'!AF23)/'Input quaterly CSV'!AF31</f>
        <v>3.1409647256329669</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hợp'!D9</f>
        <v>29900</v>
      </c>
    </row>
    <row r="58" spans="1:12">
      <c r="A58" s="7"/>
      <c r="B58" s="128" t="s">
        <v>558</v>
      </c>
      <c r="C58" s="129" t="s">
        <v>38</v>
      </c>
      <c r="D58" s="130"/>
      <c r="E58" s="130"/>
      <c r="F58" s="130"/>
      <c r="G58" s="130"/>
      <c r="H58" s="130"/>
      <c r="I58" s="130"/>
      <c r="J58" s="130"/>
      <c r="K58" s="130">
        <f>K57*K35/1000000</f>
        <v>1321580</v>
      </c>
    </row>
    <row r="59" spans="1:12">
      <c r="A59" s="7"/>
      <c r="B59" s="128" t="s">
        <v>559</v>
      </c>
      <c r="C59" s="129" t="s">
        <v>40</v>
      </c>
      <c r="D59" s="130"/>
      <c r="E59" s="130"/>
      <c r="F59" s="130"/>
      <c r="G59" s="130"/>
      <c r="H59" s="130"/>
      <c r="I59" s="130"/>
      <c r="J59" s="130"/>
      <c r="K59" s="153">
        <f>K57/(SUM(H32:K32)*1000000/K35)</f>
        <v>5.3841171030599808</v>
      </c>
    </row>
    <row r="60" spans="1:12">
      <c r="A60" s="7"/>
      <c r="B60" s="128" t="s">
        <v>560</v>
      </c>
      <c r="C60" s="129" t="s">
        <v>40</v>
      </c>
      <c r="D60" s="130"/>
      <c r="E60" s="130"/>
      <c r="F60" s="130"/>
      <c r="G60" s="130"/>
      <c r="H60" s="130"/>
      <c r="I60" s="130"/>
      <c r="J60" s="130"/>
      <c r="K60" s="154">
        <f>K57/K40</f>
        <v>1.5287960780049465</v>
      </c>
    </row>
  </sheetData>
  <mergeCells count="3">
    <mergeCell ref="I2:K2"/>
    <mergeCell ref="I20:K20"/>
    <mergeCell ref="I3:K19"/>
  </mergeCells>
  <conditionalFormatting sqref="E16:G18">
    <cfRule type="cellIs" dxfId="69" priority="3" operator="lessThan">
      <formula>0</formula>
    </cfRule>
    <cfRule type="cellIs" dxfId="68" priority="4" operator="greaterThan">
      <formula>0</formula>
    </cfRule>
  </conditionalFormatting>
  <conditionalFormatting sqref="H42:K42 H44:K44 H46:K46">
    <cfRule type="cellIs" dxfId="67" priority="1" operator="lessThan">
      <formula>0</formula>
    </cfRule>
    <cfRule type="cellIs" dxfId="66" priority="2" operator="greaterThan">
      <formula>0</formula>
    </cfRule>
  </conditionalFormatting>
  <pageMargins left="0.7" right="0.7" top="0.75" bottom="0.75" header="0.3" footer="0.3"/>
  <pageSetup orientation="portrait" horizontalDpi="300" verticalDpi="0" r:id="rId1"/>
  <drawing r:id="rId2"/>
</worksheet>
</file>

<file path=xl/worksheets/sheet9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1550909</v>
      </c>
      <c r="E3" s="16">
        <v>1546381</v>
      </c>
      <c r="F3" s="16">
        <v>1541132</v>
      </c>
      <c r="G3" s="16">
        <v>1465857</v>
      </c>
      <c r="I3" s="22">
        <f>REPLACE(D3,1,3,"")/1</f>
        <v>909</v>
      </c>
      <c r="J3" s="22">
        <f t="shared" ref="J3:L16" si="0">REPLACE(E3,1,3,"")/1</f>
        <v>6381</v>
      </c>
      <c r="K3" s="22">
        <f t="shared" si="0"/>
        <v>1132</v>
      </c>
      <c r="L3" s="22">
        <f t="shared" si="0"/>
        <v>5857</v>
      </c>
      <c r="N3" s="2">
        <f>D3</f>
        <v>1550909</v>
      </c>
      <c r="O3" s="2">
        <f t="shared" ref="O3:Q17" si="1">E3</f>
        <v>1546381</v>
      </c>
      <c r="P3" s="2">
        <f t="shared" si="1"/>
        <v>1541132</v>
      </c>
      <c r="Q3" s="2">
        <f t="shared" si="1"/>
        <v>1465857</v>
      </c>
    </row>
    <row r="4" spans="1:17" ht="61.5" customHeight="1" thickBot="1">
      <c r="A4" s="244" t="s">
        <v>2</v>
      </c>
      <c r="B4" s="245"/>
      <c r="C4" s="15"/>
      <c r="D4" s="17">
        <v>1185360</v>
      </c>
      <c r="E4" s="17">
        <v>1201955</v>
      </c>
      <c r="F4" s="17">
        <v>1141678</v>
      </c>
      <c r="G4" s="17">
        <v>1049885</v>
      </c>
      <c r="I4" s="22">
        <f t="shared" ref="I4:I16" si="2">REPLACE(D4,1,3,"")/1</f>
        <v>5360</v>
      </c>
      <c r="J4" s="22">
        <f t="shared" si="0"/>
        <v>1955</v>
      </c>
      <c r="K4" s="22">
        <f t="shared" si="0"/>
        <v>1678</v>
      </c>
      <c r="L4" s="22">
        <f t="shared" si="0"/>
        <v>9885</v>
      </c>
      <c r="N4" s="2">
        <f t="shared" ref="N4:Q38" si="3">D4</f>
        <v>1185360</v>
      </c>
      <c r="O4" s="2">
        <f t="shared" si="1"/>
        <v>1201955</v>
      </c>
      <c r="P4" s="2">
        <f t="shared" si="1"/>
        <v>1141678</v>
      </c>
      <c r="Q4" s="2">
        <f t="shared" si="1"/>
        <v>1049885</v>
      </c>
    </row>
    <row r="5" spans="1:17" ht="61.5" customHeight="1" thickBot="1">
      <c r="A5" s="254" t="s">
        <v>3</v>
      </c>
      <c r="B5" s="255"/>
      <c r="C5" s="15"/>
      <c r="D5" s="16">
        <v>365549</v>
      </c>
      <c r="E5" s="16">
        <v>344425</v>
      </c>
      <c r="F5" s="16">
        <v>399454</v>
      </c>
      <c r="G5" s="16">
        <v>415972</v>
      </c>
      <c r="I5" s="22">
        <f t="shared" si="2"/>
        <v>549</v>
      </c>
      <c r="J5" s="22">
        <f t="shared" si="0"/>
        <v>425</v>
      </c>
      <c r="K5" s="22">
        <f t="shared" si="0"/>
        <v>454</v>
      </c>
      <c r="L5" s="22">
        <f t="shared" si="0"/>
        <v>972</v>
      </c>
      <c r="N5" s="2">
        <f t="shared" si="3"/>
        <v>365549</v>
      </c>
      <c r="O5" s="2">
        <f t="shared" si="1"/>
        <v>344425</v>
      </c>
      <c r="P5" s="2">
        <f t="shared" si="1"/>
        <v>399454</v>
      </c>
      <c r="Q5" s="2">
        <f t="shared" si="1"/>
        <v>415972</v>
      </c>
    </row>
    <row r="6" spans="1:17" ht="30" customHeight="1" thickBot="1">
      <c r="A6" s="244" t="s">
        <v>4</v>
      </c>
      <c r="B6" s="245"/>
      <c r="C6" s="15"/>
      <c r="D6" s="17">
        <v>6892</v>
      </c>
      <c r="E6" s="17">
        <v>11624</v>
      </c>
      <c r="F6" s="17">
        <v>19383</v>
      </c>
      <c r="G6" s="17">
        <v>24292</v>
      </c>
      <c r="I6" s="22">
        <f t="shared" si="2"/>
        <v>2</v>
      </c>
      <c r="J6" s="22">
        <f t="shared" si="0"/>
        <v>24</v>
      </c>
      <c r="K6" s="22">
        <f t="shared" si="0"/>
        <v>83</v>
      </c>
      <c r="L6" s="22">
        <f t="shared" si="0"/>
        <v>92</v>
      </c>
      <c r="N6" s="2">
        <f t="shared" si="3"/>
        <v>6892</v>
      </c>
      <c r="O6" s="2">
        <f t="shared" si="1"/>
        <v>11624</v>
      </c>
      <c r="P6" s="2">
        <f t="shared" si="1"/>
        <v>19383</v>
      </c>
      <c r="Q6" s="2">
        <f t="shared" si="1"/>
        <v>24292</v>
      </c>
    </row>
    <row r="7" spans="1:17" ht="24" customHeight="1" thickBot="1">
      <c r="A7" s="244" t="s">
        <v>5</v>
      </c>
      <c r="B7" s="245"/>
      <c r="C7" s="15"/>
      <c r="D7" s="17">
        <v>16108</v>
      </c>
      <c r="E7" s="17">
        <v>10596</v>
      </c>
      <c r="F7" s="17">
        <v>8810</v>
      </c>
      <c r="G7" s="17">
        <v>4356</v>
      </c>
      <c r="I7" s="22">
        <f t="shared" si="2"/>
        <v>8</v>
      </c>
      <c r="J7" s="22">
        <f t="shared" si="0"/>
        <v>96</v>
      </c>
      <c r="K7" s="22">
        <f t="shared" si="0"/>
        <v>0</v>
      </c>
      <c r="L7" s="22">
        <f t="shared" si="0"/>
        <v>6</v>
      </c>
      <c r="N7" s="2">
        <f t="shared" si="3"/>
        <v>16108</v>
      </c>
      <c r="O7" s="2">
        <f t="shared" si="1"/>
        <v>10596</v>
      </c>
      <c r="P7" s="2">
        <f t="shared" si="1"/>
        <v>8810</v>
      </c>
      <c r="Q7" s="2">
        <f t="shared" si="1"/>
        <v>4356</v>
      </c>
    </row>
    <row r="8" spans="1:17" ht="24" customHeight="1" thickBot="1">
      <c r="A8" s="244" t="s">
        <v>6</v>
      </c>
      <c r="B8" s="245"/>
      <c r="C8" s="15"/>
      <c r="D8" s="17">
        <v>56987</v>
      </c>
      <c r="E8" s="17">
        <v>68257</v>
      </c>
      <c r="F8" s="17">
        <v>76744</v>
      </c>
      <c r="G8" s="17">
        <v>73656</v>
      </c>
      <c r="I8" s="22">
        <f t="shared" si="2"/>
        <v>87</v>
      </c>
      <c r="J8" s="22">
        <f t="shared" si="0"/>
        <v>57</v>
      </c>
      <c r="K8" s="22">
        <f t="shared" si="0"/>
        <v>44</v>
      </c>
      <c r="L8" s="22">
        <f t="shared" si="0"/>
        <v>56</v>
      </c>
      <c r="N8" s="2">
        <f t="shared" si="3"/>
        <v>56987</v>
      </c>
      <c r="O8" s="2">
        <f t="shared" si="1"/>
        <v>68257</v>
      </c>
      <c r="P8" s="2">
        <f t="shared" si="1"/>
        <v>76744</v>
      </c>
      <c r="Q8" s="2">
        <f t="shared" si="1"/>
        <v>73656</v>
      </c>
    </row>
    <row r="9" spans="1:17" ht="37.5" customHeight="1" thickBot="1">
      <c r="A9" s="244" t="s">
        <v>7</v>
      </c>
      <c r="B9" s="245"/>
      <c r="C9" s="15"/>
      <c r="D9" s="17">
        <v>93586</v>
      </c>
      <c r="E9" s="17">
        <v>66637</v>
      </c>
      <c r="F9" s="17">
        <v>98708</v>
      </c>
      <c r="G9" s="17">
        <v>51731</v>
      </c>
      <c r="I9" s="22">
        <f t="shared" si="2"/>
        <v>86</v>
      </c>
      <c r="J9" s="22">
        <f t="shared" si="0"/>
        <v>37</v>
      </c>
      <c r="K9" s="22">
        <f t="shared" si="0"/>
        <v>8</v>
      </c>
      <c r="L9" s="22">
        <f t="shared" si="0"/>
        <v>31</v>
      </c>
      <c r="N9" s="2">
        <f t="shared" si="3"/>
        <v>93586</v>
      </c>
      <c r="O9" s="2">
        <f t="shared" si="1"/>
        <v>66637</v>
      </c>
      <c r="P9" s="2">
        <f t="shared" si="1"/>
        <v>98708</v>
      </c>
      <c r="Q9" s="2">
        <f t="shared" si="1"/>
        <v>51731</v>
      </c>
    </row>
    <row r="10" spans="1:17" ht="61.5" customHeight="1" thickBot="1">
      <c r="A10" s="254" t="s">
        <v>8</v>
      </c>
      <c r="B10" s="255"/>
      <c r="C10" s="15"/>
      <c r="D10" s="16">
        <v>205761</v>
      </c>
      <c r="E10" s="16">
        <v>210559</v>
      </c>
      <c r="F10" s="16">
        <v>234576</v>
      </c>
      <c r="G10" s="16">
        <v>310522</v>
      </c>
      <c r="I10" s="22">
        <f t="shared" si="2"/>
        <v>761</v>
      </c>
      <c r="J10" s="22">
        <f t="shared" si="0"/>
        <v>559</v>
      </c>
      <c r="K10" s="22">
        <f t="shared" si="0"/>
        <v>576</v>
      </c>
      <c r="L10" s="22">
        <f t="shared" si="0"/>
        <v>522</v>
      </c>
      <c r="N10" s="2">
        <f t="shared" si="3"/>
        <v>205761</v>
      </c>
      <c r="O10" s="2">
        <f t="shared" si="1"/>
        <v>210559</v>
      </c>
      <c r="P10" s="2">
        <f t="shared" si="1"/>
        <v>234576</v>
      </c>
      <c r="Q10" s="2">
        <f t="shared" si="1"/>
        <v>310522</v>
      </c>
    </row>
    <row r="11" spans="1:17" ht="48" customHeight="1" thickBot="1">
      <c r="A11" s="244" t="s">
        <v>9</v>
      </c>
      <c r="B11" s="245"/>
      <c r="C11" s="15"/>
      <c r="D11" s="17">
        <v>2043</v>
      </c>
      <c r="E11" s="17">
        <v>-14073</v>
      </c>
      <c r="F11" s="17">
        <v>-13094</v>
      </c>
      <c r="G11" s="17">
        <v>-2272</v>
      </c>
      <c r="I11" s="22">
        <f t="shared" si="2"/>
        <v>3</v>
      </c>
      <c r="J11" s="22">
        <f t="shared" si="0"/>
        <v>73</v>
      </c>
      <c r="K11" s="22">
        <f t="shared" si="0"/>
        <v>94</v>
      </c>
      <c r="L11" s="22">
        <f t="shared" si="0"/>
        <v>72</v>
      </c>
      <c r="N11" s="2">
        <f t="shared" si="3"/>
        <v>2043</v>
      </c>
      <c r="O11" s="2">
        <f t="shared" si="1"/>
        <v>-14073</v>
      </c>
      <c r="P11" s="2">
        <f t="shared" si="1"/>
        <v>-13094</v>
      </c>
      <c r="Q11" s="2">
        <f t="shared" si="1"/>
        <v>-2272</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207804</v>
      </c>
      <c r="E13" s="16">
        <v>196487</v>
      </c>
      <c r="F13" s="16">
        <v>221482</v>
      </c>
      <c r="G13" s="16">
        <v>308250</v>
      </c>
      <c r="I13" s="22">
        <f t="shared" si="2"/>
        <v>804</v>
      </c>
      <c r="J13" s="22">
        <f t="shared" si="0"/>
        <v>487</v>
      </c>
      <c r="K13" s="22">
        <f t="shared" si="0"/>
        <v>482</v>
      </c>
      <c r="L13" s="22">
        <f t="shared" si="0"/>
        <v>250</v>
      </c>
      <c r="N13" s="2">
        <f t="shared" si="3"/>
        <v>207804</v>
      </c>
      <c r="O13" s="2">
        <f t="shared" si="1"/>
        <v>196487</v>
      </c>
      <c r="P13" s="2">
        <f t="shared" si="1"/>
        <v>221482</v>
      </c>
      <c r="Q13" s="2">
        <f t="shared" si="1"/>
        <v>308250</v>
      </c>
    </row>
    <row r="14" spans="1:17" ht="61.5" customHeight="1" thickBot="1">
      <c r="A14" s="254" t="s">
        <v>12</v>
      </c>
      <c r="B14" s="255"/>
      <c r="C14" s="15"/>
      <c r="D14" s="16">
        <v>158272</v>
      </c>
      <c r="E14" s="16">
        <v>150257</v>
      </c>
      <c r="F14" s="16">
        <v>174474</v>
      </c>
      <c r="G14" s="16">
        <v>245793</v>
      </c>
      <c r="I14" s="22">
        <f t="shared" si="2"/>
        <v>272</v>
      </c>
      <c r="J14" s="22">
        <f t="shared" si="0"/>
        <v>257</v>
      </c>
      <c r="K14" s="22">
        <f t="shared" si="0"/>
        <v>474</v>
      </c>
      <c r="L14" s="22">
        <f t="shared" si="0"/>
        <v>793</v>
      </c>
      <c r="N14" s="2">
        <f t="shared" si="3"/>
        <v>158272</v>
      </c>
      <c r="O14" s="2">
        <f t="shared" si="1"/>
        <v>150257</v>
      </c>
      <c r="P14" s="2">
        <f t="shared" si="1"/>
        <v>174474</v>
      </c>
      <c r="Q14" s="2">
        <f t="shared" si="1"/>
        <v>245793</v>
      </c>
    </row>
    <row r="15" spans="1:17" ht="61.5" customHeight="1" thickBot="1">
      <c r="A15" s="254" t="s">
        <v>13</v>
      </c>
      <c r="B15" s="255"/>
      <c r="C15" s="15"/>
      <c r="D15" s="16">
        <v>140303</v>
      </c>
      <c r="E15" s="16">
        <v>133371</v>
      </c>
      <c r="F15" s="16">
        <v>170407</v>
      </c>
      <c r="G15" s="16">
        <v>240235</v>
      </c>
      <c r="I15" s="22">
        <f t="shared" si="2"/>
        <v>303</v>
      </c>
      <c r="J15" s="22">
        <f t="shared" si="0"/>
        <v>371</v>
      </c>
      <c r="K15" s="22">
        <f t="shared" si="0"/>
        <v>407</v>
      </c>
      <c r="L15" s="22">
        <f t="shared" si="0"/>
        <v>235</v>
      </c>
      <c r="N15" s="2">
        <f t="shared" si="3"/>
        <v>140303</v>
      </c>
      <c r="O15" s="2">
        <f t="shared" si="1"/>
        <v>133371</v>
      </c>
      <c r="P15" s="2">
        <f t="shared" si="1"/>
        <v>170407</v>
      </c>
      <c r="Q15" s="2">
        <f t="shared" si="1"/>
        <v>240235</v>
      </c>
    </row>
    <row r="16" spans="1:17" ht="37.5" customHeight="1" thickBot="1">
      <c r="A16" s="244" t="s">
        <v>14</v>
      </c>
      <c r="B16" s="245"/>
      <c r="C16" s="15"/>
      <c r="D16" s="18"/>
      <c r="E16" s="17">
        <v>3017</v>
      </c>
      <c r="F16" s="17">
        <v>3855</v>
      </c>
      <c r="G16" s="17">
        <v>5015</v>
      </c>
      <c r="I16" s="22" t="e">
        <f t="shared" si="2"/>
        <v>#VALUE!</v>
      </c>
      <c r="J16" s="22">
        <f t="shared" si="0"/>
        <v>7</v>
      </c>
      <c r="K16" s="22">
        <f t="shared" si="0"/>
        <v>5</v>
      </c>
      <c r="L16" s="22">
        <f t="shared" si="0"/>
        <v>5</v>
      </c>
      <c r="N16" s="2">
        <f t="shared" si="3"/>
        <v>0</v>
      </c>
      <c r="O16" s="2">
        <f t="shared" si="1"/>
        <v>3017</v>
      </c>
      <c r="P16" s="2">
        <f t="shared" si="1"/>
        <v>3855</v>
      </c>
      <c r="Q16" s="2">
        <f t="shared" si="1"/>
        <v>5015</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641041</v>
      </c>
      <c r="E19" s="16">
        <v>808401</v>
      </c>
      <c r="F19" s="16">
        <v>898292</v>
      </c>
      <c r="G19" s="16">
        <v>986052</v>
      </c>
      <c r="I19" s="22">
        <f t="shared" ref="I19:L38" si="4">REPLACE(D19,1,3,"")/1</f>
        <v>41</v>
      </c>
      <c r="J19" s="22">
        <f t="shared" si="4"/>
        <v>401</v>
      </c>
      <c r="K19" s="22">
        <f t="shared" si="4"/>
        <v>292</v>
      </c>
      <c r="L19" s="22">
        <f t="shared" si="4"/>
        <v>52</v>
      </c>
      <c r="N19" s="2">
        <f t="shared" si="3"/>
        <v>641041</v>
      </c>
      <c r="O19" s="2">
        <f t="shared" si="3"/>
        <v>808401</v>
      </c>
      <c r="P19" s="2">
        <f t="shared" si="3"/>
        <v>898292</v>
      </c>
      <c r="Q19" s="2">
        <f t="shared" si="3"/>
        <v>986052</v>
      </c>
    </row>
    <row r="20" spans="1:17" ht="61.5" customHeight="1" thickBot="1">
      <c r="A20" s="244" t="s">
        <v>17</v>
      </c>
      <c r="B20" s="245"/>
      <c r="C20" s="15"/>
      <c r="D20" s="17">
        <v>261019</v>
      </c>
      <c r="E20" s="17">
        <v>296640</v>
      </c>
      <c r="F20" s="17">
        <v>483084</v>
      </c>
      <c r="G20" s="17">
        <v>485244</v>
      </c>
      <c r="I20" s="22">
        <f t="shared" si="4"/>
        <v>19</v>
      </c>
      <c r="J20" s="22">
        <f t="shared" si="4"/>
        <v>640</v>
      </c>
      <c r="K20" s="22">
        <f t="shared" si="4"/>
        <v>84</v>
      </c>
      <c r="L20" s="22">
        <f t="shared" si="4"/>
        <v>244</v>
      </c>
      <c r="N20" s="2">
        <f t="shared" si="3"/>
        <v>261019</v>
      </c>
      <c r="O20" s="2">
        <f t="shared" si="3"/>
        <v>296640</v>
      </c>
      <c r="P20" s="2">
        <f t="shared" si="3"/>
        <v>483084</v>
      </c>
      <c r="Q20" s="2">
        <f t="shared" si="3"/>
        <v>485244</v>
      </c>
    </row>
    <row r="21" spans="1:17" ht="30" customHeight="1" thickBot="1">
      <c r="A21" s="244" t="s">
        <v>18</v>
      </c>
      <c r="B21" s="245"/>
      <c r="C21" s="15"/>
      <c r="D21" s="18"/>
      <c r="E21" s="18">
        <v>550</v>
      </c>
      <c r="F21" s="18"/>
      <c r="G21" s="17">
        <v>100000</v>
      </c>
      <c r="I21" s="22" t="e">
        <f t="shared" si="4"/>
        <v>#VALUE!</v>
      </c>
      <c r="J21" s="22" t="e">
        <f t="shared" si="4"/>
        <v>#VALUE!</v>
      </c>
      <c r="K21" s="22" t="e">
        <f t="shared" si="4"/>
        <v>#VALUE!</v>
      </c>
      <c r="L21" s="22">
        <f t="shared" si="4"/>
        <v>0</v>
      </c>
      <c r="N21" s="2">
        <f t="shared" si="3"/>
        <v>0</v>
      </c>
      <c r="O21" s="2">
        <f t="shared" si="3"/>
        <v>550</v>
      </c>
      <c r="P21" s="2">
        <f t="shared" si="3"/>
        <v>0</v>
      </c>
      <c r="Q21" s="2">
        <f t="shared" si="3"/>
        <v>100000</v>
      </c>
    </row>
    <row r="22" spans="1:17" ht="36" customHeight="1" thickBot="1">
      <c r="A22" s="244" t="s">
        <v>19</v>
      </c>
      <c r="B22" s="245"/>
      <c r="C22" s="15"/>
      <c r="D22" s="17">
        <v>138575</v>
      </c>
      <c r="E22" s="17">
        <v>223819</v>
      </c>
      <c r="F22" s="17">
        <v>197829</v>
      </c>
      <c r="G22" s="17">
        <v>197611</v>
      </c>
      <c r="I22" s="22">
        <f t="shared" si="4"/>
        <v>575</v>
      </c>
      <c r="J22" s="22">
        <f t="shared" si="4"/>
        <v>819</v>
      </c>
      <c r="K22" s="22">
        <f t="shared" si="4"/>
        <v>829</v>
      </c>
      <c r="L22" s="22">
        <f t="shared" si="4"/>
        <v>611</v>
      </c>
      <c r="N22" s="2">
        <f t="shared" si="3"/>
        <v>138575</v>
      </c>
      <c r="O22" s="2">
        <f t="shared" si="3"/>
        <v>223819</v>
      </c>
      <c r="P22" s="2">
        <f t="shared" si="3"/>
        <v>197829</v>
      </c>
      <c r="Q22" s="2">
        <f t="shared" si="3"/>
        <v>197611</v>
      </c>
    </row>
    <row r="23" spans="1:17" ht="24" customHeight="1" thickBot="1">
      <c r="A23" s="244" t="s">
        <v>20</v>
      </c>
      <c r="B23" s="245"/>
      <c r="C23" s="15"/>
      <c r="D23" s="17">
        <v>227002</v>
      </c>
      <c r="E23" s="17">
        <v>257415</v>
      </c>
      <c r="F23" s="17">
        <v>207672</v>
      </c>
      <c r="G23" s="17">
        <v>193630</v>
      </c>
      <c r="I23" s="22">
        <f t="shared" si="4"/>
        <v>2</v>
      </c>
      <c r="J23" s="22">
        <f t="shared" si="4"/>
        <v>415</v>
      </c>
      <c r="K23" s="22">
        <f t="shared" si="4"/>
        <v>672</v>
      </c>
      <c r="L23" s="22">
        <f t="shared" si="4"/>
        <v>630</v>
      </c>
      <c r="N23" s="2">
        <f t="shared" si="3"/>
        <v>227002</v>
      </c>
      <c r="O23" s="2">
        <f t="shared" si="3"/>
        <v>257415</v>
      </c>
      <c r="P23" s="2">
        <f t="shared" si="3"/>
        <v>207672</v>
      </c>
      <c r="Q23" s="2">
        <f t="shared" si="3"/>
        <v>193630</v>
      </c>
    </row>
    <row r="24" spans="1:17" ht="36" customHeight="1" thickBot="1">
      <c r="A24" s="244" t="s">
        <v>21</v>
      </c>
      <c r="B24" s="245"/>
      <c r="C24" s="15"/>
      <c r="D24" s="17">
        <v>14445</v>
      </c>
      <c r="E24" s="17">
        <v>29977</v>
      </c>
      <c r="F24" s="17">
        <v>9707</v>
      </c>
      <c r="G24" s="17">
        <v>9567</v>
      </c>
      <c r="I24" s="22">
        <f t="shared" si="4"/>
        <v>45</v>
      </c>
      <c r="J24" s="22">
        <f t="shared" si="4"/>
        <v>77</v>
      </c>
      <c r="K24" s="22">
        <f t="shared" si="4"/>
        <v>7</v>
      </c>
      <c r="L24" s="22">
        <f t="shared" si="4"/>
        <v>7</v>
      </c>
      <c r="N24" s="2">
        <f t="shared" si="3"/>
        <v>14445</v>
      </c>
      <c r="O24" s="2">
        <f t="shared" si="3"/>
        <v>29977</v>
      </c>
      <c r="P24" s="2">
        <f t="shared" si="3"/>
        <v>9707</v>
      </c>
      <c r="Q24" s="2">
        <f t="shared" si="3"/>
        <v>9567</v>
      </c>
    </row>
    <row r="25" spans="1:17" ht="24" customHeight="1" thickBot="1">
      <c r="A25" s="254" t="s">
        <v>22</v>
      </c>
      <c r="B25" s="255"/>
      <c r="C25" s="15"/>
      <c r="D25" s="16">
        <v>330347</v>
      </c>
      <c r="E25" s="16">
        <v>203279</v>
      </c>
      <c r="F25" s="16">
        <v>111383</v>
      </c>
      <c r="G25" s="16">
        <v>102775</v>
      </c>
      <c r="I25" s="22">
        <f t="shared" si="4"/>
        <v>347</v>
      </c>
      <c r="J25" s="22">
        <f t="shared" si="4"/>
        <v>279</v>
      </c>
      <c r="K25" s="22">
        <f t="shared" si="4"/>
        <v>383</v>
      </c>
      <c r="L25" s="22">
        <f t="shared" si="4"/>
        <v>775</v>
      </c>
      <c r="N25" s="2">
        <f t="shared" si="3"/>
        <v>330347</v>
      </c>
      <c r="O25" s="2">
        <f t="shared" si="3"/>
        <v>203279</v>
      </c>
      <c r="P25" s="2">
        <f t="shared" si="3"/>
        <v>111383</v>
      </c>
      <c r="Q25" s="2">
        <f t="shared" si="3"/>
        <v>102775</v>
      </c>
    </row>
    <row r="26" spans="1:17" ht="25.5" customHeight="1" thickBot="1">
      <c r="A26" s="244" t="s">
        <v>23</v>
      </c>
      <c r="B26" s="245"/>
      <c r="C26" s="15"/>
      <c r="D26" s="17">
        <v>276528</v>
      </c>
      <c r="E26" s="17">
        <v>171059</v>
      </c>
      <c r="F26" s="17">
        <v>100838</v>
      </c>
      <c r="G26" s="17">
        <v>74279</v>
      </c>
      <c r="I26" s="22">
        <f t="shared" si="4"/>
        <v>528</v>
      </c>
      <c r="J26" s="22">
        <f t="shared" si="4"/>
        <v>59</v>
      </c>
      <c r="K26" s="22">
        <f t="shared" si="4"/>
        <v>838</v>
      </c>
      <c r="L26" s="22">
        <f t="shared" si="4"/>
        <v>79</v>
      </c>
      <c r="N26" s="2">
        <f t="shared" si="3"/>
        <v>276528</v>
      </c>
      <c r="O26" s="2">
        <f t="shared" si="3"/>
        <v>171059</v>
      </c>
      <c r="P26" s="2">
        <f t="shared" si="3"/>
        <v>100838</v>
      </c>
      <c r="Q26" s="2">
        <f t="shared" si="3"/>
        <v>74279</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8"/>
      <c r="E28" s="18"/>
      <c r="F28" s="18"/>
      <c r="G28" s="1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54" t="s">
        <v>26</v>
      </c>
      <c r="B29" s="255"/>
      <c r="C29" s="15"/>
      <c r="D29" s="16">
        <v>971388</v>
      </c>
      <c r="E29" s="16">
        <v>1011680</v>
      </c>
      <c r="F29" s="16">
        <v>1009675</v>
      </c>
      <c r="G29" s="16">
        <v>1088827</v>
      </c>
      <c r="I29" s="22">
        <f t="shared" si="4"/>
        <v>388</v>
      </c>
      <c r="J29" s="22">
        <f t="shared" si="4"/>
        <v>1680</v>
      </c>
      <c r="K29" s="22">
        <f t="shared" si="4"/>
        <v>9675</v>
      </c>
      <c r="L29" s="22">
        <f t="shared" si="4"/>
        <v>8827</v>
      </c>
      <c r="N29" s="2">
        <f t="shared" si="3"/>
        <v>971388</v>
      </c>
      <c r="O29" s="2">
        <f t="shared" si="3"/>
        <v>1011680</v>
      </c>
      <c r="P29" s="2">
        <f t="shared" si="3"/>
        <v>1009675</v>
      </c>
      <c r="Q29" s="2">
        <f t="shared" si="3"/>
        <v>1088827</v>
      </c>
    </row>
    <row r="30" spans="1:17" ht="15" customHeight="1" thickBot="1">
      <c r="A30" s="254" t="s">
        <v>27</v>
      </c>
      <c r="B30" s="255"/>
      <c r="C30" s="15"/>
      <c r="D30" s="16">
        <v>350635</v>
      </c>
      <c r="E30" s="16">
        <v>388235</v>
      </c>
      <c r="F30" s="16">
        <v>302258</v>
      </c>
      <c r="G30" s="16">
        <v>269956</v>
      </c>
      <c r="I30" s="22">
        <f t="shared" si="4"/>
        <v>635</v>
      </c>
      <c r="J30" s="22">
        <f t="shared" si="4"/>
        <v>235</v>
      </c>
      <c r="K30" s="22">
        <f t="shared" si="4"/>
        <v>258</v>
      </c>
      <c r="L30" s="22">
        <f t="shared" si="4"/>
        <v>956</v>
      </c>
      <c r="N30" s="2">
        <f t="shared" si="3"/>
        <v>350635</v>
      </c>
      <c r="O30" s="2">
        <f t="shared" si="3"/>
        <v>388235</v>
      </c>
      <c r="P30" s="2">
        <f t="shared" si="3"/>
        <v>302258</v>
      </c>
      <c r="Q30" s="2">
        <f t="shared" si="3"/>
        <v>269956</v>
      </c>
    </row>
    <row r="31" spans="1:17" ht="15" customHeight="1" thickBot="1">
      <c r="A31" s="244" t="s">
        <v>28</v>
      </c>
      <c r="B31" s="245"/>
      <c r="C31" s="15"/>
      <c r="D31" s="17">
        <v>340083</v>
      </c>
      <c r="E31" s="17">
        <v>386143</v>
      </c>
      <c r="F31" s="17">
        <v>299820</v>
      </c>
      <c r="G31" s="17">
        <v>263935</v>
      </c>
      <c r="I31" s="22">
        <f t="shared" si="4"/>
        <v>83</v>
      </c>
      <c r="J31" s="22">
        <f t="shared" si="4"/>
        <v>143</v>
      </c>
      <c r="K31" s="22">
        <f t="shared" si="4"/>
        <v>820</v>
      </c>
      <c r="L31" s="22">
        <f t="shared" si="4"/>
        <v>935</v>
      </c>
      <c r="N31" s="2">
        <f t="shared" si="3"/>
        <v>340083</v>
      </c>
      <c r="O31" s="2">
        <f t="shared" si="3"/>
        <v>386143</v>
      </c>
      <c r="P31" s="2">
        <f t="shared" si="3"/>
        <v>299820</v>
      </c>
      <c r="Q31" s="2">
        <f t="shared" si="3"/>
        <v>263935</v>
      </c>
    </row>
    <row r="32" spans="1:17" ht="24" customHeight="1" thickBot="1">
      <c r="A32" s="244" t="s">
        <v>29</v>
      </c>
      <c r="B32" s="245"/>
      <c r="C32" s="15"/>
      <c r="D32" s="17">
        <v>10551</v>
      </c>
      <c r="E32" s="17">
        <v>2091</v>
      </c>
      <c r="F32" s="17">
        <v>2438</v>
      </c>
      <c r="G32" s="17">
        <v>6022</v>
      </c>
      <c r="I32" s="22">
        <f t="shared" si="4"/>
        <v>51</v>
      </c>
      <c r="J32" s="22">
        <f t="shared" si="4"/>
        <v>1</v>
      </c>
      <c r="K32" s="22">
        <f t="shared" si="4"/>
        <v>8</v>
      </c>
      <c r="L32" s="22">
        <f t="shared" si="4"/>
        <v>2</v>
      </c>
      <c r="N32" s="2">
        <f t="shared" si="3"/>
        <v>10551</v>
      </c>
      <c r="O32" s="2">
        <f t="shared" si="3"/>
        <v>2091</v>
      </c>
      <c r="P32" s="2">
        <f t="shared" si="3"/>
        <v>2438</v>
      </c>
      <c r="Q32" s="2">
        <f t="shared" si="3"/>
        <v>6022</v>
      </c>
    </row>
    <row r="33" spans="1:18" ht="24" customHeight="1" thickBot="1">
      <c r="A33" s="254" t="s">
        <v>30</v>
      </c>
      <c r="B33" s="255"/>
      <c r="C33" s="15"/>
      <c r="D33" s="16">
        <v>579713</v>
      </c>
      <c r="E33" s="16">
        <v>623445</v>
      </c>
      <c r="F33" s="16">
        <v>707417</v>
      </c>
      <c r="G33" s="16">
        <v>818871</v>
      </c>
      <c r="I33" s="22">
        <f t="shared" si="4"/>
        <v>713</v>
      </c>
      <c r="J33" s="22">
        <f t="shared" si="4"/>
        <v>445</v>
      </c>
      <c r="K33" s="22">
        <f t="shared" si="4"/>
        <v>417</v>
      </c>
      <c r="L33" s="22">
        <f t="shared" si="4"/>
        <v>871</v>
      </c>
      <c r="N33" s="2">
        <f t="shared" si="3"/>
        <v>579713</v>
      </c>
      <c r="O33" s="2">
        <f t="shared" si="3"/>
        <v>623445</v>
      </c>
      <c r="P33" s="2">
        <f t="shared" si="3"/>
        <v>707417</v>
      </c>
      <c r="Q33" s="2">
        <f t="shared" si="3"/>
        <v>818871</v>
      </c>
      <c r="R33" s="22"/>
    </row>
    <row r="34" spans="1:18" ht="30" customHeight="1" thickBot="1">
      <c r="A34" s="244" t="s">
        <v>31</v>
      </c>
      <c r="B34" s="245"/>
      <c r="C34" s="15"/>
      <c r="D34" s="17">
        <v>442000</v>
      </c>
      <c r="E34" s="17">
        <v>442000</v>
      </c>
      <c r="F34" s="17">
        <v>442000</v>
      </c>
      <c r="G34" s="17">
        <v>442000</v>
      </c>
      <c r="I34" s="22">
        <f t="shared" si="4"/>
        <v>0</v>
      </c>
      <c r="J34" s="22">
        <f t="shared" si="4"/>
        <v>0</v>
      </c>
      <c r="K34" s="22">
        <f t="shared" si="4"/>
        <v>0</v>
      </c>
      <c r="L34" s="22">
        <f t="shared" si="4"/>
        <v>0</v>
      </c>
      <c r="N34" s="2">
        <f t="shared" si="3"/>
        <v>442000</v>
      </c>
      <c r="O34" s="2">
        <f t="shared" si="3"/>
        <v>442000</v>
      </c>
      <c r="P34" s="2">
        <f t="shared" si="3"/>
        <v>442000</v>
      </c>
      <c r="Q34" s="2">
        <f t="shared" si="3"/>
        <v>442000</v>
      </c>
    </row>
    <row r="35" spans="1:18" ht="30" customHeight="1" thickBot="1">
      <c r="A35" s="244" t="s">
        <v>32</v>
      </c>
      <c r="B35" s="245"/>
      <c r="C35" s="15"/>
      <c r="D35" s="18">
        <v>10</v>
      </c>
      <c r="E35" s="18">
        <v>10</v>
      </c>
      <c r="F35" s="18">
        <v>10</v>
      </c>
      <c r="G35" s="18">
        <v>10</v>
      </c>
      <c r="I35" s="22" t="e">
        <f t="shared" si="4"/>
        <v>#VALUE!</v>
      </c>
      <c r="J35" s="22" t="e">
        <f t="shared" si="4"/>
        <v>#VALUE!</v>
      </c>
      <c r="K35" s="22" t="e">
        <f t="shared" si="4"/>
        <v>#VALUE!</v>
      </c>
      <c r="L35" s="22" t="e">
        <f t="shared" si="4"/>
        <v>#VALUE!</v>
      </c>
      <c r="N35" s="2">
        <f t="shared" si="3"/>
        <v>10</v>
      </c>
      <c r="O35" s="2">
        <f t="shared" si="3"/>
        <v>10</v>
      </c>
      <c r="P35" s="2">
        <f t="shared" si="3"/>
        <v>10</v>
      </c>
      <c r="Q35" s="2">
        <f t="shared" si="3"/>
        <v>10</v>
      </c>
    </row>
    <row r="36" spans="1:18" ht="37.5" customHeight="1" thickBot="1">
      <c r="A36" s="244" t="s">
        <v>33</v>
      </c>
      <c r="B36" s="245"/>
      <c r="C36" s="15"/>
      <c r="D36" s="17">
        <v>137704</v>
      </c>
      <c r="E36" s="17">
        <v>128688</v>
      </c>
      <c r="F36" s="17">
        <v>161095</v>
      </c>
      <c r="G36" s="17">
        <v>225476</v>
      </c>
      <c r="I36" s="22">
        <f t="shared" si="4"/>
        <v>704</v>
      </c>
      <c r="J36" s="22">
        <f t="shared" si="4"/>
        <v>688</v>
      </c>
      <c r="K36" s="22">
        <f t="shared" si="4"/>
        <v>95</v>
      </c>
      <c r="L36" s="22">
        <f t="shared" si="4"/>
        <v>476</v>
      </c>
      <c r="N36" s="2">
        <f t="shared" si="3"/>
        <v>137704</v>
      </c>
      <c r="O36" s="2">
        <f t="shared" si="3"/>
        <v>128688</v>
      </c>
      <c r="P36" s="2">
        <f t="shared" si="3"/>
        <v>161095</v>
      </c>
      <c r="Q36" s="2">
        <f t="shared" si="3"/>
        <v>225476</v>
      </c>
    </row>
    <row r="37" spans="1:18" ht="36" customHeight="1" thickBot="1">
      <c r="A37" s="254" t="s">
        <v>34</v>
      </c>
      <c r="B37" s="255"/>
      <c r="C37" s="15"/>
      <c r="D37" s="16">
        <v>41039</v>
      </c>
      <c r="E37" s="19"/>
      <c r="F37" s="19"/>
      <c r="G37" s="19"/>
      <c r="I37" s="22">
        <f t="shared" si="4"/>
        <v>39</v>
      </c>
      <c r="J37" s="22" t="e">
        <f t="shared" si="4"/>
        <v>#VALUE!</v>
      </c>
      <c r="K37" s="22" t="e">
        <f t="shared" si="4"/>
        <v>#VALUE!</v>
      </c>
      <c r="L37" s="22" t="e">
        <f t="shared" si="4"/>
        <v>#VALUE!</v>
      </c>
      <c r="N37" s="2">
        <f t="shared" si="3"/>
        <v>41039</v>
      </c>
      <c r="O37" s="2">
        <f t="shared" si="3"/>
        <v>0</v>
      </c>
      <c r="P37" s="2">
        <f t="shared" si="3"/>
        <v>0</v>
      </c>
      <c r="Q37" s="2">
        <f t="shared" si="3"/>
        <v>0</v>
      </c>
    </row>
    <row r="38" spans="1:18" ht="30" customHeight="1" thickBot="1">
      <c r="A38" s="254" t="s">
        <v>35</v>
      </c>
      <c r="B38" s="255"/>
      <c r="C38" s="15"/>
      <c r="D38" s="16">
        <v>971388</v>
      </c>
      <c r="E38" s="16">
        <v>1011680</v>
      </c>
      <c r="F38" s="16">
        <v>1009675</v>
      </c>
      <c r="G38" s="16">
        <v>1088827</v>
      </c>
      <c r="I38" s="22">
        <f t="shared" si="4"/>
        <v>388</v>
      </c>
      <c r="J38" s="22">
        <f t="shared" si="4"/>
        <v>1680</v>
      </c>
      <c r="K38" s="22">
        <f t="shared" si="4"/>
        <v>9675</v>
      </c>
      <c r="L38" s="22">
        <f t="shared" si="4"/>
        <v>8827</v>
      </c>
      <c r="N38" s="2">
        <f t="shared" si="3"/>
        <v>971388</v>
      </c>
      <c r="O38" s="2">
        <f t="shared" si="3"/>
        <v>1011680</v>
      </c>
      <c r="P38" s="2">
        <f t="shared" si="3"/>
        <v>1009675</v>
      </c>
      <c r="Q38" s="2">
        <f t="shared" si="3"/>
        <v>1088827</v>
      </c>
    </row>
    <row r="39" spans="1:18" ht="15" customHeight="1" thickBot="1">
      <c r="A39" s="21" t="s">
        <v>1662</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363258</v>
      </c>
      <c r="E3" s="16">
        <v>391672</v>
      </c>
      <c r="F3" s="16">
        <v>398775</v>
      </c>
      <c r="G3" s="16">
        <v>354888</v>
      </c>
      <c r="H3" s="252" t="s">
        <v>1</v>
      </c>
      <c r="I3" s="253"/>
      <c r="J3" s="15"/>
      <c r="K3" s="16">
        <v>435282</v>
      </c>
      <c r="L3" s="16">
        <v>369392</v>
      </c>
      <c r="M3" s="16">
        <v>336753</v>
      </c>
      <c r="N3" s="16">
        <v>312153</v>
      </c>
      <c r="P3" s="2">
        <f>REPLACE(D3,1,3,"")/1</f>
        <v>258</v>
      </c>
      <c r="Q3" s="2">
        <f t="shared" ref="Q3:S16" si="0">REPLACE(E3,1,3,"")/1</f>
        <v>672</v>
      </c>
      <c r="R3" s="2">
        <f t="shared" si="0"/>
        <v>775</v>
      </c>
      <c r="S3" s="2">
        <f t="shared" si="0"/>
        <v>888</v>
      </c>
      <c r="T3" s="2">
        <f>REPLACE(K3,1,3,"")/1</f>
        <v>282</v>
      </c>
      <c r="U3" s="2">
        <f t="shared" ref="U3:W16" si="1">REPLACE(L3,1,3,"")/1</f>
        <v>392</v>
      </c>
      <c r="V3" s="2">
        <f t="shared" si="1"/>
        <v>753</v>
      </c>
      <c r="W3" s="2">
        <f t="shared" si="1"/>
        <v>153</v>
      </c>
      <c r="Y3" s="3">
        <f>K3</f>
        <v>435282</v>
      </c>
      <c r="Z3" s="3">
        <f t="shared" ref="Z3:AB17" si="2">L3</f>
        <v>369392</v>
      </c>
      <c r="AA3" s="3">
        <f t="shared" si="2"/>
        <v>336753</v>
      </c>
      <c r="AB3" s="3">
        <f t="shared" si="2"/>
        <v>312153</v>
      </c>
      <c r="AC3" s="3">
        <f>D3</f>
        <v>363258</v>
      </c>
      <c r="AD3" s="3">
        <f t="shared" ref="AD3:AF17" si="3">E3</f>
        <v>391672</v>
      </c>
      <c r="AE3" s="3">
        <f t="shared" si="3"/>
        <v>398775</v>
      </c>
      <c r="AF3" s="3">
        <f t="shared" si="3"/>
        <v>354888</v>
      </c>
    </row>
    <row r="4" spans="1:32" ht="24" customHeight="1" thickBot="1">
      <c r="A4" s="244" t="s">
        <v>2</v>
      </c>
      <c r="B4" s="245"/>
      <c r="C4" s="15"/>
      <c r="D4" s="17">
        <v>265301</v>
      </c>
      <c r="E4" s="17">
        <v>282133</v>
      </c>
      <c r="F4" s="17">
        <v>286193</v>
      </c>
      <c r="G4" s="17">
        <v>256653</v>
      </c>
      <c r="H4" s="244" t="s">
        <v>2</v>
      </c>
      <c r="I4" s="245"/>
      <c r="J4" s="15"/>
      <c r="K4" s="17">
        <v>326508</v>
      </c>
      <c r="L4" s="17">
        <v>272588</v>
      </c>
      <c r="M4" s="17">
        <v>245775</v>
      </c>
      <c r="N4" s="17">
        <v>217591</v>
      </c>
      <c r="P4" s="2">
        <f t="shared" ref="P4:P16" si="4">REPLACE(D4,1,3,"")/1</f>
        <v>301</v>
      </c>
      <c r="Q4" s="2">
        <f t="shared" si="0"/>
        <v>133</v>
      </c>
      <c r="R4" s="2">
        <f t="shared" si="0"/>
        <v>193</v>
      </c>
      <c r="S4" s="2">
        <f t="shared" si="0"/>
        <v>653</v>
      </c>
      <c r="T4" s="2">
        <f t="shared" ref="T4:U16" si="5">REPLACE(K4,1,3,"")/1</f>
        <v>508</v>
      </c>
      <c r="U4" s="2">
        <f t="shared" si="5"/>
        <v>588</v>
      </c>
      <c r="V4" s="2">
        <f t="shared" si="1"/>
        <v>775</v>
      </c>
      <c r="W4" s="2">
        <f t="shared" si="1"/>
        <v>591</v>
      </c>
      <c r="Y4" s="3">
        <f t="shared" ref="Y4:AB38" si="6">K4</f>
        <v>326508</v>
      </c>
      <c r="Z4" s="3">
        <f t="shared" si="2"/>
        <v>272588</v>
      </c>
      <c r="AA4" s="3">
        <f t="shared" si="2"/>
        <v>245775</v>
      </c>
      <c r="AB4" s="3">
        <f t="shared" si="2"/>
        <v>217591</v>
      </c>
      <c r="AC4" s="3">
        <f t="shared" ref="AC4:AF38" si="7">D4</f>
        <v>265301</v>
      </c>
      <c r="AD4" s="3">
        <f t="shared" si="3"/>
        <v>282133</v>
      </c>
      <c r="AE4" s="3">
        <f t="shared" si="3"/>
        <v>286193</v>
      </c>
      <c r="AF4" s="3">
        <f t="shared" si="3"/>
        <v>256653</v>
      </c>
    </row>
    <row r="5" spans="1:32" ht="61.5" customHeight="1" thickBot="1">
      <c r="A5" s="254" t="s">
        <v>3</v>
      </c>
      <c r="B5" s="255"/>
      <c r="C5" s="15"/>
      <c r="D5" s="16">
        <v>97957</v>
      </c>
      <c r="E5" s="16">
        <v>109539</v>
      </c>
      <c r="F5" s="16">
        <v>112581</v>
      </c>
      <c r="G5" s="16">
        <v>98236</v>
      </c>
      <c r="H5" s="254" t="s">
        <v>3</v>
      </c>
      <c r="I5" s="255"/>
      <c r="J5" s="15"/>
      <c r="K5" s="16">
        <v>108774</v>
      </c>
      <c r="L5" s="16">
        <v>96805</v>
      </c>
      <c r="M5" s="16">
        <v>90978</v>
      </c>
      <c r="N5" s="16">
        <v>94561</v>
      </c>
      <c r="P5" s="2">
        <f t="shared" si="4"/>
        <v>57</v>
      </c>
      <c r="Q5" s="2">
        <f t="shared" si="0"/>
        <v>539</v>
      </c>
      <c r="R5" s="2">
        <f t="shared" si="0"/>
        <v>581</v>
      </c>
      <c r="S5" s="2">
        <f t="shared" si="0"/>
        <v>36</v>
      </c>
      <c r="T5" s="2">
        <f t="shared" si="5"/>
        <v>774</v>
      </c>
      <c r="U5" s="2">
        <f t="shared" si="1"/>
        <v>5</v>
      </c>
      <c r="V5" s="2">
        <f t="shared" si="1"/>
        <v>78</v>
      </c>
      <c r="W5" s="2">
        <f t="shared" si="1"/>
        <v>61</v>
      </c>
      <c r="Y5" s="3">
        <f t="shared" si="6"/>
        <v>108774</v>
      </c>
      <c r="Z5" s="3">
        <f t="shared" si="2"/>
        <v>96805</v>
      </c>
      <c r="AA5" s="3">
        <f t="shared" si="2"/>
        <v>90978</v>
      </c>
      <c r="AB5" s="3">
        <f t="shared" si="2"/>
        <v>94561</v>
      </c>
      <c r="AC5" s="3">
        <f t="shared" si="7"/>
        <v>97957</v>
      </c>
      <c r="AD5" s="3">
        <f t="shared" si="3"/>
        <v>109539</v>
      </c>
      <c r="AE5" s="3">
        <f t="shared" si="3"/>
        <v>112581</v>
      </c>
      <c r="AF5" s="3">
        <f t="shared" si="3"/>
        <v>98236</v>
      </c>
    </row>
    <row r="6" spans="1:32" ht="37.5" customHeight="1" thickBot="1">
      <c r="A6" s="244" t="s">
        <v>4</v>
      </c>
      <c r="B6" s="245"/>
      <c r="C6" s="15"/>
      <c r="D6" s="17">
        <v>5897</v>
      </c>
      <c r="E6" s="17">
        <v>5928</v>
      </c>
      <c r="F6" s="17">
        <v>7120</v>
      </c>
      <c r="G6" s="17">
        <v>7307</v>
      </c>
      <c r="H6" s="244" t="s">
        <v>4</v>
      </c>
      <c r="I6" s="245"/>
      <c r="J6" s="15"/>
      <c r="K6" s="17">
        <v>4637</v>
      </c>
      <c r="L6" s="17">
        <v>4950</v>
      </c>
      <c r="M6" s="17">
        <v>6242</v>
      </c>
      <c r="N6" s="17">
        <v>5389</v>
      </c>
      <c r="P6" s="2">
        <f t="shared" si="4"/>
        <v>7</v>
      </c>
      <c r="Q6" s="2">
        <f t="shared" si="0"/>
        <v>8</v>
      </c>
      <c r="R6" s="2">
        <f t="shared" si="0"/>
        <v>0</v>
      </c>
      <c r="S6" s="2">
        <f t="shared" si="0"/>
        <v>7</v>
      </c>
      <c r="T6" s="2">
        <f t="shared" si="5"/>
        <v>7</v>
      </c>
      <c r="U6" s="2">
        <f t="shared" si="1"/>
        <v>0</v>
      </c>
      <c r="V6" s="2">
        <f t="shared" si="1"/>
        <v>2</v>
      </c>
      <c r="W6" s="2">
        <f t="shared" si="1"/>
        <v>9</v>
      </c>
      <c r="Y6" s="3">
        <f t="shared" si="6"/>
        <v>4637</v>
      </c>
      <c r="Z6" s="3">
        <f t="shared" si="2"/>
        <v>4950</v>
      </c>
      <c r="AA6" s="3">
        <f t="shared" si="2"/>
        <v>6242</v>
      </c>
      <c r="AB6" s="3">
        <f t="shared" si="2"/>
        <v>5389</v>
      </c>
      <c r="AC6" s="3">
        <f t="shared" si="7"/>
        <v>5897</v>
      </c>
      <c r="AD6" s="3">
        <f t="shared" si="3"/>
        <v>5928</v>
      </c>
      <c r="AE6" s="3">
        <f t="shared" si="3"/>
        <v>7120</v>
      </c>
      <c r="AF6" s="3">
        <f t="shared" si="3"/>
        <v>7307</v>
      </c>
    </row>
    <row r="7" spans="1:32" ht="24" customHeight="1" thickBot="1">
      <c r="A7" s="244" t="s">
        <v>5</v>
      </c>
      <c r="B7" s="245"/>
      <c r="C7" s="15"/>
      <c r="D7" s="18">
        <v>895</v>
      </c>
      <c r="E7" s="18">
        <v>743</v>
      </c>
      <c r="F7" s="17">
        <v>1311</v>
      </c>
      <c r="G7" s="17">
        <v>1460</v>
      </c>
      <c r="H7" s="244" t="s">
        <v>5</v>
      </c>
      <c r="I7" s="245"/>
      <c r="J7" s="15"/>
      <c r="K7" s="17">
        <v>2363</v>
      </c>
      <c r="L7" s="17">
        <v>1940</v>
      </c>
      <c r="M7" s="17">
        <v>1666</v>
      </c>
      <c r="N7" s="17">
        <v>1358</v>
      </c>
      <c r="P7" s="2" t="e">
        <f t="shared" si="4"/>
        <v>#VALUE!</v>
      </c>
      <c r="Q7" s="2" t="e">
        <f t="shared" si="0"/>
        <v>#VALUE!</v>
      </c>
      <c r="R7" s="2">
        <f t="shared" si="0"/>
        <v>1</v>
      </c>
      <c r="S7" s="2">
        <f t="shared" si="0"/>
        <v>0</v>
      </c>
      <c r="T7" s="2">
        <f t="shared" si="5"/>
        <v>3</v>
      </c>
      <c r="U7" s="2">
        <f t="shared" si="1"/>
        <v>0</v>
      </c>
      <c r="V7" s="2">
        <f t="shared" si="1"/>
        <v>6</v>
      </c>
      <c r="W7" s="2">
        <f t="shared" si="1"/>
        <v>8</v>
      </c>
      <c r="Y7" s="3">
        <f t="shared" si="6"/>
        <v>2363</v>
      </c>
      <c r="Z7" s="3">
        <f t="shared" si="2"/>
        <v>1940</v>
      </c>
      <c r="AA7" s="3">
        <f t="shared" si="2"/>
        <v>1666</v>
      </c>
      <c r="AB7" s="3">
        <f t="shared" si="2"/>
        <v>1358</v>
      </c>
      <c r="AC7" s="3">
        <f t="shared" si="7"/>
        <v>895</v>
      </c>
      <c r="AD7" s="3">
        <f t="shared" si="3"/>
        <v>743</v>
      </c>
      <c r="AE7" s="3">
        <f t="shared" si="3"/>
        <v>1311</v>
      </c>
      <c r="AF7" s="3">
        <f t="shared" si="3"/>
        <v>1460</v>
      </c>
    </row>
    <row r="8" spans="1:32" ht="24" customHeight="1" thickBot="1">
      <c r="A8" s="244" t="s">
        <v>6</v>
      </c>
      <c r="B8" s="245"/>
      <c r="C8" s="15"/>
      <c r="D8" s="17">
        <v>17370</v>
      </c>
      <c r="E8" s="17">
        <v>17500</v>
      </c>
      <c r="F8" s="17">
        <v>19112</v>
      </c>
      <c r="G8" s="17">
        <v>18518</v>
      </c>
      <c r="H8" s="244" t="s">
        <v>6</v>
      </c>
      <c r="I8" s="245"/>
      <c r="J8" s="15"/>
      <c r="K8" s="17">
        <v>21879</v>
      </c>
      <c r="L8" s="17">
        <v>19032</v>
      </c>
      <c r="M8" s="17">
        <v>15668</v>
      </c>
      <c r="N8" s="17">
        <v>18509</v>
      </c>
      <c r="P8" s="2">
        <f t="shared" si="4"/>
        <v>70</v>
      </c>
      <c r="Q8" s="2">
        <f t="shared" si="0"/>
        <v>0</v>
      </c>
      <c r="R8" s="2">
        <f t="shared" si="0"/>
        <v>12</v>
      </c>
      <c r="S8" s="2">
        <f t="shared" si="0"/>
        <v>18</v>
      </c>
      <c r="T8" s="2">
        <f t="shared" si="5"/>
        <v>79</v>
      </c>
      <c r="U8" s="2">
        <f t="shared" si="1"/>
        <v>32</v>
      </c>
      <c r="V8" s="2">
        <f t="shared" si="1"/>
        <v>68</v>
      </c>
      <c r="W8" s="2">
        <f t="shared" si="1"/>
        <v>9</v>
      </c>
      <c r="Y8" s="3">
        <f t="shared" si="6"/>
        <v>21879</v>
      </c>
      <c r="Z8" s="3">
        <f t="shared" si="2"/>
        <v>19032</v>
      </c>
      <c r="AA8" s="3">
        <f t="shared" si="2"/>
        <v>15668</v>
      </c>
      <c r="AB8" s="3">
        <f t="shared" si="2"/>
        <v>18509</v>
      </c>
      <c r="AC8" s="3">
        <f t="shared" si="7"/>
        <v>17370</v>
      </c>
      <c r="AD8" s="3">
        <f t="shared" si="3"/>
        <v>17500</v>
      </c>
      <c r="AE8" s="3">
        <f t="shared" si="3"/>
        <v>19112</v>
      </c>
      <c r="AF8" s="3">
        <f t="shared" si="3"/>
        <v>18518</v>
      </c>
    </row>
    <row r="9" spans="1:32" ht="37.5" customHeight="1" thickBot="1">
      <c r="A9" s="244" t="s">
        <v>7</v>
      </c>
      <c r="B9" s="245"/>
      <c r="C9" s="15"/>
      <c r="D9" s="17">
        <v>7521</v>
      </c>
      <c r="E9" s="17">
        <v>17353</v>
      </c>
      <c r="F9" s="17">
        <v>13831</v>
      </c>
      <c r="G9" s="17">
        <v>15799</v>
      </c>
      <c r="H9" s="244" t="s">
        <v>7</v>
      </c>
      <c r="I9" s="245"/>
      <c r="J9" s="15"/>
      <c r="K9" s="17">
        <v>21341</v>
      </c>
      <c r="L9" s="17">
        <v>40843</v>
      </c>
      <c r="M9" s="17">
        <v>22817</v>
      </c>
      <c r="N9" s="17">
        <v>11564</v>
      </c>
      <c r="P9" s="2">
        <f t="shared" si="4"/>
        <v>1</v>
      </c>
      <c r="Q9" s="2">
        <f t="shared" si="0"/>
        <v>53</v>
      </c>
      <c r="R9" s="2">
        <f t="shared" si="0"/>
        <v>31</v>
      </c>
      <c r="S9" s="2">
        <f t="shared" si="0"/>
        <v>99</v>
      </c>
      <c r="T9" s="2">
        <f t="shared" si="5"/>
        <v>41</v>
      </c>
      <c r="U9" s="2">
        <f t="shared" si="1"/>
        <v>43</v>
      </c>
      <c r="V9" s="2">
        <f t="shared" si="1"/>
        <v>17</v>
      </c>
      <c r="W9" s="2">
        <f t="shared" si="1"/>
        <v>64</v>
      </c>
      <c r="Y9" s="3">
        <f t="shared" si="6"/>
        <v>21341</v>
      </c>
      <c r="Z9" s="3">
        <f t="shared" si="2"/>
        <v>40843</v>
      </c>
      <c r="AA9" s="3">
        <f t="shared" si="2"/>
        <v>22817</v>
      </c>
      <c r="AB9" s="3">
        <f t="shared" si="2"/>
        <v>11564</v>
      </c>
      <c r="AC9" s="3">
        <f t="shared" si="7"/>
        <v>7521</v>
      </c>
      <c r="AD9" s="3">
        <f t="shared" si="3"/>
        <v>17353</v>
      </c>
      <c r="AE9" s="3">
        <f t="shared" si="3"/>
        <v>13831</v>
      </c>
      <c r="AF9" s="3">
        <f t="shared" si="3"/>
        <v>15799</v>
      </c>
    </row>
    <row r="10" spans="1:32" ht="61.5" customHeight="1" thickBot="1">
      <c r="A10" s="254" t="s">
        <v>8</v>
      </c>
      <c r="B10" s="255"/>
      <c r="C10" s="15"/>
      <c r="D10" s="16">
        <v>78068</v>
      </c>
      <c r="E10" s="16">
        <v>79872</v>
      </c>
      <c r="F10" s="16">
        <v>85448</v>
      </c>
      <c r="G10" s="16">
        <v>69766</v>
      </c>
      <c r="H10" s="254" t="s">
        <v>8</v>
      </c>
      <c r="I10" s="255"/>
      <c r="J10" s="15"/>
      <c r="K10" s="16">
        <v>67828</v>
      </c>
      <c r="L10" s="16">
        <v>39939</v>
      </c>
      <c r="M10" s="16">
        <v>57069</v>
      </c>
      <c r="N10" s="16">
        <v>68520</v>
      </c>
      <c r="P10" s="2">
        <f t="shared" si="4"/>
        <v>68</v>
      </c>
      <c r="Q10" s="2">
        <f t="shared" si="0"/>
        <v>72</v>
      </c>
      <c r="R10" s="2">
        <f t="shared" si="0"/>
        <v>48</v>
      </c>
      <c r="S10" s="2">
        <f t="shared" si="0"/>
        <v>66</v>
      </c>
      <c r="T10" s="2">
        <f t="shared" si="5"/>
        <v>28</v>
      </c>
      <c r="U10" s="2">
        <f t="shared" si="1"/>
        <v>39</v>
      </c>
      <c r="V10" s="2">
        <f t="shared" si="1"/>
        <v>69</v>
      </c>
      <c r="W10" s="2">
        <f t="shared" si="1"/>
        <v>20</v>
      </c>
      <c r="Y10" s="3">
        <f t="shared" si="6"/>
        <v>67828</v>
      </c>
      <c r="Z10" s="3">
        <f t="shared" si="2"/>
        <v>39939</v>
      </c>
      <c r="AA10" s="3">
        <f t="shared" si="2"/>
        <v>57069</v>
      </c>
      <c r="AB10" s="3">
        <f t="shared" si="2"/>
        <v>68520</v>
      </c>
      <c r="AC10" s="3">
        <f t="shared" si="7"/>
        <v>78068</v>
      </c>
      <c r="AD10" s="3">
        <f t="shared" si="3"/>
        <v>79872</v>
      </c>
      <c r="AE10" s="3">
        <f t="shared" si="3"/>
        <v>85448</v>
      </c>
      <c r="AF10" s="3">
        <f t="shared" si="3"/>
        <v>69766</v>
      </c>
    </row>
    <row r="11" spans="1:32" ht="36" customHeight="1" thickBot="1">
      <c r="A11" s="244" t="s">
        <v>9</v>
      </c>
      <c r="B11" s="245"/>
      <c r="C11" s="15"/>
      <c r="D11" s="18">
        <v>-460</v>
      </c>
      <c r="E11" s="18">
        <v>-559</v>
      </c>
      <c r="F11" s="18">
        <v>-135</v>
      </c>
      <c r="G11" s="18">
        <v>977</v>
      </c>
      <c r="H11" s="244" t="s">
        <v>9</v>
      </c>
      <c r="I11" s="245"/>
      <c r="J11" s="15"/>
      <c r="K11" s="17">
        <v>-3743</v>
      </c>
      <c r="L11" s="17">
        <v>-3728</v>
      </c>
      <c r="M11" s="17">
        <v>-2723</v>
      </c>
      <c r="N11" s="17">
        <v>-1118</v>
      </c>
      <c r="P11" s="2">
        <f t="shared" si="4"/>
        <v>0</v>
      </c>
      <c r="Q11" s="2">
        <f t="shared" si="0"/>
        <v>9</v>
      </c>
      <c r="R11" s="2">
        <f t="shared" si="0"/>
        <v>5</v>
      </c>
      <c r="S11" s="2" t="e">
        <f t="shared" si="0"/>
        <v>#VALUE!</v>
      </c>
      <c r="T11" s="2">
        <f t="shared" si="5"/>
        <v>43</v>
      </c>
      <c r="U11" s="2">
        <f t="shared" si="1"/>
        <v>28</v>
      </c>
      <c r="V11" s="2">
        <f t="shared" si="1"/>
        <v>23</v>
      </c>
      <c r="W11" s="2">
        <f t="shared" si="1"/>
        <v>18</v>
      </c>
      <c r="Y11" s="3">
        <f t="shared" si="6"/>
        <v>-3743</v>
      </c>
      <c r="Z11" s="3">
        <f t="shared" si="2"/>
        <v>-3728</v>
      </c>
      <c r="AA11" s="3">
        <f t="shared" si="2"/>
        <v>-2723</v>
      </c>
      <c r="AB11" s="3">
        <f t="shared" si="2"/>
        <v>-1118</v>
      </c>
      <c r="AC11" s="3">
        <f t="shared" si="7"/>
        <v>-460</v>
      </c>
      <c r="AD11" s="3">
        <f t="shared" si="3"/>
        <v>-559</v>
      </c>
      <c r="AE11" s="3">
        <f t="shared" si="3"/>
        <v>-135</v>
      </c>
      <c r="AF11" s="3">
        <f t="shared" si="3"/>
        <v>977</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77608</v>
      </c>
      <c r="E13" s="16">
        <v>79314</v>
      </c>
      <c r="F13" s="16">
        <v>85314</v>
      </c>
      <c r="G13" s="16">
        <v>70743</v>
      </c>
      <c r="H13" s="254" t="s">
        <v>11</v>
      </c>
      <c r="I13" s="255"/>
      <c r="J13" s="15"/>
      <c r="K13" s="16">
        <v>64086</v>
      </c>
      <c r="L13" s="16">
        <v>36212</v>
      </c>
      <c r="M13" s="16">
        <v>54345</v>
      </c>
      <c r="N13" s="16">
        <v>67401</v>
      </c>
      <c r="P13" s="2">
        <f t="shared" si="4"/>
        <v>8</v>
      </c>
      <c r="Q13" s="2">
        <f t="shared" si="0"/>
        <v>14</v>
      </c>
      <c r="R13" s="2">
        <f t="shared" si="0"/>
        <v>14</v>
      </c>
      <c r="S13" s="2">
        <f t="shared" si="0"/>
        <v>43</v>
      </c>
      <c r="T13" s="2">
        <f t="shared" si="5"/>
        <v>86</v>
      </c>
      <c r="U13" s="2">
        <f t="shared" si="1"/>
        <v>12</v>
      </c>
      <c r="V13" s="2">
        <f t="shared" si="1"/>
        <v>45</v>
      </c>
      <c r="W13" s="2">
        <f t="shared" si="1"/>
        <v>1</v>
      </c>
      <c r="Y13" s="3">
        <f t="shared" si="6"/>
        <v>64086</v>
      </c>
      <c r="Z13" s="3">
        <f t="shared" si="2"/>
        <v>36212</v>
      </c>
      <c r="AA13" s="3">
        <f t="shared" si="2"/>
        <v>54345</v>
      </c>
      <c r="AB13" s="3">
        <f t="shared" si="2"/>
        <v>67401</v>
      </c>
      <c r="AC13" s="3">
        <f t="shared" si="7"/>
        <v>77608</v>
      </c>
      <c r="AD13" s="3">
        <f t="shared" si="3"/>
        <v>79314</v>
      </c>
      <c r="AE13" s="3">
        <f t="shared" si="3"/>
        <v>85314</v>
      </c>
      <c r="AF13" s="3">
        <f t="shared" si="3"/>
        <v>70743</v>
      </c>
    </row>
    <row r="14" spans="1:32" ht="49.5" customHeight="1" thickBot="1">
      <c r="A14" s="254" t="s">
        <v>12</v>
      </c>
      <c r="B14" s="255"/>
      <c r="C14" s="15"/>
      <c r="D14" s="16">
        <v>61870</v>
      </c>
      <c r="E14" s="16">
        <v>63280</v>
      </c>
      <c r="F14" s="16">
        <v>67689</v>
      </c>
      <c r="G14" s="16">
        <v>56546</v>
      </c>
      <c r="H14" s="254" t="s">
        <v>12</v>
      </c>
      <c r="I14" s="255"/>
      <c r="J14" s="15"/>
      <c r="K14" s="16">
        <v>50764</v>
      </c>
      <c r="L14" s="16">
        <v>23645</v>
      </c>
      <c r="M14" s="16">
        <v>42639</v>
      </c>
      <c r="N14" s="16">
        <v>53641</v>
      </c>
      <c r="P14" s="2">
        <f t="shared" si="4"/>
        <v>70</v>
      </c>
      <c r="Q14" s="2">
        <f t="shared" si="0"/>
        <v>80</v>
      </c>
      <c r="R14" s="2">
        <f t="shared" si="0"/>
        <v>89</v>
      </c>
      <c r="S14" s="2">
        <f t="shared" si="0"/>
        <v>46</v>
      </c>
      <c r="T14" s="2">
        <f t="shared" si="5"/>
        <v>64</v>
      </c>
      <c r="U14" s="2">
        <f t="shared" si="1"/>
        <v>45</v>
      </c>
      <c r="V14" s="2">
        <f t="shared" si="1"/>
        <v>39</v>
      </c>
      <c r="W14" s="2">
        <f t="shared" si="1"/>
        <v>41</v>
      </c>
      <c r="Y14" s="3">
        <f t="shared" si="6"/>
        <v>50764</v>
      </c>
      <c r="Z14" s="3">
        <f t="shared" si="2"/>
        <v>23645</v>
      </c>
      <c r="AA14" s="3">
        <f t="shared" si="2"/>
        <v>42639</v>
      </c>
      <c r="AB14" s="3">
        <f t="shared" si="2"/>
        <v>53641</v>
      </c>
      <c r="AC14" s="3">
        <f t="shared" si="7"/>
        <v>61870</v>
      </c>
      <c r="AD14" s="3">
        <f t="shared" si="3"/>
        <v>63280</v>
      </c>
      <c r="AE14" s="3">
        <f t="shared" si="3"/>
        <v>67689</v>
      </c>
      <c r="AF14" s="3">
        <f t="shared" si="3"/>
        <v>56546</v>
      </c>
    </row>
    <row r="15" spans="1:32" ht="61.5" customHeight="1" thickBot="1">
      <c r="A15" s="254" t="s">
        <v>13</v>
      </c>
      <c r="B15" s="255"/>
      <c r="C15" s="15"/>
      <c r="D15" s="16">
        <v>58388</v>
      </c>
      <c r="E15" s="16">
        <v>62157</v>
      </c>
      <c r="F15" s="16">
        <v>68523</v>
      </c>
      <c r="G15" s="16">
        <v>56391</v>
      </c>
      <c r="H15" s="254" t="s">
        <v>13</v>
      </c>
      <c r="I15" s="255"/>
      <c r="J15" s="15"/>
      <c r="K15" s="16">
        <v>46558</v>
      </c>
      <c r="L15" s="16">
        <v>31507</v>
      </c>
      <c r="M15" s="16">
        <v>43017</v>
      </c>
      <c r="N15" s="16">
        <v>51995</v>
      </c>
      <c r="P15" s="2">
        <f t="shared" si="4"/>
        <v>88</v>
      </c>
      <c r="Q15" s="2">
        <f t="shared" si="0"/>
        <v>57</v>
      </c>
      <c r="R15" s="2">
        <f t="shared" si="0"/>
        <v>23</v>
      </c>
      <c r="S15" s="2">
        <f t="shared" si="0"/>
        <v>91</v>
      </c>
      <c r="T15" s="2">
        <f t="shared" si="5"/>
        <v>58</v>
      </c>
      <c r="U15" s="2">
        <f t="shared" si="1"/>
        <v>7</v>
      </c>
      <c r="V15" s="2">
        <f t="shared" si="1"/>
        <v>17</v>
      </c>
      <c r="W15" s="2">
        <f t="shared" si="1"/>
        <v>95</v>
      </c>
      <c r="Y15" s="3">
        <f t="shared" si="6"/>
        <v>46558</v>
      </c>
      <c r="Z15" s="3">
        <f t="shared" si="2"/>
        <v>31507</v>
      </c>
      <c r="AA15" s="3">
        <f t="shared" si="2"/>
        <v>43017</v>
      </c>
      <c r="AB15" s="3">
        <f t="shared" si="2"/>
        <v>51995</v>
      </c>
      <c r="AC15" s="3">
        <f t="shared" si="7"/>
        <v>58388</v>
      </c>
      <c r="AD15" s="3">
        <f t="shared" si="3"/>
        <v>62157</v>
      </c>
      <c r="AE15" s="3">
        <f t="shared" si="3"/>
        <v>68523</v>
      </c>
      <c r="AF15" s="3">
        <f t="shared" si="3"/>
        <v>56391</v>
      </c>
    </row>
    <row r="16" spans="1:32" ht="30" customHeight="1" thickBot="1">
      <c r="A16" s="244" t="s">
        <v>14</v>
      </c>
      <c r="B16" s="245"/>
      <c r="C16" s="15"/>
      <c r="D16" s="17">
        <v>1321</v>
      </c>
      <c r="E16" s="17">
        <v>1406</v>
      </c>
      <c r="F16" s="17">
        <v>1550</v>
      </c>
      <c r="G16" s="17">
        <v>1276</v>
      </c>
      <c r="H16" s="244" t="s">
        <v>14</v>
      </c>
      <c r="I16" s="245"/>
      <c r="J16" s="15"/>
      <c r="K16" s="17">
        <v>1054</v>
      </c>
      <c r="L16" s="18">
        <v>783</v>
      </c>
      <c r="M16" s="18">
        <v>973</v>
      </c>
      <c r="N16" s="17">
        <v>1176</v>
      </c>
      <c r="P16" s="2">
        <f t="shared" si="4"/>
        <v>1</v>
      </c>
      <c r="Q16" s="2">
        <f t="shared" si="0"/>
        <v>6</v>
      </c>
      <c r="R16" s="2">
        <f t="shared" si="0"/>
        <v>0</v>
      </c>
      <c r="S16" s="2">
        <f t="shared" si="0"/>
        <v>6</v>
      </c>
      <c r="T16" s="2">
        <f t="shared" si="5"/>
        <v>4</v>
      </c>
      <c r="U16" s="2" t="e">
        <f t="shared" si="1"/>
        <v>#VALUE!</v>
      </c>
      <c r="V16" s="2" t="e">
        <f t="shared" si="1"/>
        <v>#VALUE!</v>
      </c>
      <c r="W16" s="2">
        <f t="shared" si="1"/>
        <v>6</v>
      </c>
      <c r="Y16" s="3">
        <f t="shared" si="6"/>
        <v>1054</v>
      </c>
      <c r="Z16" s="3">
        <f t="shared" si="2"/>
        <v>783</v>
      </c>
      <c r="AA16" s="3">
        <f t="shared" si="2"/>
        <v>973</v>
      </c>
      <c r="AB16" s="3">
        <f t="shared" si="2"/>
        <v>1176</v>
      </c>
      <c r="AC16" s="3">
        <f t="shared" si="7"/>
        <v>1321</v>
      </c>
      <c r="AD16" s="3">
        <f t="shared" si="3"/>
        <v>1406</v>
      </c>
      <c r="AE16" s="3">
        <f t="shared" si="3"/>
        <v>1550</v>
      </c>
      <c r="AF16" s="3">
        <f t="shared" si="3"/>
        <v>1276</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887984</v>
      </c>
      <c r="E19" s="16">
        <v>921685</v>
      </c>
      <c r="F19" s="16">
        <v>984529</v>
      </c>
      <c r="G19" s="16">
        <v>1033450</v>
      </c>
      <c r="H19" s="252" t="s">
        <v>16</v>
      </c>
      <c r="I19" s="253"/>
      <c r="J19" s="15"/>
      <c r="K19" s="16">
        <v>881758</v>
      </c>
      <c r="L19" s="16">
        <v>921041</v>
      </c>
      <c r="M19" s="16">
        <v>896404</v>
      </c>
      <c r="N19" s="16">
        <v>914964</v>
      </c>
      <c r="P19" s="2">
        <f t="shared" ref="P19:S38" si="9">REPLACE(D19,1,3,"")/1</f>
        <v>984</v>
      </c>
      <c r="Q19" s="2">
        <f t="shared" si="9"/>
        <v>685</v>
      </c>
      <c r="R19" s="2">
        <f t="shared" si="9"/>
        <v>529</v>
      </c>
      <c r="S19" s="2">
        <f t="shared" si="9"/>
        <v>3450</v>
      </c>
      <c r="T19" s="2">
        <f t="shared" ref="T19:W38" si="10">REPLACE(K19,1,3,"")/1</f>
        <v>758</v>
      </c>
      <c r="U19" s="2">
        <f t="shared" si="10"/>
        <v>41</v>
      </c>
      <c r="V19" s="2">
        <f t="shared" si="10"/>
        <v>404</v>
      </c>
      <c r="W19" s="2">
        <f t="shared" si="10"/>
        <v>964</v>
      </c>
      <c r="Y19" s="3">
        <f t="shared" si="6"/>
        <v>881758</v>
      </c>
      <c r="Z19" s="3">
        <f t="shared" si="6"/>
        <v>921041</v>
      </c>
      <c r="AA19" s="3">
        <f t="shared" si="6"/>
        <v>896404</v>
      </c>
      <c r="AB19" s="3">
        <f t="shared" si="6"/>
        <v>914964</v>
      </c>
      <c r="AC19" s="3">
        <f t="shared" si="7"/>
        <v>887984</v>
      </c>
      <c r="AD19" s="3">
        <f t="shared" si="7"/>
        <v>921685</v>
      </c>
      <c r="AE19" s="3">
        <f t="shared" si="7"/>
        <v>984529</v>
      </c>
      <c r="AF19" s="3">
        <f t="shared" si="7"/>
        <v>1033450</v>
      </c>
    </row>
    <row r="20" spans="1:32" ht="61.5" customHeight="1" thickBot="1">
      <c r="A20" s="244" t="s">
        <v>17</v>
      </c>
      <c r="B20" s="245"/>
      <c r="C20" s="15"/>
      <c r="D20" s="17">
        <v>502280</v>
      </c>
      <c r="E20" s="17">
        <v>465399</v>
      </c>
      <c r="F20" s="17">
        <v>505244</v>
      </c>
      <c r="G20" s="17">
        <v>351219</v>
      </c>
      <c r="H20" s="244" t="s">
        <v>17</v>
      </c>
      <c r="I20" s="245"/>
      <c r="J20" s="15"/>
      <c r="K20" s="17">
        <v>411105</v>
      </c>
      <c r="L20" s="17">
        <v>477106</v>
      </c>
      <c r="M20" s="17">
        <v>483084</v>
      </c>
      <c r="N20" s="17">
        <v>500735</v>
      </c>
      <c r="P20" s="2">
        <f t="shared" si="9"/>
        <v>280</v>
      </c>
      <c r="Q20" s="2">
        <f t="shared" si="9"/>
        <v>399</v>
      </c>
      <c r="R20" s="2">
        <f t="shared" si="9"/>
        <v>244</v>
      </c>
      <c r="S20" s="2">
        <f t="shared" si="9"/>
        <v>219</v>
      </c>
      <c r="T20" s="2">
        <f t="shared" si="10"/>
        <v>105</v>
      </c>
      <c r="U20" s="2">
        <f t="shared" si="10"/>
        <v>106</v>
      </c>
      <c r="V20" s="2">
        <f t="shared" si="10"/>
        <v>84</v>
      </c>
      <c r="W20" s="2">
        <f t="shared" si="10"/>
        <v>735</v>
      </c>
      <c r="Y20" s="3">
        <f t="shared" si="6"/>
        <v>411105</v>
      </c>
      <c r="Z20" s="3">
        <f t="shared" si="6"/>
        <v>477106</v>
      </c>
      <c r="AA20" s="3">
        <f t="shared" si="6"/>
        <v>483084</v>
      </c>
      <c r="AB20" s="3">
        <f t="shared" si="6"/>
        <v>500735</v>
      </c>
      <c r="AC20" s="3">
        <f t="shared" si="7"/>
        <v>502280</v>
      </c>
      <c r="AD20" s="3">
        <f t="shared" si="7"/>
        <v>465399</v>
      </c>
      <c r="AE20" s="3">
        <f t="shared" si="7"/>
        <v>505244</v>
      </c>
      <c r="AF20" s="3">
        <f t="shared" si="7"/>
        <v>351219</v>
      </c>
    </row>
    <row r="21" spans="1:32" ht="30" customHeight="1" thickBot="1">
      <c r="A21" s="244" t="s">
        <v>18</v>
      </c>
      <c r="B21" s="245"/>
      <c r="C21" s="15"/>
      <c r="D21" s="18"/>
      <c r="E21" s="17">
        <v>80000</v>
      </c>
      <c r="F21" s="17">
        <v>80000</v>
      </c>
      <c r="G21" s="17">
        <v>250000</v>
      </c>
      <c r="H21" s="244" t="s">
        <v>18</v>
      </c>
      <c r="I21" s="245"/>
      <c r="J21" s="15"/>
      <c r="K21" s="18"/>
      <c r="L21" s="18"/>
      <c r="M21" s="18"/>
      <c r="N21" s="18"/>
      <c r="P21" s="2" t="e">
        <f t="shared" si="9"/>
        <v>#VALUE!</v>
      </c>
      <c r="Q21" s="2">
        <f t="shared" si="9"/>
        <v>0</v>
      </c>
      <c r="R21" s="2">
        <f t="shared" si="9"/>
        <v>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80000</v>
      </c>
      <c r="AE21" s="3">
        <f t="shared" si="7"/>
        <v>80000</v>
      </c>
      <c r="AF21" s="3">
        <f t="shared" si="7"/>
        <v>250000</v>
      </c>
    </row>
    <row r="22" spans="1:32" ht="36" customHeight="1" thickBot="1">
      <c r="A22" s="244" t="s">
        <v>19</v>
      </c>
      <c r="B22" s="245"/>
      <c r="C22" s="15"/>
      <c r="D22" s="17">
        <v>191114</v>
      </c>
      <c r="E22" s="17">
        <v>205090</v>
      </c>
      <c r="F22" s="17">
        <v>195833</v>
      </c>
      <c r="G22" s="17">
        <v>189683</v>
      </c>
      <c r="H22" s="244" t="s">
        <v>19</v>
      </c>
      <c r="I22" s="245"/>
      <c r="J22" s="15"/>
      <c r="K22" s="17">
        <v>244934</v>
      </c>
      <c r="L22" s="17">
        <v>208379</v>
      </c>
      <c r="M22" s="17">
        <v>195491</v>
      </c>
      <c r="N22" s="17">
        <v>219900</v>
      </c>
      <c r="P22" s="2">
        <f t="shared" si="9"/>
        <v>114</v>
      </c>
      <c r="Q22" s="2">
        <f t="shared" si="9"/>
        <v>90</v>
      </c>
      <c r="R22" s="2">
        <f t="shared" si="9"/>
        <v>833</v>
      </c>
      <c r="S22" s="2">
        <f t="shared" si="9"/>
        <v>683</v>
      </c>
      <c r="T22" s="2">
        <f t="shared" si="10"/>
        <v>934</v>
      </c>
      <c r="U22" s="2">
        <f t="shared" si="10"/>
        <v>379</v>
      </c>
      <c r="V22" s="2">
        <f t="shared" si="10"/>
        <v>491</v>
      </c>
      <c r="W22" s="2">
        <f t="shared" si="10"/>
        <v>900</v>
      </c>
      <c r="Y22" s="3">
        <f t="shared" si="6"/>
        <v>244934</v>
      </c>
      <c r="Z22" s="3">
        <f t="shared" si="6"/>
        <v>208379</v>
      </c>
      <c r="AA22" s="3">
        <f t="shared" si="6"/>
        <v>195491</v>
      </c>
      <c r="AB22" s="3">
        <f t="shared" si="6"/>
        <v>219900</v>
      </c>
      <c r="AC22" s="3">
        <f t="shared" si="7"/>
        <v>191114</v>
      </c>
      <c r="AD22" s="3">
        <f t="shared" si="7"/>
        <v>205090</v>
      </c>
      <c r="AE22" s="3">
        <f t="shared" si="7"/>
        <v>195833</v>
      </c>
      <c r="AF22" s="3">
        <f t="shared" si="7"/>
        <v>189683</v>
      </c>
    </row>
    <row r="23" spans="1:32" ht="15" customHeight="1" thickBot="1">
      <c r="A23" s="244" t="s">
        <v>20</v>
      </c>
      <c r="B23" s="245"/>
      <c r="C23" s="15"/>
      <c r="D23" s="17">
        <v>188660</v>
      </c>
      <c r="E23" s="17">
        <v>163501</v>
      </c>
      <c r="F23" s="17">
        <v>193852</v>
      </c>
      <c r="G23" s="17">
        <v>228939</v>
      </c>
      <c r="H23" s="244" t="s">
        <v>20</v>
      </c>
      <c r="I23" s="245"/>
      <c r="J23" s="15"/>
      <c r="K23" s="17">
        <v>186614</v>
      </c>
      <c r="L23" s="17">
        <v>191556</v>
      </c>
      <c r="M23" s="17">
        <v>207602</v>
      </c>
      <c r="N23" s="17">
        <v>184460</v>
      </c>
      <c r="P23" s="2">
        <f t="shared" si="9"/>
        <v>660</v>
      </c>
      <c r="Q23" s="2">
        <f t="shared" si="9"/>
        <v>501</v>
      </c>
      <c r="R23" s="2">
        <f t="shared" si="9"/>
        <v>852</v>
      </c>
      <c r="S23" s="2">
        <f t="shared" si="9"/>
        <v>939</v>
      </c>
      <c r="T23" s="2">
        <f t="shared" si="10"/>
        <v>614</v>
      </c>
      <c r="U23" s="2">
        <f t="shared" si="10"/>
        <v>556</v>
      </c>
      <c r="V23" s="2">
        <f t="shared" si="10"/>
        <v>602</v>
      </c>
      <c r="W23" s="2">
        <f t="shared" si="10"/>
        <v>460</v>
      </c>
      <c r="Y23" s="3">
        <f t="shared" si="6"/>
        <v>186614</v>
      </c>
      <c r="Z23" s="3">
        <f t="shared" si="6"/>
        <v>191556</v>
      </c>
      <c r="AA23" s="3">
        <f t="shared" si="6"/>
        <v>207602</v>
      </c>
      <c r="AB23" s="3">
        <f t="shared" si="6"/>
        <v>184460</v>
      </c>
      <c r="AC23" s="3">
        <f t="shared" si="7"/>
        <v>188660</v>
      </c>
      <c r="AD23" s="3">
        <f t="shared" si="7"/>
        <v>163501</v>
      </c>
      <c r="AE23" s="3">
        <f t="shared" si="7"/>
        <v>193852</v>
      </c>
      <c r="AF23" s="3">
        <f t="shared" si="7"/>
        <v>228939</v>
      </c>
    </row>
    <row r="24" spans="1:32" ht="36" customHeight="1" thickBot="1">
      <c r="A24" s="244" t="s">
        <v>21</v>
      </c>
      <c r="B24" s="245"/>
      <c r="C24" s="15"/>
      <c r="D24" s="17">
        <v>5930</v>
      </c>
      <c r="E24" s="17">
        <v>7696</v>
      </c>
      <c r="F24" s="17">
        <v>9600</v>
      </c>
      <c r="G24" s="17">
        <v>13609</v>
      </c>
      <c r="H24" s="244" t="s">
        <v>21</v>
      </c>
      <c r="I24" s="245"/>
      <c r="J24" s="15"/>
      <c r="K24" s="17">
        <v>39105</v>
      </c>
      <c r="L24" s="17">
        <v>44000</v>
      </c>
      <c r="M24" s="17">
        <v>10228</v>
      </c>
      <c r="N24" s="17">
        <v>9869</v>
      </c>
      <c r="P24" s="2">
        <f t="shared" si="9"/>
        <v>0</v>
      </c>
      <c r="Q24" s="2">
        <f t="shared" si="9"/>
        <v>6</v>
      </c>
      <c r="R24" s="2">
        <f t="shared" si="9"/>
        <v>0</v>
      </c>
      <c r="S24" s="2">
        <f t="shared" si="9"/>
        <v>9</v>
      </c>
      <c r="T24" s="2">
        <f t="shared" si="10"/>
        <v>5</v>
      </c>
      <c r="U24" s="2">
        <f t="shared" si="10"/>
        <v>0</v>
      </c>
      <c r="V24" s="2">
        <f t="shared" si="10"/>
        <v>28</v>
      </c>
      <c r="W24" s="2">
        <f t="shared" si="10"/>
        <v>9</v>
      </c>
      <c r="Y24" s="3">
        <f t="shared" si="6"/>
        <v>39105</v>
      </c>
      <c r="Z24" s="3">
        <f t="shared" si="6"/>
        <v>44000</v>
      </c>
      <c r="AA24" s="3">
        <f t="shared" si="6"/>
        <v>10228</v>
      </c>
      <c r="AB24" s="3">
        <f t="shared" si="6"/>
        <v>9869</v>
      </c>
      <c r="AC24" s="3">
        <f t="shared" si="7"/>
        <v>5930</v>
      </c>
      <c r="AD24" s="3">
        <f t="shared" si="7"/>
        <v>7696</v>
      </c>
      <c r="AE24" s="3">
        <f t="shared" si="7"/>
        <v>9600</v>
      </c>
      <c r="AF24" s="3">
        <f t="shared" si="7"/>
        <v>13609</v>
      </c>
    </row>
    <row r="25" spans="1:32" ht="24" customHeight="1" thickBot="1">
      <c r="A25" s="254" t="s">
        <v>22</v>
      </c>
      <c r="B25" s="255"/>
      <c r="C25" s="15"/>
      <c r="D25" s="16">
        <v>107887</v>
      </c>
      <c r="E25" s="16">
        <v>103168</v>
      </c>
      <c r="F25" s="16">
        <v>102775</v>
      </c>
      <c r="G25" s="16">
        <v>93165</v>
      </c>
      <c r="H25" s="254" t="s">
        <v>22</v>
      </c>
      <c r="I25" s="255"/>
      <c r="J25" s="15"/>
      <c r="K25" s="16">
        <v>150060</v>
      </c>
      <c r="L25" s="16">
        <v>132139</v>
      </c>
      <c r="M25" s="16">
        <v>110573</v>
      </c>
      <c r="N25" s="16">
        <v>101302</v>
      </c>
      <c r="P25" s="2">
        <f t="shared" si="9"/>
        <v>887</v>
      </c>
      <c r="Q25" s="2">
        <f t="shared" si="9"/>
        <v>168</v>
      </c>
      <c r="R25" s="2">
        <f t="shared" si="9"/>
        <v>775</v>
      </c>
      <c r="S25" s="2">
        <f t="shared" si="9"/>
        <v>65</v>
      </c>
      <c r="T25" s="2">
        <f t="shared" si="10"/>
        <v>60</v>
      </c>
      <c r="U25" s="2">
        <f t="shared" si="10"/>
        <v>139</v>
      </c>
      <c r="V25" s="2">
        <f t="shared" si="10"/>
        <v>573</v>
      </c>
      <c r="W25" s="2">
        <f t="shared" si="10"/>
        <v>302</v>
      </c>
      <c r="Y25" s="3">
        <f t="shared" si="6"/>
        <v>150060</v>
      </c>
      <c r="Z25" s="3">
        <f t="shared" si="6"/>
        <v>132139</v>
      </c>
      <c r="AA25" s="3">
        <f t="shared" si="6"/>
        <v>110573</v>
      </c>
      <c r="AB25" s="3">
        <f t="shared" si="6"/>
        <v>101302</v>
      </c>
      <c r="AC25" s="3">
        <f t="shared" si="7"/>
        <v>107887</v>
      </c>
      <c r="AD25" s="3">
        <f t="shared" si="7"/>
        <v>103168</v>
      </c>
      <c r="AE25" s="3">
        <f t="shared" si="7"/>
        <v>102775</v>
      </c>
      <c r="AF25" s="3">
        <f t="shared" si="7"/>
        <v>93165</v>
      </c>
    </row>
    <row r="26" spans="1:32" ht="15" customHeight="1" thickBot="1">
      <c r="A26" s="244" t="s">
        <v>23</v>
      </c>
      <c r="B26" s="245"/>
      <c r="C26" s="15"/>
      <c r="D26" s="17">
        <v>84179</v>
      </c>
      <c r="E26" s="17">
        <v>80382</v>
      </c>
      <c r="F26" s="17">
        <v>74279</v>
      </c>
      <c r="G26" s="17">
        <v>68432</v>
      </c>
      <c r="H26" s="244" t="s">
        <v>23</v>
      </c>
      <c r="I26" s="245"/>
      <c r="J26" s="15"/>
      <c r="K26" s="17">
        <v>129374</v>
      </c>
      <c r="L26" s="17">
        <v>116722</v>
      </c>
      <c r="M26" s="17">
        <v>100838</v>
      </c>
      <c r="N26" s="17">
        <v>89048</v>
      </c>
      <c r="P26" s="2">
        <f t="shared" si="9"/>
        <v>79</v>
      </c>
      <c r="Q26" s="2">
        <f t="shared" si="9"/>
        <v>82</v>
      </c>
      <c r="R26" s="2">
        <f t="shared" si="9"/>
        <v>79</v>
      </c>
      <c r="S26" s="2">
        <f t="shared" si="9"/>
        <v>32</v>
      </c>
      <c r="T26" s="2">
        <f t="shared" si="10"/>
        <v>374</v>
      </c>
      <c r="U26" s="2">
        <f t="shared" si="10"/>
        <v>722</v>
      </c>
      <c r="V26" s="2">
        <f t="shared" si="10"/>
        <v>838</v>
      </c>
      <c r="W26" s="2">
        <f t="shared" si="10"/>
        <v>48</v>
      </c>
      <c r="Y26" s="3">
        <f t="shared" si="6"/>
        <v>129374</v>
      </c>
      <c r="Z26" s="3">
        <f t="shared" si="6"/>
        <v>116722</v>
      </c>
      <c r="AA26" s="3">
        <f t="shared" si="6"/>
        <v>100838</v>
      </c>
      <c r="AB26" s="3">
        <f t="shared" si="6"/>
        <v>89048</v>
      </c>
      <c r="AC26" s="3">
        <f t="shared" si="7"/>
        <v>84179</v>
      </c>
      <c r="AD26" s="3">
        <f t="shared" si="7"/>
        <v>80382</v>
      </c>
      <c r="AE26" s="3">
        <f t="shared" si="7"/>
        <v>74279</v>
      </c>
      <c r="AF26" s="3">
        <f t="shared" si="7"/>
        <v>68432</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8"/>
      <c r="E28" s="18"/>
      <c r="F28" s="18"/>
      <c r="G28" s="18"/>
      <c r="H28" s="244" t="s">
        <v>25</v>
      </c>
      <c r="I28" s="245"/>
      <c r="J28" s="15"/>
      <c r="K28" s="18"/>
      <c r="L28" s="18"/>
      <c r="M28" s="18"/>
      <c r="N28" s="18"/>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54" t="s">
        <v>26</v>
      </c>
      <c r="B29" s="255"/>
      <c r="C29" s="15"/>
      <c r="D29" s="16">
        <v>995871</v>
      </c>
      <c r="E29" s="16">
        <v>1024853</v>
      </c>
      <c r="F29" s="16">
        <v>1087303</v>
      </c>
      <c r="G29" s="16">
        <v>1126615</v>
      </c>
      <c r="H29" s="254" t="s">
        <v>26</v>
      </c>
      <c r="I29" s="255"/>
      <c r="J29" s="15"/>
      <c r="K29" s="16">
        <v>1031818</v>
      </c>
      <c r="L29" s="16">
        <v>1053179</v>
      </c>
      <c r="M29" s="16">
        <v>1006977</v>
      </c>
      <c r="N29" s="16">
        <v>1016266</v>
      </c>
      <c r="P29" s="2">
        <f t="shared" si="9"/>
        <v>871</v>
      </c>
      <c r="Q29" s="2">
        <f t="shared" si="9"/>
        <v>4853</v>
      </c>
      <c r="R29" s="2">
        <f t="shared" si="9"/>
        <v>7303</v>
      </c>
      <c r="S29" s="2">
        <f t="shared" si="9"/>
        <v>6615</v>
      </c>
      <c r="T29" s="2">
        <f t="shared" si="10"/>
        <v>1818</v>
      </c>
      <c r="U29" s="2">
        <f t="shared" si="10"/>
        <v>3179</v>
      </c>
      <c r="V29" s="2">
        <f t="shared" si="10"/>
        <v>6977</v>
      </c>
      <c r="W29" s="2">
        <f t="shared" si="10"/>
        <v>6266</v>
      </c>
      <c r="Y29" s="3">
        <f t="shared" si="6"/>
        <v>1031818</v>
      </c>
      <c r="Z29" s="3">
        <f t="shared" si="6"/>
        <v>1053179</v>
      </c>
      <c r="AA29" s="3">
        <f t="shared" si="6"/>
        <v>1006977</v>
      </c>
      <c r="AB29" s="3">
        <f t="shared" si="6"/>
        <v>1016266</v>
      </c>
      <c r="AC29" s="3">
        <f t="shared" si="7"/>
        <v>995871</v>
      </c>
      <c r="AD29" s="3">
        <f t="shared" si="7"/>
        <v>1024853</v>
      </c>
      <c r="AE29" s="3">
        <f t="shared" si="7"/>
        <v>1087303</v>
      </c>
      <c r="AF29" s="3">
        <f t="shared" si="7"/>
        <v>1126615</v>
      </c>
    </row>
    <row r="30" spans="1:32" ht="15" customHeight="1" thickBot="1">
      <c r="A30" s="254" t="s">
        <v>27</v>
      </c>
      <c r="B30" s="255"/>
      <c r="C30" s="15"/>
      <c r="D30" s="16">
        <v>281185</v>
      </c>
      <c r="E30" s="16">
        <v>247143</v>
      </c>
      <c r="F30" s="16">
        <v>283692</v>
      </c>
      <c r="G30" s="16">
        <v>262157</v>
      </c>
      <c r="H30" s="254" t="s">
        <v>27</v>
      </c>
      <c r="I30" s="255"/>
      <c r="J30" s="15"/>
      <c r="K30" s="16">
        <v>361324</v>
      </c>
      <c r="L30" s="16">
        <v>354959</v>
      </c>
      <c r="M30" s="16">
        <v>301071</v>
      </c>
      <c r="N30" s="16">
        <v>255207</v>
      </c>
      <c r="P30" s="2">
        <f t="shared" si="9"/>
        <v>185</v>
      </c>
      <c r="Q30" s="2">
        <f t="shared" si="9"/>
        <v>143</v>
      </c>
      <c r="R30" s="2">
        <f t="shared" si="9"/>
        <v>692</v>
      </c>
      <c r="S30" s="2">
        <f t="shared" si="9"/>
        <v>157</v>
      </c>
      <c r="T30" s="2">
        <f t="shared" si="10"/>
        <v>324</v>
      </c>
      <c r="U30" s="2">
        <f t="shared" si="10"/>
        <v>959</v>
      </c>
      <c r="V30" s="2">
        <f t="shared" si="10"/>
        <v>71</v>
      </c>
      <c r="W30" s="2">
        <f t="shared" si="10"/>
        <v>207</v>
      </c>
      <c r="Y30" s="3">
        <f t="shared" si="6"/>
        <v>361324</v>
      </c>
      <c r="Z30" s="3">
        <f t="shared" si="6"/>
        <v>354959</v>
      </c>
      <c r="AA30" s="3">
        <f t="shared" si="6"/>
        <v>301071</v>
      </c>
      <c r="AB30" s="3">
        <f t="shared" si="6"/>
        <v>255207</v>
      </c>
      <c r="AC30" s="3">
        <f t="shared" si="7"/>
        <v>281185</v>
      </c>
      <c r="AD30" s="3">
        <f t="shared" si="7"/>
        <v>247143</v>
      </c>
      <c r="AE30" s="3">
        <f t="shared" si="7"/>
        <v>283692</v>
      </c>
      <c r="AF30" s="3">
        <f t="shared" si="7"/>
        <v>262157</v>
      </c>
    </row>
    <row r="31" spans="1:32" ht="15" customHeight="1" thickBot="1">
      <c r="A31" s="244" t="s">
        <v>28</v>
      </c>
      <c r="B31" s="245"/>
      <c r="C31" s="15"/>
      <c r="D31" s="17">
        <v>278748</v>
      </c>
      <c r="E31" s="17">
        <v>240245</v>
      </c>
      <c r="F31" s="17">
        <v>277670</v>
      </c>
      <c r="G31" s="17">
        <v>256135</v>
      </c>
      <c r="H31" s="244" t="s">
        <v>28</v>
      </c>
      <c r="I31" s="245"/>
      <c r="J31" s="15"/>
      <c r="K31" s="17">
        <v>359233</v>
      </c>
      <c r="L31" s="17">
        <v>351263</v>
      </c>
      <c r="M31" s="17">
        <v>297375</v>
      </c>
      <c r="N31" s="17">
        <v>252770</v>
      </c>
      <c r="P31" s="2">
        <f t="shared" si="9"/>
        <v>748</v>
      </c>
      <c r="Q31" s="2">
        <f t="shared" si="9"/>
        <v>245</v>
      </c>
      <c r="R31" s="2">
        <f t="shared" si="9"/>
        <v>670</v>
      </c>
      <c r="S31" s="2">
        <f t="shared" si="9"/>
        <v>135</v>
      </c>
      <c r="T31" s="2">
        <f t="shared" si="10"/>
        <v>233</v>
      </c>
      <c r="U31" s="2">
        <f t="shared" si="10"/>
        <v>263</v>
      </c>
      <c r="V31" s="2">
        <f t="shared" si="10"/>
        <v>375</v>
      </c>
      <c r="W31" s="2">
        <f t="shared" si="10"/>
        <v>770</v>
      </c>
      <c r="Y31" s="3">
        <f t="shared" si="6"/>
        <v>359233</v>
      </c>
      <c r="Z31" s="3">
        <f t="shared" si="6"/>
        <v>351263</v>
      </c>
      <c r="AA31" s="3">
        <f t="shared" si="6"/>
        <v>297375</v>
      </c>
      <c r="AB31" s="3">
        <f t="shared" si="6"/>
        <v>252770</v>
      </c>
      <c r="AC31" s="3">
        <f t="shared" si="7"/>
        <v>278748</v>
      </c>
      <c r="AD31" s="3">
        <f t="shared" si="7"/>
        <v>240245</v>
      </c>
      <c r="AE31" s="3">
        <f t="shared" si="7"/>
        <v>277670</v>
      </c>
      <c r="AF31" s="3">
        <f t="shared" si="7"/>
        <v>256135</v>
      </c>
    </row>
    <row r="32" spans="1:32" ht="24" customHeight="1" thickBot="1">
      <c r="A32" s="244" t="s">
        <v>29</v>
      </c>
      <c r="B32" s="245"/>
      <c r="C32" s="15"/>
      <c r="D32" s="17">
        <v>2438</v>
      </c>
      <c r="E32" s="17">
        <v>6898</v>
      </c>
      <c r="F32" s="17">
        <v>6022</v>
      </c>
      <c r="G32" s="17">
        <v>6022</v>
      </c>
      <c r="H32" s="244" t="s">
        <v>29</v>
      </c>
      <c r="I32" s="245"/>
      <c r="J32" s="15"/>
      <c r="K32" s="17">
        <v>2091</v>
      </c>
      <c r="L32" s="17">
        <v>3696</v>
      </c>
      <c r="M32" s="17">
        <v>3696</v>
      </c>
      <c r="N32" s="17">
        <v>2438</v>
      </c>
      <c r="P32" s="2">
        <f t="shared" si="9"/>
        <v>8</v>
      </c>
      <c r="Q32" s="2">
        <f t="shared" si="9"/>
        <v>8</v>
      </c>
      <c r="R32" s="2">
        <f t="shared" si="9"/>
        <v>2</v>
      </c>
      <c r="S32" s="2">
        <f t="shared" si="9"/>
        <v>2</v>
      </c>
      <c r="T32" s="2">
        <f t="shared" si="10"/>
        <v>1</v>
      </c>
      <c r="U32" s="2">
        <f t="shared" si="10"/>
        <v>6</v>
      </c>
      <c r="V32" s="2">
        <f t="shared" si="10"/>
        <v>6</v>
      </c>
      <c r="W32" s="2">
        <f t="shared" si="10"/>
        <v>8</v>
      </c>
      <c r="Y32" s="3">
        <f t="shared" si="6"/>
        <v>2091</v>
      </c>
      <c r="Z32" s="3">
        <f t="shared" si="6"/>
        <v>3696</v>
      </c>
      <c r="AA32" s="3">
        <f t="shared" si="6"/>
        <v>3696</v>
      </c>
      <c r="AB32" s="3">
        <f t="shared" si="6"/>
        <v>2438</v>
      </c>
      <c r="AC32" s="3">
        <f t="shared" si="7"/>
        <v>2438</v>
      </c>
      <c r="AD32" s="3">
        <f t="shared" si="7"/>
        <v>6898</v>
      </c>
      <c r="AE32" s="3">
        <f t="shared" si="7"/>
        <v>6022</v>
      </c>
      <c r="AF32" s="3">
        <f t="shared" si="7"/>
        <v>6022</v>
      </c>
    </row>
    <row r="33" spans="1:32" ht="24" customHeight="1" thickBot="1">
      <c r="A33" s="254" t="s">
        <v>30</v>
      </c>
      <c r="B33" s="255"/>
      <c r="C33" s="15"/>
      <c r="D33" s="16">
        <v>714685</v>
      </c>
      <c r="E33" s="16">
        <v>777710</v>
      </c>
      <c r="F33" s="16">
        <v>803612</v>
      </c>
      <c r="G33" s="16">
        <v>864458</v>
      </c>
      <c r="H33" s="254" t="s">
        <v>30</v>
      </c>
      <c r="I33" s="255"/>
      <c r="J33" s="15"/>
      <c r="K33" s="16">
        <v>670493</v>
      </c>
      <c r="L33" s="16">
        <v>698221</v>
      </c>
      <c r="M33" s="16">
        <v>705907</v>
      </c>
      <c r="N33" s="16">
        <v>761059</v>
      </c>
      <c r="P33" s="2">
        <f t="shared" si="9"/>
        <v>685</v>
      </c>
      <c r="Q33" s="2">
        <f t="shared" si="9"/>
        <v>710</v>
      </c>
      <c r="R33" s="2">
        <f t="shared" si="9"/>
        <v>612</v>
      </c>
      <c r="S33" s="2">
        <f t="shared" si="9"/>
        <v>458</v>
      </c>
      <c r="T33" s="2">
        <f t="shared" si="10"/>
        <v>493</v>
      </c>
      <c r="U33" s="2">
        <f t="shared" si="10"/>
        <v>221</v>
      </c>
      <c r="V33" s="2">
        <f t="shared" si="10"/>
        <v>907</v>
      </c>
      <c r="W33" s="2">
        <f t="shared" si="10"/>
        <v>59</v>
      </c>
      <c r="Y33" s="3">
        <f t="shared" si="6"/>
        <v>670493</v>
      </c>
      <c r="Z33" s="3">
        <f t="shared" si="6"/>
        <v>698221</v>
      </c>
      <c r="AA33" s="3">
        <f t="shared" si="6"/>
        <v>705907</v>
      </c>
      <c r="AB33" s="3">
        <f t="shared" si="6"/>
        <v>761059</v>
      </c>
      <c r="AC33" s="3">
        <f t="shared" si="7"/>
        <v>714685</v>
      </c>
      <c r="AD33" s="3">
        <f t="shared" si="7"/>
        <v>777710</v>
      </c>
      <c r="AE33" s="3">
        <f t="shared" si="7"/>
        <v>803612</v>
      </c>
      <c r="AF33" s="3">
        <f t="shared" si="7"/>
        <v>864458</v>
      </c>
    </row>
    <row r="34" spans="1:32" ht="30" customHeight="1" thickBot="1">
      <c r="A34" s="244" t="s">
        <v>31</v>
      </c>
      <c r="B34" s="245"/>
      <c r="C34" s="15"/>
      <c r="D34" s="17">
        <v>442000</v>
      </c>
      <c r="E34" s="17">
        <v>442000</v>
      </c>
      <c r="F34" s="17">
        <v>442000</v>
      </c>
      <c r="G34" s="17">
        <v>442000</v>
      </c>
      <c r="H34" s="244" t="s">
        <v>31</v>
      </c>
      <c r="I34" s="245"/>
      <c r="J34" s="15"/>
      <c r="K34" s="17">
        <v>442000</v>
      </c>
      <c r="L34" s="17">
        <v>442000</v>
      </c>
      <c r="M34" s="17">
        <v>442000</v>
      </c>
      <c r="N34" s="17">
        <v>442000</v>
      </c>
      <c r="P34" s="2">
        <f t="shared" si="9"/>
        <v>0</v>
      </c>
      <c r="Q34" s="2">
        <f t="shared" si="9"/>
        <v>0</v>
      </c>
      <c r="R34" s="2">
        <f t="shared" si="9"/>
        <v>0</v>
      </c>
      <c r="S34" s="2">
        <f t="shared" si="9"/>
        <v>0</v>
      </c>
      <c r="T34" s="2">
        <f t="shared" si="10"/>
        <v>0</v>
      </c>
      <c r="U34" s="2">
        <f t="shared" si="10"/>
        <v>0</v>
      </c>
      <c r="V34" s="2">
        <f t="shared" si="10"/>
        <v>0</v>
      </c>
      <c r="W34" s="2">
        <f t="shared" si="10"/>
        <v>0</v>
      </c>
      <c r="Y34" s="3">
        <f t="shared" si="6"/>
        <v>442000</v>
      </c>
      <c r="Z34" s="3">
        <f t="shared" si="6"/>
        <v>442000</v>
      </c>
      <c r="AA34" s="3">
        <f t="shared" si="6"/>
        <v>442000</v>
      </c>
      <c r="AB34" s="3">
        <f t="shared" si="6"/>
        <v>442000</v>
      </c>
      <c r="AC34" s="3">
        <f t="shared" si="7"/>
        <v>442000</v>
      </c>
      <c r="AD34" s="3">
        <f t="shared" si="7"/>
        <v>442000</v>
      </c>
      <c r="AE34" s="3">
        <f t="shared" si="7"/>
        <v>442000</v>
      </c>
      <c r="AF34" s="3">
        <f t="shared" si="7"/>
        <v>442000</v>
      </c>
    </row>
    <row r="35" spans="1:32" ht="30" customHeight="1" thickBot="1">
      <c r="A35" s="244" t="s">
        <v>32</v>
      </c>
      <c r="B35" s="245"/>
      <c r="C35" s="15"/>
      <c r="D35" s="18">
        <v>10</v>
      </c>
      <c r="E35" s="18">
        <v>10</v>
      </c>
      <c r="F35" s="18">
        <v>10</v>
      </c>
      <c r="G35" s="18">
        <v>10</v>
      </c>
      <c r="H35" s="244" t="s">
        <v>32</v>
      </c>
      <c r="I35" s="245"/>
      <c r="J35" s="15"/>
      <c r="K35" s="18">
        <v>10</v>
      </c>
      <c r="L35" s="18">
        <v>10</v>
      </c>
      <c r="M35" s="18">
        <v>10</v>
      </c>
      <c r="N35" s="18">
        <v>10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10</v>
      </c>
      <c r="Z35" s="3">
        <f t="shared" si="6"/>
        <v>10</v>
      </c>
      <c r="AA35" s="3">
        <f t="shared" si="6"/>
        <v>10</v>
      </c>
      <c r="AB35" s="3">
        <f t="shared" si="6"/>
        <v>10</v>
      </c>
      <c r="AC35" s="3">
        <f t="shared" si="7"/>
        <v>10</v>
      </c>
      <c r="AD35" s="3">
        <f t="shared" si="7"/>
        <v>10</v>
      </c>
      <c r="AE35" s="3">
        <f t="shared" si="7"/>
        <v>10</v>
      </c>
      <c r="AF35" s="3">
        <f t="shared" si="7"/>
        <v>10</v>
      </c>
    </row>
    <row r="36" spans="1:32" ht="36" customHeight="1" thickBot="1">
      <c r="A36" s="244" t="s">
        <v>33</v>
      </c>
      <c r="B36" s="245"/>
      <c r="C36" s="15"/>
      <c r="D36" s="17">
        <v>109406</v>
      </c>
      <c r="E36" s="17">
        <v>171328</v>
      </c>
      <c r="F36" s="17">
        <v>210217</v>
      </c>
      <c r="G36" s="17">
        <v>274739</v>
      </c>
      <c r="H36" s="244" t="s">
        <v>33</v>
      </c>
      <c r="I36" s="245"/>
      <c r="J36" s="15"/>
      <c r="K36" s="17">
        <v>118381</v>
      </c>
      <c r="L36" s="17">
        <v>152393</v>
      </c>
      <c r="M36" s="17">
        <v>160315</v>
      </c>
      <c r="N36" s="17">
        <v>213091</v>
      </c>
      <c r="P36" s="2">
        <f t="shared" si="9"/>
        <v>406</v>
      </c>
      <c r="Q36" s="2">
        <f t="shared" si="9"/>
        <v>328</v>
      </c>
      <c r="R36" s="2">
        <f t="shared" si="9"/>
        <v>217</v>
      </c>
      <c r="S36" s="2">
        <f t="shared" si="9"/>
        <v>739</v>
      </c>
      <c r="T36" s="2">
        <f t="shared" si="10"/>
        <v>381</v>
      </c>
      <c r="U36" s="2">
        <f t="shared" si="10"/>
        <v>393</v>
      </c>
      <c r="V36" s="2">
        <f t="shared" si="10"/>
        <v>315</v>
      </c>
      <c r="W36" s="2">
        <f t="shared" si="10"/>
        <v>91</v>
      </c>
      <c r="Y36" s="3">
        <f t="shared" si="6"/>
        <v>118381</v>
      </c>
      <c r="Z36" s="3">
        <f t="shared" si="6"/>
        <v>152393</v>
      </c>
      <c r="AA36" s="3">
        <f t="shared" si="6"/>
        <v>160315</v>
      </c>
      <c r="AB36" s="3">
        <f t="shared" si="6"/>
        <v>213091</v>
      </c>
      <c r="AC36" s="3">
        <f t="shared" si="7"/>
        <v>109406</v>
      </c>
      <c r="AD36" s="3">
        <f t="shared" si="7"/>
        <v>171328</v>
      </c>
      <c r="AE36" s="3">
        <f t="shared" si="7"/>
        <v>210217</v>
      </c>
      <c r="AF36" s="3">
        <f t="shared" si="7"/>
        <v>274739</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995871</v>
      </c>
      <c r="E38" s="16">
        <v>1024853</v>
      </c>
      <c r="F38" s="16">
        <v>1087303</v>
      </c>
      <c r="G38" s="16">
        <v>1126615</v>
      </c>
      <c r="H38" s="254" t="s">
        <v>35</v>
      </c>
      <c r="I38" s="255"/>
      <c r="J38" s="15"/>
      <c r="K38" s="16">
        <v>1031818</v>
      </c>
      <c r="L38" s="16">
        <v>1053179</v>
      </c>
      <c r="M38" s="16">
        <v>1006977</v>
      </c>
      <c r="N38" s="16">
        <v>1016266</v>
      </c>
      <c r="P38" s="2">
        <f t="shared" si="9"/>
        <v>871</v>
      </c>
      <c r="Q38" s="2">
        <f t="shared" si="9"/>
        <v>4853</v>
      </c>
      <c r="R38" s="2">
        <f t="shared" si="9"/>
        <v>7303</v>
      </c>
      <c r="S38" s="2">
        <f t="shared" si="9"/>
        <v>6615</v>
      </c>
      <c r="T38" s="2">
        <f t="shared" si="10"/>
        <v>1818</v>
      </c>
      <c r="U38" s="2">
        <f t="shared" si="10"/>
        <v>3179</v>
      </c>
      <c r="V38" s="2">
        <f t="shared" si="10"/>
        <v>6977</v>
      </c>
      <c r="W38" s="2">
        <f t="shared" si="10"/>
        <v>6266</v>
      </c>
      <c r="Y38" s="3">
        <f t="shared" si="6"/>
        <v>1031818</v>
      </c>
      <c r="Z38" s="3">
        <f t="shared" si="6"/>
        <v>1053179</v>
      </c>
      <c r="AA38" s="3">
        <f t="shared" si="6"/>
        <v>1006977</v>
      </c>
      <c r="AB38" s="3">
        <f t="shared" si="6"/>
        <v>1016266</v>
      </c>
      <c r="AC38" s="3">
        <f t="shared" si="7"/>
        <v>995871</v>
      </c>
      <c r="AD38" s="3">
        <f t="shared" si="7"/>
        <v>1024853</v>
      </c>
      <c r="AE38" s="3">
        <f t="shared" si="7"/>
        <v>1087303</v>
      </c>
      <c r="AF38" s="3">
        <f t="shared" si="7"/>
        <v>1126615</v>
      </c>
    </row>
    <row r="39" spans="1:32" ht="15" customHeight="1" thickBot="1">
      <c r="A39" t="s">
        <v>1690</v>
      </c>
      <c r="B39"/>
      <c r="C39"/>
      <c r="D39"/>
      <c r="E39"/>
      <c r="F39"/>
      <c r="G39"/>
      <c r="H39" t="s">
        <v>1691</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9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929</v>
      </c>
      <c r="D1" s="155" t="s">
        <v>1909</v>
      </c>
    </row>
    <row r="2" spans="1:11">
      <c r="A2" s="7"/>
      <c r="B2" s="198" t="s">
        <v>540</v>
      </c>
      <c r="C2" s="199" t="s">
        <v>37</v>
      </c>
      <c r="D2" s="199" t="str">
        <f>'Input yearly DDV'!N18</f>
        <v>Năm 2013</v>
      </c>
      <c r="E2" s="199" t="str">
        <f>'Input yearly DDV'!O18</f>
        <v>Năm 2015</v>
      </c>
      <c r="F2" s="199" t="str">
        <f>'Input yearly DDV'!P18</f>
        <v>Năm 2016</v>
      </c>
      <c r="G2" s="199" t="str">
        <f>'Input yearly DDV'!Q18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DDV'!N3</f>
        <v>2060846</v>
      </c>
      <c r="E4" s="172">
        <f>'Input yearly DDV'!O3</f>
        <v>2540082</v>
      </c>
      <c r="F4" s="172">
        <f>'Input yearly DDV'!P3</f>
        <v>1259463</v>
      </c>
      <c r="G4" s="172">
        <f>'Input yearly DDV'!Q3</f>
        <v>1971833</v>
      </c>
      <c r="H4" s="171"/>
      <c r="I4" s="268"/>
      <c r="J4" s="239"/>
      <c r="K4" s="269"/>
    </row>
    <row r="5" spans="1:11">
      <c r="A5" s="7"/>
      <c r="B5" s="170" t="s">
        <v>542</v>
      </c>
      <c r="C5" s="170" t="s">
        <v>38</v>
      </c>
      <c r="D5" s="173">
        <f>'Input yearly DDV'!N5</f>
        <v>125231</v>
      </c>
      <c r="E5" s="173">
        <f>'Input yearly DDV'!O5</f>
        <v>313054</v>
      </c>
      <c r="F5" s="173">
        <f>'Input yearly DDV'!P5</f>
        <v>-267584</v>
      </c>
      <c r="G5" s="173">
        <f>'Input yearly DDV'!Q5</f>
        <v>181918</v>
      </c>
      <c r="H5" s="171"/>
      <c r="I5" s="268"/>
      <c r="J5" s="239"/>
      <c r="K5" s="269"/>
    </row>
    <row r="6" spans="1:11">
      <c r="A6" s="7"/>
      <c r="B6" s="170" t="s">
        <v>543</v>
      </c>
      <c r="C6" s="170" t="s">
        <v>38</v>
      </c>
      <c r="D6" s="173">
        <f>'Input yearly DDV'!N15</f>
        <v>256</v>
      </c>
      <c r="E6" s="173">
        <f>'Input yearly DDV'!O15</f>
        <v>49223</v>
      </c>
      <c r="F6" s="173">
        <f>'Input yearly DDV'!P15</f>
        <v>-469800</v>
      </c>
      <c r="G6" s="173">
        <f>'Input yearly DDV'!Q15</f>
        <v>14761</v>
      </c>
      <c r="H6" s="171"/>
      <c r="I6" s="268"/>
      <c r="J6" s="239"/>
      <c r="K6" s="269"/>
    </row>
    <row r="7" spans="1:11">
      <c r="A7" s="7"/>
      <c r="B7" s="170" t="s">
        <v>544</v>
      </c>
      <c r="C7" s="170" t="s">
        <v>38</v>
      </c>
      <c r="D7" s="173">
        <f>'Input yearly DDV'!N33</f>
        <v>870609</v>
      </c>
      <c r="E7" s="173">
        <f>'Input yearly DDV'!O33</f>
        <v>1510397</v>
      </c>
      <c r="F7" s="173">
        <f>'Input yearly DDV'!P33</f>
        <v>999336</v>
      </c>
      <c r="G7" s="173">
        <f>'Input yearly DDV'!Q33</f>
        <v>1021759</v>
      </c>
      <c r="H7" s="171"/>
      <c r="I7" s="268"/>
      <c r="J7" s="239"/>
      <c r="K7" s="269"/>
    </row>
    <row r="8" spans="1:11">
      <c r="A8" s="7"/>
      <c r="B8" s="170" t="s">
        <v>545</v>
      </c>
      <c r="C8" s="171" t="s">
        <v>38</v>
      </c>
      <c r="D8" s="172">
        <f>'Input yearly DDV'!N29</f>
        <v>2979646</v>
      </c>
      <c r="E8" s="172">
        <f>'Input yearly DDV'!O29</f>
        <v>3032427</v>
      </c>
      <c r="F8" s="172">
        <f>'Input yearly DDV'!P29</f>
        <v>2165103</v>
      </c>
      <c r="G8" s="172">
        <f>'Input yearly DDV'!Q29</f>
        <v>2050306</v>
      </c>
      <c r="H8" s="171"/>
      <c r="I8" s="268"/>
      <c r="J8" s="239"/>
      <c r="K8" s="269"/>
    </row>
    <row r="9" spans="1:11">
      <c r="A9" s="7"/>
      <c r="B9" s="170" t="s">
        <v>546</v>
      </c>
      <c r="C9" s="171" t="s">
        <v>39</v>
      </c>
      <c r="D9" s="172">
        <f>'Input yearly DDV'!N34*1000000/10000</f>
        <v>68652900</v>
      </c>
      <c r="E9" s="172">
        <f>'Input yearly DDV'!O34*1000000/10000</f>
        <v>146109900</v>
      </c>
      <c r="F9" s="172">
        <f>'Input yearly DDV'!P34*1000000/10000</f>
        <v>146109900</v>
      </c>
      <c r="G9" s="172">
        <f>'Input yearly DDV'!Q34*1000000/10000</f>
        <v>146109900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6.0766791890320769E-2</v>
      </c>
      <c r="E11" s="174">
        <f>E5/E4</f>
        <v>0.12324562750336407</v>
      </c>
      <c r="F11" s="174">
        <f>F5/F4</f>
        <v>-0.2124588018862007</v>
      </c>
      <c r="G11" s="174">
        <f>G5/G4</f>
        <v>9.2258320050430234E-2</v>
      </c>
      <c r="H11" s="171"/>
      <c r="I11" s="268"/>
      <c r="J11" s="239"/>
      <c r="K11" s="269"/>
    </row>
    <row r="12" spans="1:11">
      <c r="A12" s="7"/>
      <c r="B12" s="170" t="s">
        <v>570</v>
      </c>
      <c r="C12" s="171" t="s">
        <v>36</v>
      </c>
      <c r="D12" s="175">
        <f>D6/D4</f>
        <v>1.2422082969809487E-4</v>
      </c>
      <c r="E12" s="174">
        <f>E6/E4</f>
        <v>1.9378508252883175E-2</v>
      </c>
      <c r="F12" s="174">
        <f>F6/F4</f>
        <v>-0.37301611877443003</v>
      </c>
      <c r="G12" s="174">
        <f>G6/G4</f>
        <v>7.4859280679449016E-3</v>
      </c>
      <c r="H12" s="171"/>
      <c r="I12" s="268"/>
      <c r="J12" s="239"/>
      <c r="K12" s="269"/>
    </row>
    <row r="13" spans="1:11">
      <c r="A13" s="7"/>
      <c r="B13" s="170" t="s">
        <v>41</v>
      </c>
      <c r="C13" s="171" t="s">
        <v>40</v>
      </c>
      <c r="D13" s="172">
        <f>D6*1000000/D9</f>
        <v>3.7289029305389869</v>
      </c>
      <c r="E13" s="173">
        <f>E6*1000000/E9</f>
        <v>336.89024494575659</v>
      </c>
      <c r="F13" s="173">
        <f>F6*1000000/F9</f>
        <v>-3215.3878689945036</v>
      </c>
      <c r="G13" s="173">
        <f>G6*1000000/G9</f>
        <v>101.02669292087668</v>
      </c>
      <c r="H13" s="171"/>
      <c r="I13" s="268"/>
      <c r="J13" s="239"/>
      <c r="K13" s="269"/>
    </row>
    <row r="14" spans="1:11">
      <c r="A14" s="7"/>
      <c r="B14" s="170" t="s">
        <v>548</v>
      </c>
      <c r="C14" s="171"/>
      <c r="D14" s="172">
        <f>D7*1000000/D9</f>
        <v>12681.314263490691</v>
      </c>
      <c r="E14" s="173">
        <f>E7*1000000/E9</f>
        <v>10337.403557185378</v>
      </c>
      <c r="F14" s="173">
        <f>F7*1000000/F9</f>
        <v>6839.6186706034296</v>
      </c>
      <c r="G14" s="173">
        <f>G7*1000000/G9</f>
        <v>6993.0853419241266</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0.2325433341452976</v>
      </c>
      <c r="F16" s="179">
        <f>(F4-E4)/ABS(E4)</f>
        <v>-0.50416443248682519</v>
      </c>
      <c r="G16" s="179">
        <f>(G4-F4)/ABS(F4)</f>
        <v>0.56561407520506757</v>
      </c>
      <c r="H16" s="171"/>
      <c r="I16" s="268"/>
      <c r="J16" s="239"/>
      <c r="K16" s="269"/>
    </row>
    <row r="17" spans="1:12">
      <c r="A17" s="7"/>
      <c r="B17" s="170" t="s">
        <v>543</v>
      </c>
      <c r="C17" s="180" t="s">
        <v>36</v>
      </c>
      <c r="D17" s="170"/>
      <c r="E17" s="179">
        <f>(E6-D6)/ABS(D6)</f>
        <v>191.27734375</v>
      </c>
      <c r="F17" s="179">
        <f>(F6-E6)/ABS(E6)</f>
        <v>-10.544318712796864</v>
      </c>
      <c r="G17" s="179">
        <f>(G6-F6)/ABS(F6)</f>
        <v>1.0314197530864198</v>
      </c>
      <c r="H17" s="171"/>
      <c r="I17" s="268"/>
      <c r="J17" s="239"/>
      <c r="K17" s="269"/>
    </row>
    <row r="18" spans="1:12">
      <c r="A18" s="7"/>
      <c r="B18" s="170" t="s">
        <v>41</v>
      </c>
      <c r="C18" s="177" t="s">
        <v>36</v>
      </c>
      <c r="D18" s="178"/>
      <c r="E18" s="179">
        <f>(E13-D13)/ABS(D13)</f>
        <v>89.3456730360802</v>
      </c>
      <c r="F18" s="179">
        <f>(F13-E13)/ABS(E13)</f>
        <v>-10.544318712796864</v>
      </c>
      <c r="G18" s="179">
        <f>(G13-F13)/ABS(F13)</f>
        <v>1.0314197530864198</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4.1346388879322439E-2</v>
      </c>
      <c r="F20" s="175">
        <f>F6/AVERAGE(E7:F7)</f>
        <v>-0.37438245422919492</v>
      </c>
      <c r="G20" s="175">
        <f>G6/AVERAGE(F7:G7)</f>
        <v>1.4606933370277003E-2</v>
      </c>
      <c r="H20" s="171"/>
      <c r="I20" s="264" t="s">
        <v>1187</v>
      </c>
      <c r="J20" s="264"/>
      <c r="K20" s="264"/>
    </row>
    <row r="21" spans="1:12">
      <c r="A21" s="7"/>
      <c r="B21" s="170" t="s">
        <v>43</v>
      </c>
      <c r="C21" s="182" t="s">
        <v>36</v>
      </c>
      <c r="D21" s="171"/>
      <c r="E21" s="175">
        <f>E6/AVERAGE(D8:E8)</f>
        <v>1.6374718004921098E-2</v>
      </c>
      <c r="F21" s="175">
        <f>F6/AVERAGE(E8:F8)</f>
        <v>-0.18077817732653781</v>
      </c>
      <c r="G21" s="175">
        <f>G6/AVERAGE(F8:G8)</f>
        <v>7.0033536484834565E-3</v>
      </c>
      <c r="H21" s="171"/>
      <c r="I21" s="183" t="s">
        <v>1188</v>
      </c>
      <c r="J21" s="183">
        <v>2018</v>
      </c>
      <c r="K21" s="183" t="s">
        <v>1190</v>
      </c>
    </row>
    <row r="22" spans="1:12">
      <c r="A22" s="7"/>
      <c r="B22" s="176" t="s">
        <v>551</v>
      </c>
      <c r="C22" s="182"/>
      <c r="D22" s="171"/>
      <c r="E22" s="175"/>
      <c r="F22" s="175"/>
      <c r="G22" s="175"/>
      <c r="H22" s="171"/>
      <c r="I22" s="171" t="s">
        <v>1189</v>
      </c>
      <c r="J22" s="172">
        <v>2302030</v>
      </c>
      <c r="K22" s="185">
        <f>SUM(K30)/J22</f>
        <v>0.24560149085806876</v>
      </c>
    </row>
    <row r="23" spans="1:12">
      <c r="A23" s="7"/>
      <c r="B23" s="170" t="s">
        <v>552</v>
      </c>
      <c r="C23" s="182" t="s">
        <v>36</v>
      </c>
      <c r="D23" s="175">
        <f>1-D7/D8</f>
        <v>0.70781461958903846</v>
      </c>
      <c r="E23" s="175">
        <f>1-E7/E8</f>
        <v>0.50191810058411956</v>
      </c>
      <c r="F23" s="175">
        <f>1-F7/F8</f>
        <v>0.53843489201206596</v>
      </c>
      <c r="G23" s="175">
        <f>1-G7/G8</f>
        <v>0.50165536266293909</v>
      </c>
      <c r="H23" s="171"/>
      <c r="I23" s="171" t="s">
        <v>1191</v>
      </c>
      <c r="J23" s="172">
        <f>J24-J24*20%</f>
        <v>20480</v>
      </c>
      <c r="K23" s="185">
        <f>SUM(K32)/J23</f>
        <v>0.77197265625</v>
      </c>
    </row>
    <row r="24" spans="1:12">
      <c r="A24" s="7"/>
      <c r="B24" s="170" t="s">
        <v>553</v>
      </c>
      <c r="C24" s="182" t="s">
        <v>36</v>
      </c>
      <c r="D24" s="175">
        <f>D8/D7-1</f>
        <v>2.4224847204657891</v>
      </c>
      <c r="E24" s="175">
        <f>E8/E7-1</f>
        <v>1.0077019485605438</v>
      </c>
      <c r="F24" s="175">
        <f>F8/F7-1</f>
        <v>1.1665415836115178</v>
      </c>
      <c r="G24" s="175">
        <f>G8/G7-1</f>
        <v>1.006643445274277</v>
      </c>
      <c r="H24" s="171"/>
      <c r="I24" s="171" t="s">
        <v>1376</v>
      </c>
      <c r="J24" s="172">
        <v>25600</v>
      </c>
      <c r="K24" s="171"/>
    </row>
    <row r="25" spans="1:12">
      <c r="A25" s="7"/>
      <c r="B25" s="170" t="s">
        <v>554</v>
      </c>
      <c r="C25" s="182" t="s">
        <v>40</v>
      </c>
      <c r="D25" s="186">
        <f>'Input yearly DDV'!N19/'Input yearly DDV'!N31</f>
        <v>1.0311205200006042</v>
      </c>
      <c r="E25" s="186">
        <f>'Input yearly DDV'!O19/'Input yearly DDV'!O31</f>
        <v>0.94202079277139228</v>
      </c>
      <c r="F25" s="186">
        <f>'Input yearly DDV'!P19/'Input yearly DDV'!P31</f>
        <v>0.53974834332597033</v>
      </c>
      <c r="G25" s="186">
        <f>'Input yearly DDV'!Q19/'Input yearly DDV'!Q31</f>
        <v>0.52460669624848733</v>
      </c>
      <c r="H25" s="171"/>
      <c r="I25" s="171" t="s">
        <v>576</v>
      </c>
      <c r="J25" s="187"/>
      <c r="K25" s="197" t="s">
        <v>1649</v>
      </c>
    </row>
    <row r="26" spans="1:12">
      <c r="A26" s="7"/>
      <c r="B26" s="170" t="s">
        <v>555</v>
      </c>
      <c r="C26" s="182" t="s">
        <v>40</v>
      </c>
      <c r="D26" s="186">
        <f>('Input yearly DDV'!N19-'Input yearly DDV'!N23)/'Input yearly DDV'!N31</f>
        <v>0.22495752953019488</v>
      </c>
      <c r="E26" s="186">
        <f>('Input yearly DDV'!O19-'Input yearly DDV'!O23)/'Input yearly DDV'!O31</f>
        <v>0.39094244025648928</v>
      </c>
      <c r="F26" s="186">
        <f>('Input yearly DDV'!P19-'Input yearly DDV'!P23)/'Input yearly DDV'!P31</f>
        <v>0.14917659356263804</v>
      </c>
      <c r="G26" s="186">
        <f>('Input yearly DDV'!Q19-'Input yearly DDV'!Q23)/'Input yearly DDV'!Q31</f>
        <v>0.25952201390228646</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DDV'!Y1</f>
        <v>Quý 2/2016</v>
      </c>
      <c r="E28" s="199" t="str">
        <f>'Input quaterly DDV'!Z1</f>
        <v>Quý 3/2016</v>
      </c>
      <c r="F28" s="199" t="str">
        <f>'Input quaterly DDV'!AA1</f>
        <v>Quý 4/2016</v>
      </c>
      <c r="G28" s="199" t="str">
        <f>'Input quaterly DDV'!AB1</f>
        <v>Quý 1/2017</v>
      </c>
      <c r="H28" s="199" t="str">
        <f>'Input quaterly DDV'!AC1</f>
        <v>Quý 2/2017</v>
      </c>
      <c r="I28" s="199" t="str">
        <f>'Input quaterly DDV'!AD1</f>
        <v>Quý 3/2017</v>
      </c>
      <c r="J28" s="199" t="str">
        <f>'Input quaterly DDV'!AE1</f>
        <v>Quý 4/2017</v>
      </c>
      <c r="K28" s="199" t="str">
        <f>'Input quaterly DDV'!AF1</f>
        <v>Quý 1/2018</v>
      </c>
    </row>
    <row r="29" spans="1:12">
      <c r="A29" s="7"/>
      <c r="B29" s="170"/>
      <c r="C29" s="171"/>
      <c r="D29" s="171"/>
      <c r="E29" s="171"/>
      <c r="F29" s="171"/>
      <c r="G29" s="171"/>
      <c r="H29" s="171"/>
      <c r="I29" s="171"/>
      <c r="J29" s="171"/>
      <c r="K29" s="171"/>
    </row>
    <row r="30" spans="1:12">
      <c r="A30" s="7"/>
      <c r="B30" s="170" t="s">
        <v>541</v>
      </c>
      <c r="C30" s="171" t="s">
        <v>38</v>
      </c>
      <c r="D30" s="188">
        <f>'Input quaterly DDV'!Y3</f>
        <v>465638</v>
      </c>
      <c r="E30" s="188">
        <f>'Input quaterly DDV'!Z3</f>
        <v>262322</v>
      </c>
      <c r="F30" s="188">
        <f>'Input quaterly DDV'!AA3</f>
        <v>417620</v>
      </c>
      <c r="G30" s="188">
        <f>'Input quaterly DDV'!AB3</f>
        <v>521791</v>
      </c>
      <c r="H30" s="188">
        <f>'Input quaterly DDV'!AC3</f>
        <v>397227</v>
      </c>
      <c r="I30" s="188">
        <f>'Input quaterly DDV'!AD3</f>
        <v>449440</v>
      </c>
      <c r="J30" s="188">
        <f>'Input quaterly DDV'!AE3</f>
        <v>603441</v>
      </c>
      <c r="K30" s="188">
        <f>'Input quaterly DDV'!AF3</f>
        <v>565382</v>
      </c>
    </row>
    <row r="31" spans="1:12">
      <c r="A31" s="7"/>
      <c r="B31" s="170" t="s">
        <v>542</v>
      </c>
      <c r="C31" s="171" t="s">
        <v>38</v>
      </c>
      <c r="D31" s="188">
        <f>'Input quaterly DDV'!Y5</f>
        <v>-115200</v>
      </c>
      <c r="E31" s="188">
        <f>'Input quaterly DDV'!Z5</f>
        <v>-62198</v>
      </c>
      <c r="F31" s="188">
        <f>'Input quaterly DDV'!AA5</f>
        <v>-89584</v>
      </c>
      <c r="G31" s="188">
        <f>'Input quaterly DDV'!AB5</f>
        <v>2802</v>
      </c>
      <c r="H31" s="188">
        <f>'Input quaterly DDV'!AC5</f>
        <v>15446</v>
      </c>
      <c r="I31" s="188">
        <f>'Input quaterly DDV'!AD5</f>
        <v>45551</v>
      </c>
      <c r="J31" s="188">
        <f>'Input quaterly DDV'!AE5</f>
        <v>104117</v>
      </c>
      <c r="K31" s="188">
        <f>'Input quaterly DDV'!AF5</f>
        <v>61122</v>
      </c>
    </row>
    <row r="32" spans="1:12">
      <c r="A32" s="7"/>
      <c r="B32" s="170" t="s">
        <v>543</v>
      </c>
      <c r="C32" s="170" t="s">
        <v>38</v>
      </c>
      <c r="D32" s="189">
        <f>'Input quaterly DDV'!Y15</f>
        <v>-174897</v>
      </c>
      <c r="E32" s="189">
        <f>'Input quaterly DDV'!Z15</f>
        <v>-111945</v>
      </c>
      <c r="F32" s="189">
        <f>'Input quaterly DDV'!AA15</f>
        <v>-146133</v>
      </c>
      <c r="G32" s="189">
        <f>'Input quaterly DDV'!AB15</f>
        <v>-37592</v>
      </c>
      <c r="H32" s="189">
        <f>'Input quaterly DDV'!AC15</f>
        <v>-17128</v>
      </c>
      <c r="I32" s="189">
        <f>'Input quaterly DDV'!AD15</f>
        <v>8442</v>
      </c>
      <c r="J32" s="189">
        <f>'Input quaterly DDV'!AE15</f>
        <v>47432</v>
      </c>
      <c r="K32" s="189">
        <f>'Input quaterly DDV'!AF15</f>
        <v>15810</v>
      </c>
      <c r="L32" s="10"/>
    </row>
    <row r="33" spans="1:12">
      <c r="A33" s="7"/>
      <c r="B33" s="170" t="s">
        <v>544</v>
      </c>
      <c r="C33" s="171" t="s">
        <v>38</v>
      </c>
      <c r="D33" s="188">
        <f>'Input quaterly DDV'!Y33</f>
        <v>1256900</v>
      </c>
      <c r="E33" s="188">
        <f>'Input quaterly DDV'!Z33</f>
        <v>1144956</v>
      </c>
      <c r="F33" s="188">
        <f>'Input quaterly DDV'!AA33</f>
        <v>998822</v>
      </c>
      <c r="G33" s="188">
        <f>'Input quaterly DDV'!AB33</f>
        <v>961743</v>
      </c>
      <c r="H33" s="188">
        <f>'Input quaterly DDV'!AC33</f>
        <v>944616</v>
      </c>
      <c r="I33" s="188">
        <f>'Input quaterly DDV'!AD33</f>
        <v>967032</v>
      </c>
      <c r="J33" s="188">
        <f>'Input quaterly DDV'!AE33</f>
        <v>1014464</v>
      </c>
      <c r="K33" s="188">
        <f>'Input quaterly DDV'!AF33</f>
        <v>1037569</v>
      </c>
    </row>
    <row r="34" spans="1:12">
      <c r="A34" s="7"/>
      <c r="B34" s="170" t="s">
        <v>545</v>
      </c>
      <c r="C34" s="171" t="s">
        <v>38</v>
      </c>
      <c r="D34" s="188">
        <f>'Input quaterly DDV'!Y38</f>
        <v>2895199</v>
      </c>
      <c r="E34" s="188">
        <f>'Input quaterly DDV'!Z38</f>
        <v>2525452</v>
      </c>
      <c r="F34" s="188">
        <f>'Input quaterly DDV'!AA38</f>
        <v>2164966</v>
      </c>
      <c r="G34" s="188">
        <f>'Input quaterly DDV'!AB38</f>
        <v>2000125</v>
      </c>
      <c r="H34" s="188">
        <f>'Input quaterly DDV'!AC38</f>
        <v>2037622</v>
      </c>
      <c r="I34" s="188">
        <f>'Input quaterly DDV'!AD38</f>
        <v>2049076</v>
      </c>
      <c r="J34" s="188">
        <f>'Input quaterly DDV'!AE38</f>
        <v>2041660</v>
      </c>
      <c r="K34" s="188">
        <f>'Input quaterly DDV'!AF38</f>
        <v>1953206</v>
      </c>
    </row>
    <row r="35" spans="1:12">
      <c r="A35" s="7"/>
      <c r="B35" s="170" t="s">
        <v>546</v>
      </c>
      <c r="C35" s="171" t="s">
        <v>39</v>
      </c>
      <c r="D35" s="188">
        <f>'Input quaterly DDV'!Y34*1000000/10000</f>
        <v>146109900</v>
      </c>
      <c r="E35" s="188">
        <f>'Input quaterly DDV'!Z34*1000000/10000</f>
        <v>146109900</v>
      </c>
      <c r="F35" s="188">
        <f>'Input quaterly DDV'!AA34*1000000/10000</f>
        <v>146109900</v>
      </c>
      <c r="G35" s="188">
        <f>'Input quaterly DDV'!AB34*1000000/10000</f>
        <v>146109900</v>
      </c>
      <c r="H35" s="188">
        <f>'Input quaterly DDV'!AC34*1000000/10000</f>
        <v>146109900</v>
      </c>
      <c r="I35" s="188">
        <f>'Input quaterly DDV'!AD34*1000000/10000</f>
        <v>146109900</v>
      </c>
      <c r="J35" s="188">
        <f>'Input quaterly DDV'!AE34*1000000/10000</f>
        <v>146109900</v>
      </c>
      <c r="K35" s="188">
        <f>'Input quaterly DDV'!AF34*1000000/10000</f>
        <v>146109900</v>
      </c>
    </row>
    <row r="36" spans="1:12">
      <c r="A36" s="7"/>
      <c r="B36" s="170"/>
      <c r="C36" s="171"/>
      <c r="D36" s="188"/>
      <c r="E36" s="188"/>
      <c r="F36" s="188"/>
      <c r="G36" s="188"/>
      <c r="H36" s="188"/>
      <c r="I36" s="188"/>
      <c r="J36" s="188"/>
      <c r="K36" s="188"/>
    </row>
    <row r="37" spans="1:12">
      <c r="A37" s="7"/>
      <c r="B37" s="170" t="s">
        <v>547</v>
      </c>
      <c r="C37" s="171" t="s">
        <v>36</v>
      </c>
      <c r="D37" s="190">
        <f>D31/D30</f>
        <v>-0.24740248862850542</v>
      </c>
      <c r="E37" s="190">
        <f t="shared" ref="E37:K37" si="0">E31/E30</f>
        <v>-0.23710554204374776</v>
      </c>
      <c r="F37" s="190">
        <f t="shared" si="0"/>
        <v>-0.21451079929122169</v>
      </c>
      <c r="G37" s="190">
        <f t="shared" si="0"/>
        <v>5.3699661358666594E-3</v>
      </c>
      <c r="H37" s="190">
        <f t="shared" si="0"/>
        <v>3.888456726254761E-2</v>
      </c>
      <c r="I37" s="190">
        <f t="shared" si="0"/>
        <v>0.10135056959772161</v>
      </c>
      <c r="J37" s="190">
        <f t="shared" si="0"/>
        <v>0.17253882318238237</v>
      </c>
      <c r="K37" s="190">
        <f t="shared" si="0"/>
        <v>0.10810743886434304</v>
      </c>
      <c r="L37" s="11"/>
    </row>
    <row r="38" spans="1:12">
      <c r="A38" s="7"/>
      <c r="B38" s="170" t="s">
        <v>571</v>
      </c>
      <c r="C38" s="171" t="s">
        <v>36</v>
      </c>
      <c r="D38" s="190">
        <f>D32/D30</f>
        <v>-0.37560723136857388</v>
      </c>
      <c r="E38" s="190">
        <f t="shared" ref="E38:K38" si="1">E32/E30</f>
        <v>-0.42674651763862731</v>
      </c>
      <c r="F38" s="190">
        <f t="shared" si="1"/>
        <v>-0.3499185862746037</v>
      </c>
      <c r="G38" s="190">
        <f t="shared" si="1"/>
        <v>-7.204417094200552E-2</v>
      </c>
      <c r="H38" s="190">
        <f t="shared" si="1"/>
        <v>-4.3118921926253752E-2</v>
      </c>
      <c r="I38" s="190">
        <f t="shared" si="1"/>
        <v>1.8783374866500533E-2</v>
      </c>
      <c r="J38" s="190">
        <f t="shared" si="1"/>
        <v>7.8602547722146823E-2</v>
      </c>
      <c r="K38" s="190">
        <f t="shared" si="1"/>
        <v>2.7963394660601153E-2</v>
      </c>
      <c r="L38" s="11"/>
    </row>
    <row r="39" spans="1:12">
      <c r="A39" s="7"/>
      <c r="B39" s="170" t="s">
        <v>41</v>
      </c>
      <c r="C39" s="171" t="s">
        <v>40</v>
      </c>
      <c r="D39" s="172">
        <f>D32*1000000/D35</f>
        <v>-1197.0236103097736</v>
      </c>
      <c r="E39" s="172">
        <f t="shared" ref="E39:K39" si="2">E32*1000000/E35</f>
        <v>-766.16984886034413</v>
      </c>
      <c r="F39" s="172">
        <f t="shared" si="2"/>
        <v>-1000.1581001698037</v>
      </c>
      <c r="G39" s="172">
        <f t="shared" si="2"/>
        <v>-257.28578282512001</v>
      </c>
      <c r="H39" s="172">
        <f t="shared" si="2"/>
        <v>-117.22682720335857</v>
      </c>
      <c r="I39" s="172">
        <f t="shared" si="2"/>
        <v>57.778425691893567</v>
      </c>
      <c r="J39" s="172">
        <f t="shared" si="2"/>
        <v>324.63234866357448</v>
      </c>
      <c r="K39" s="172">
        <f t="shared" si="2"/>
        <v>108.20622011239485</v>
      </c>
    </row>
    <row r="40" spans="1:12">
      <c r="A40" s="7"/>
      <c r="B40" s="170" t="s">
        <v>548</v>
      </c>
      <c r="C40" s="171"/>
      <c r="D40" s="172">
        <f>D33*1000000/D35</f>
        <v>8602.4287197513659</v>
      </c>
      <c r="E40" s="172">
        <f t="shared" ref="E40:K40" si="3">E33*1000000/E35</f>
        <v>7836.2657150542163</v>
      </c>
      <c r="F40" s="172">
        <f t="shared" si="3"/>
        <v>6836.1007707212175</v>
      </c>
      <c r="G40" s="172">
        <f t="shared" si="3"/>
        <v>6582.326043615114</v>
      </c>
      <c r="H40" s="172">
        <f t="shared" si="3"/>
        <v>6465.1060605749508</v>
      </c>
      <c r="I40" s="172">
        <f t="shared" si="3"/>
        <v>6618.5248227532838</v>
      </c>
      <c r="J40" s="172">
        <f t="shared" si="3"/>
        <v>6943.1571714168585</v>
      </c>
      <c r="K40" s="172">
        <f t="shared" si="3"/>
        <v>7101.291562036522</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-0.14691885112469344</v>
      </c>
      <c r="I42" s="179">
        <f>(I30-E30)/ABS(E30)</f>
        <v>0.7133141711331874</v>
      </c>
      <c r="J42" s="179">
        <f>(J30-F30)/ABS(F30)</f>
        <v>0.44495234902542979</v>
      </c>
      <c r="K42" s="179">
        <f>(K30-G30)/ABS(G30)</f>
        <v>8.3541111287852798E-2</v>
      </c>
      <c r="L42" s="12"/>
    </row>
    <row r="43" spans="1:12">
      <c r="A43" s="7"/>
      <c r="B43" s="170" t="s">
        <v>564</v>
      </c>
      <c r="C43" s="180" t="s">
        <v>36</v>
      </c>
      <c r="D43" s="170"/>
      <c r="E43" s="174">
        <f>E30/D30-1</f>
        <v>-0.43663962133674661</v>
      </c>
      <c r="F43" s="174">
        <f t="shared" ref="F43:K43" si="4">F30/E30-1</f>
        <v>0.59201286967924927</v>
      </c>
      <c r="G43" s="174">
        <f t="shared" si="4"/>
        <v>0.24943968200756661</v>
      </c>
      <c r="H43" s="174">
        <f t="shared" si="4"/>
        <v>-0.23872393352894161</v>
      </c>
      <c r="I43" s="174">
        <f>I30/H30-1</f>
        <v>0.13144373368376261</v>
      </c>
      <c r="J43" s="174">
        <f t="shared" si="4"/>
        <v>0.34265085439658249</v>
      </c>
      <c r="K43" s="174">
        <f t="shared" si="4"/>
        <v>-6.3069960443523088E-2</v>
      </c>
      <c r="L43" s="12"/>
    </row>
    <row r="44" spans="1:12" s="8" customFormat="1">
      <c r="A44" s="13"/>
      <c r="B44" s="170" t="s">
        <v>562</v>
      </c>
      <c r="C44" s="177" t="s">
        <v>36</v>
      </c>
      <c r="D44" s="178"/>
      <c r="E44" s="191"/>
      <c r="F44" s="191"/>
      <c r="G44" s="191"/>
      <c r="H44" s="179">
        <f>(H32-D32)/ABS(D32)</f>
        <v>0.90206807435233305</v>
      </c>
      <c r="I44" s="179">
        <f>(I32-E32)/ABS(E32)</f>
        <v>1.0754120326946268</v>
      </c>
      <c r="J44" s="179">
        <f>(J32-F32)/ABS(F32)</f>
        <v>1.3245810323472453</v>
      </c>
      <c r="K44" s="179">
        <f>(K32-G32)/ABS(G32)</f>
        <v>1.4205682060012768</v>
      </c>
      <c r="L44" s="14"/>
    </row>
    <row r="45" spans="1:12">
      <c r="A45" s="7"/>
      <c r="B45" s="170" t="s">
        <v>567</v>
      </c>
      <c r="C45" s="180" t="s">
        <v>36</v>
      </c>
      <c r="D45" s="170"/>
      <c r="E45" s="174">
        <f>E32/D32-1</f>
        <v>-0.35993756325151371</v>
      </c>
      <c r="F45" s="174">
        <f t="shared" ref="F45:K45" si="5">F32/E32-1</f>
        <v>0.30539997320112566</v>
      </c>
      <c r="G45" s="174">
        <f t="shared" si="5"/>
        <v>-0.74275488767082043</v>
      </c>
      <c r="H45" s="174">
        <f>(H32-G32)/ABS(G32)</f>
        <v>0.54437114279633969</v>
      </c>
      <c r="I45" s="174">
        <f>I32/H32-1</f>
        <v>-1.4928771602055115</v>
      </c>
      <c r="J45" s="174">
        <f t="shared" si="5"/>
        <v>4.618573797678275</v>
      </c>
      <c r="K45" s="174">
        <f t="shared" si="5"/>
        <v>-0.66668072187552707</v>
      </c>
      <c r="L45" s="12"/>
    </row>
    <row r="46" spans="1:12" s="8" customFormat="1">
      <c r="A46" s="13"/>
      <c r="B46" s="170" t="s">
        <v>565</v>
      </c>
      <c r="C46" s="177" t="s">
        <v>36</v>
      </c>
      <c r="D46" s="178"/>
      <c r="E46" s="191"/>
      <c r="F46" s="191"/>
      <c r="G46" s="191"/>
      <c r="H46" s="179">
        <f>(H39-D39)/ABS(D39)</f>
        <v>0.90206807435233305</v>
      </c>
      <c r="I46" s="179">
        <f>(I39-E39)/ABS(E39)</f>
        <v>1.0754120326946268</v>
      </c>
      <c r="J46" s="179">
        <f>(J39-F39)/ABS(F39)</f>
        <v>1.3245810323472453</v>
      </c>
      <c r="K46" s="179">
        <f>(K39-G39)/ABS(G39)</f>
        <v>1.4205682060012768</v>
      </c>
      <c r="L46" s="14"/>
    </row>
    <row r="47" spans="1:12">
      <c r="A47" s="7"/>
      <c r="B47" s="170" t="s">
        <v>566</v>
      </c>
      <c r="C47" s="180" t="s">
        <v>36</v>
      </c>
      <c r="D47" s="170"/>
      <c r="E47" s="174">
        <f>E39/D39-1</f>
        <v>-0.35993756325151371</v>
      </c>
      <c r="F47" s="174">
        <f t="shared" ref="F47:K47" si="6">F39/E39-1</f>
        <v>0.30539997320112566</v>
      </c>
      <c r="G47" s="174">
        <f t="shared" si="6"/>
        <v>-0.74275488767082032</v>
      </c>
      <c r="H47" s="174">
        <f t="shared" si="6"/>
        <v>-0.54437114279633969</v>
      </c>
      <c r="I47" s="174">
        <f>I39/H39-1</f>
        <v>-1.4928771602055115</v>
      </c>
      <c r="J47" s="174">
        <f t="shared" si="6"/>
        <v>4.618573797678275</v>
      </c>
      <c r="K47" s="174">
        <f t="shared" si="6"/>
        <v>-0.66668072187552707</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-9.3215413413626796E-2</v>
      </c>
      <c r="F49" s="174">
        <f t="shared" ref="F49:K49" si="7">F32/AVERAGE(E33:F33)</f>
        <v>-0.13633221350345046</v>
      </c>
      <c r="G49" s="174">
        <f t="shared" si="7"/>
        <v>-3.8348129238255299E-2</v>
      </c>
      <c r="H49" s="174">
        <f t="shared" si="7"/>
        <v>-1.7969333163375838E-2</v>
      </c>
      <c r="I49" s="174">
        <f>I32/AVERAGE(H33:I33)</f>
        <v>8.8321699392356744E-3</v>
      </c>
      <c r="J49" s="174">
        <f t="shared" si="7"/>
        <v>4.7874938935026867E-2</v>
      </c>
      <c r="K49" s="174">
        <f t="shared" si="7"/>
        <v>1.540910891783904E-2</v>
      </c>
      <c r="L49" s="12"/>
    </row>
    <row r="50" spans="1:12">
      <c r="A50" s="7"/>
      <c r="B50" s="170" t="s">
        <v>43</v>
      </c>
      <c r="C50" s="182" t="s">
        <v>36</v>
      </c>
      <c r="D50" s="171"/>
      <c r="E50" s="175">
        <f>E32/AVERAGE(D34:E34)</f>
        <v>-4.1303157130019995E-2</v>
      </c>
      <c r="F50" s="175">
        <f t="shared" ref="F50:K50" si="8">F32/AVERAGE(E34:F34)</f>
        <v>-6.2311290806064616E-2</v>
      </c>
      <c r="G50" s="175">
        <f t="shared" si="8"/>
        <v>-1.8050986160926617E-2</v>
      </c>
      <c r="H50" s="175">
        <f t="shared" si="8"/>
        <v>-8.4839391868782275E-3</v>
      </c>
      <c r="I50" s="174">
        <f>I32/AVERAGE(H34:I34)</f>
        <v>4.1314528257287422E-3</v>
      </c>
      <c r="J50" s="174">
        <f t="shared" si="8"/>
        <v>2.3189958970708451E-2</v>
      </c>
      <c r="K50" s="174">
        <f t="shared" si="8"/>
        <v>7.9151591067134659E-3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0.56586749304624662</v>
      </c>
      <c r="E52" s="175">
        <f t="shared" si="9"/>
        <v>0.54663323634739447</v>
      </c>
      <c r="F52" s="175">
        <f t="shared" si="9"/>
        <v>0.53864310109258073</v>
      </c>
      <c r="G52" s="175">
        <f t="shared" si="9"/>
        <v>0.51915855259046317</v>
      </c>
      <c r="H52" s="175">
        <f t="shared" si="9"/>
        <v>0.53641254364155866</v>
      </c>
      <c r="I52" s="175">
        <f t="shared" si="9"/>
        <v>0.52806435681253405</v>
      </c>
      <c r="J52" s="175">
        <f t="shared" si="9"/>
        <v>0.50311805099771756</v>
      </c>
      <c r="K52" s="175">
        <f t="shared" si="9"/>
        <v>0.46878670247787479</v>
      </c>
    </row>
    <row r="53" spans="1:12">
      <c r="A53" s="7"/>
      <c r="B53" s="170" t="s">
        <v>553</v>
      </c>
      <c r="C53" s="182" t="s">
        <v>36</v>
      </c>
      <c r="D53" s="175">
        <f t="shared" ref="D53:K53" si="10">D34/D33-1</f>
        <v>1.3034441880817886</v>
      </c>
      <c r="E53" s="175">
        <f t="shared" si="10"/>
        <v>1.2057196957787024</v>
      </c>
      <c r="F53" s="175">
        <f t="shared" si="10"/>
        <v>1.1675193377799049</v>
      </c>
      <c r="G53" s="175">
        <f t="shared" si="10"/>
        <v>1.0796876088518452</v>
      </c>
      <c r="H53" s="175">
        <f t="shared" si="10"/>
        <v>1.1570902885405285</v>
      </c>
      <c r="I53" s="175">
        <f t="shared" si="10"/>
        <v>1.1189329825693464</v>
      </c>
      <c r="J53" s="175">
        <f t="shared" si="10"/>
        <v>1.0125504700018926</v>
      </c>
      <c r="K53" s="175">
        <f t="shared" si="10"/>
        <v>0.88248299631157057</v>
      </c>
    </row>
    <row r="54" spans="1:12">
      <c r="A54" s="7"/>
      <c r="B54" s="170" t="s">
        <v>554</v>
      </c>
      <c r="C54" s="182" t="s">
        <v>40</v>
      </c>
      <c r="D54" s="186">
        <f>'Input quaterly DDV'!Y19/'Input quaterly DDV'!Y31</f>
        <v>0.82498005582985035</v>
      </c>
      <c r="E54" s="186">
        <f>'Input quaterly DDV'!Z19/'Input quaterly DDV'!Z31</f>
        <v>0.69785292115684472</v>
      </c>
      <c r="F54" s="186">
        <f>'Input quaterly DDV'!AA19/'Input quaterly DDV'!AA31</f>
        <v>0.532023392267718</v>
      </c>
      <c r="G54" s="186">
        <f>'Input quaterly DDV'!AB19/'Input quaterly DDV'!AB31</f>
        <v>0.45234185135671912</v>
      </c>
      <c r="H54" s="186">
        <f>'Input quaterly DDV'!AD19/'Input quaterly DDV'!AC31</f>
        <v>0.53155580038924521</v>
      </c>
      <c r="I54" s="186">
        <f>'Input quaterly DDV'!AD19/'Input quaterly DDV'!AD31</f>
        <v>0.48791399912761863</v>
      </c>
      <c r="J54" s="186">
        <f>'Input quaterly DDV'!AE19/'Input quaterly DDV'!AE31</f>
        <v>0.5200989311725881</v>
      </c>
      <c r="K54" s="186">
        <f>'Input quaterly DDV'!AF19/'Input quaterly DDV'!AF31</f>
        <v>0.51902898633232464</v>
      </c>
    </row>
    <row r="55" spans="1:12">
      <c r="A55" s="7"/>
      <c r="B55" s="170" t="s">
        <v>555</v>
      </c>
      <c r="C55" s="182" t="s">
        <v>40</v>
      </c>
      <c r="D55" s="192">
        <f>('Input quaterly DDV'!Y19-'Input quaterly DDV'!Y23)/'Input quaterly DDV'!Y31</f>
        <v>0.23802278267145419</v>
      </c>
      <c r="E55" s="192">
        <f>('Input quaterly DDV'!Z19-'Input quaterly DDV'!Z23)/'Input quaterly DDV'!Z31</f>
        <v>0.10882630754897023</v>
      </c>
      <c r="F55" s="192">
        <f>('Input quaterly DDV'!AA19-'Input quaterly DDV'!AA23)/'Input quaterly DDV'!AA31</f>
        <v>0.14704169482132526</v>
      </c>
      <c r="G55" s="192">
        <f>('Input quaterly DDV'!AB19-'Input quaterly DDV'!AB23)/'Input quaterly DDV'!AB31</f>
        <v>0.21465333509872678</v>
      </c>
      <c r="H55" s="192">
        <f>('Input quaterly DDV'!AD19-'Input quaterly DDV'!AC23)/'Input quaterly DDV'!AC31</f>
        <v>0.22447280883096285</v>
      </c>
      <c r="I55" s="192">
        <f>('Input quaterly DDV'!AD19-'Input quaterly DDV'!AD23)/'Input quaterly DDV'!AD31</f>
        <v>0.25005579721486232</v>
      </c>
      <c r="J55" s="192">
        <f>('Input quaterly DDV'!AE19-'Input quaterly DDV'!AE23)/'Input quaterly DDV'!AE31</f>
        <v>0.25871574849627543</v>
      </c>
      <c r="K55" s="192">
        <f>('Input quaterly DDV'!AF19-'Input quaterly DDV'!AF23)/'Input quaterly DDV'!AF31</f>
        <v>0.24983030361420458</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hợp'!D10</f>
        <v>7300</v>
      </c>
    </row>
    <row r="58" spans="1:12">
      <c r="A58" s="7"/>
      <c r="B58" s="170" t="s">
        <v>558</v>
      </c>
      <c r="C58" s="171" t="s">
        <v>38</v>
      </c>
      <c r="D58" s="172"/>
      <c r="E58" s="172"/>
      <c r="F58" s="172"/>
      <c r="G58" s="172"/>
      <c r="H58" s="172"/>
      <c r="I58" s="172"/>
      <c r="J58" s="172"/>
      <c r="K58" s="172">
        <f>K57*K35/1000000</f>
        <v>1066602.27</v>
      </c>
    </row>
    <row r="59" spans="1:12">
      <c r="A59" s="7"/>
      <c r="B59" s="170" t="s">
        <v>559</v>
      </c>
      <c r="C59" s="171" t="s">
        <v>40</v>
      </c>
      <c r="D59" s="172"/>
      <c r="E59" s="172"/>
      <c r="F59" s="172"/>
      <c r="G59" s="172"/>
      <c r="H59" s="172"/>
      <c r="I59" s="172"/>
      <c r="J59" s="172"/>
      <c r="K59" s="194">
        <f>K57/(SUM(H32:K32)*1000000/K35)</f>
        <v>19.550595168267467</v>
      </c>
    </row>
    <row r="60" spans="1:12">
      <c r="A60" s="7"/>
      <c r="B60" s="170" t="s">
        <v>560</v>
      </c>
      <c r="C60" s="171" t="s">
        <v>40</v>
      </c>
      <c r="D60" s="172"/>
      <c r="E60" s="172"/>
      <c r="F60" s="172"/>
      <c r="G60" s="172"/>
      <c r="H60" s="172"/>
      <c r="I60" s="172"/>
      <c r="J60" s="172"/>
      <c r="K60" s="195">
        <f>K57/K40</f>
        <v>1.027982013726316</v>
      </c>
    </row>
  </sheetData>
  <mergeCells count="3">
    <mergeCell ref="I2:K2"/>
    <mergeCell ref="I20:K20"/>
    <mergeCell ref="I3:K19"/>
  </mergeCells>
  <conditionalFormatting sqref="E16:G18">
    <cfRule type="cellIs" dxfId="65" priority="3" operator="lessThan">
      <formula>0</formula>
    </cfRule>
    <cfRule type="cellIs" dxfId="64" priority="4" operator="greaterThan">
      <formula>0</formula>
    </cfRule>
  </conditionalFormatting>
  <conditionalFormatting sqref="H42:K42 H44:K44 H46:K46">
    <cfRule type="cellIs" dxfId="63" priority="1" operator="lessThan">
      <formula>0</formula>
    </cfRule>
    <cfRule type="cellIs" dxfId="62" priority="2" operator="greaterThan">
      <formula>0</formula>
    </cfRule>
  </conditionalFormatting>
  <pageMargins left="0.7" right="0.7" top="0.75" bottom="0.75" header="0.3" footer="0.3"/>
  <pageSetup orientation="portrait" horizontalDpi="300" verticalDpi="0" r:id="rId1"/>
  <drawing r:id="rId2"/>
</worksheet>
</file>

<file path=xl/worksheets/sheet9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1653</v>
      </c>
      <c r="E1" s="23" t="s">
        <v>1543</v>
      </c>
      <c r="F1" s="23" t="s">
        <v>1545</v>
      </c>
      <c r="G1" s="23" t="s">
        <v>1607</v>
      </c>
      <c r="I1" s="21" t="str">
        <f>REPLACE(D1,9,27,"")</f>
        <v>Năm 2013</v>
      </c>
      <c r="J1" s="21" t="str">
        <f>REPLACE(E1,9,27,"")</f>
        <v>Năm 2015</v>
      </c>
      <c r="K1" s="21" t="str">
        <f>REPLACE(F1,9,27,"")</f>
        <v>Năm 2016</v>
      </c>
      <c r="L1" s="21" t="str">
        <f>REPLACE(G1,9,27,"")</f>
        <v>Năm 2017</v>
      </c>
      <c r="N1" s="2" t="str">
        <f>I1</f>
        <v>Năm 2013</v>
      </c>
      <c r="O1" s="2" t="str">
        <f>J1</f>
        <v>Năm 2015</v>
      </c>
      <c r="P1" s="2" t="str">
        <f>K1</f>
        <v>Năm 2016</v>
      </c>
      <c r="Q1" s="2" t="str">
        <f>L1</f>
        <v>Năm 2017</v>
      </c>
    </row>
    <row r="2" spans="1:17" ht="49.5" customHeight="1" thickBot="1">
      <c r="A2" s="249"/>
      <c r="B2" s="250"/>
      <c r="C2" s="251"/>
      <c r="D2" s="24" t="s">
        <v>1546</v>
      </c>
      <c r="E2" s="24" t="s">
        <v>1546</v>
      </c>
      <c r="F2" s="24" t="s">
        <v>1546</v>
      </c>
      <c r="G2" s="24" t="s">
        <v>1546</v>
      </c>
    </row>
    <row r="3" spans="1:17" ht="45" customHeight="1" thickBot="1">
      <c r="A3" s="252" t="s">
        <v>1</v>
      </c>
      <c r="B3" s="253"/>
      <c r="C3" s="15"/>
      <c r="D3" s="16">
        <v>2060846</v>
      </c>
      <c r="E3" s="16">
        <v>2540082</v>
      </c>
      <c r="F3" s="16">
        <v>1259463</v>
      </c>
      <c r="G3" s="16">
        <v>1971833</v>
      </c>
      <c r="I3" s="22">
        <f>REPLACE(D3,1,3,"")/1</f>
        <v>846</v>
      </c>
      <c r="J3" s="22">
        <f t="shared" ref="J3:L16" si="0">REPLACE(E3,1,3,"")/1</f>
        <v>82</v>
      </c>
      <c r="K3" s="22">
        <f t="shared" si="0"/>
        <v>9463</v>
      </c>
      <c r="L3" s="22">
        <f t="shared" si="0"/>
        <v>1833</v>
      </c>
      <c r="N3" s="2">
        <f>D3</f>
        <v>2060846</v>
      </c>
      <c r="O3" s="2">
        <f t="shared" ref="O3:Q17" si="1">E3</f>
        <v>2540082</v>
      </c>
      <c r="P3" s="2">
        <f t="shared" si="1"/>
        <v>1259463</v>
      </c>
      <c r="Q3" s="2">
        <f t="shared" si="1"/>
        <v>1971833</v>
      </c>
    </row>
    <row r="4" spans="1:17" ht="61.5" customHeight="1" thickBot="1">
      <c r="A4" s="244" t="s">
        <v>2</v>
      </c>
      <c r="B4" s="245"/>
      <c r="C4" s="15"/>
      <c r="D4" s="17">
        <v>1935614</v>
      </c>
      <c r="E4" s="17">
        <v>2227028</v>
      </c>
      <c r="F4" s="17">
        <v>1527047</v>
      </c>
      <c r="G4" s="17">
        <v>1789914</v>
      </c>
      <c r="I4" s="22">
        <f t="shared" ref="I4:I16" si="2">REPLACE(D4,1,3,"")/1</f>
        <v>5614</v>
      </c>
      <c r="J4" s="22">
        <f t="shared" si="0"/>
        <v>7028</v>
      </c>
      <c r="K4" s="22">
        <f t="shared" si="0"/>
        <v>7047</v>
      </c>
      <c r="L4" s="22">
        <f t="shared" si="0"/>
        <v>9914</v>
      </c>
      <c r="N4" s="2">
        <f t="shared" ref="N4:Q38" si="3">D4</f>
        <v>1935614</v>
      </c>
      <c r="O4" s="2">
        <f t="shared" si="1"/>
        <v>2227028</v>
      </c>
      <c r="P4" s="2">
        <f t="shared" si="1"/>
        <v>1527047</v>
      </c>
      <c r="Q4" s="2">
        <f t="shared" si="1"/>
        <v>1789914</v>
      </c>
    </row>
    <row r="5" spans="1:17" ht="61.5" customHeight="1" thickBot="1">
      <c r="A5" s="254" t="s">
        <v>3</v>
      </c>
      <c r="B5" s="255"/>
      <c r="C5" s="15"/>
      <c r="D5" s="16">
        <v>125231</v>
      </c>
      <c r="E5" s="16">
        <v>313054</v>
      </c>
      <c r="F5" s="16">
        <v>-267584</v>
      </c>
      <c r="G5" s="16">
        <v>181918</v>
      </c>
      <c r="I5" s="22">
        <f t="shared" si="2"/>
        <v>231</v>
      </c>
      <c r="J5" s="22">
        <f t="shared" si="0"/>
        <v>54</v>
      </c>
      <c r="K5" s="22">
        <f t="shared" si="0"/>
        <v>7584</v>
      </c>
      <c r="L5" s="22">
        <f t="shared" si="0"/>
        <v>918</v>
      </c>
      <c r="N5" s="2">
        <f t="shared" si="3"/>
        <v>125231</v>
      </c>
      <c r="O5" s="2">
        <f t="shared" si="1"/>
        <v>313054</v>
      </c>
      <c r="P5" s="2">
        <f t="shared" si="1"/>
        <v>-267584</v>
      </c>
      <c r="Q5" s="2">
        <f t="shared" si="1"/>
        <v>181918</v>
      </c>
    </row>
    <row r="6" spans="1:17" ht="30" customHeight="1" thickBot="1">
      <c r="A6" s="244" t="s">
        <v>4</v>
      </c>
      <c r="B6" s="245"/>
      <c r="C6" s="15"/>
      <c r="D6" s="17">
        <v>4192</v>
      </c>
      <c r="E6" s="17">
        <v>4253</v>
      </c>
      <c r="F6" s="18">
        <v>637</v>
      </c>
      <c r="G6" s="17">
        <v>5552</v>
      </c>
      <c r="I6" s="22">
        <f t="shared" si="2"/>
        <v>2</v>
      </c>
      <c r="J6" s="22">
        <f t="shared" si="0"/>
        <v>3</v>
      </c>
      <c r="K6" s="22" t="e">
        <f t="shared" si="0"/>
        <v>#VALUE!</v>
      </c>
      <c r="L6" s="22">
        <f t="shared" si="0"/>
        <v>2</v>
      </c>
      <c r="N6" s="2">
        <f t="shared" si="3"/>
        <v>4192</v>
      </c>
      <c r="O6" s="2">
        <f t="shared" si="1"/>
        <v>4253</v>
      </c>
      <c r="P6" s="2">
        <f t="shared" si="1"/>
        <v>637</v>
      </c>
      <c r="Q6" s="2">
        <f t="shared" si="1"/>
        <v>5552</v>
      </c>
    </row>
    <row r="7" spans="1:17" ht="24" customHeight="1" thickBot="1">
      <c r="A7" s="244" t="s">
        <v>5</v>
      </c>
      <c r="B7" s="245"/>
      <c r="C7" s="15"/>
      <c r="D7" s="17">
        <v>115810</v>
      </c>
      <c r="E7" s="17">
        <v>56476</v>
      </c>
      <c r="F7" s="17">
        <v>65143</v>
      </c>
      <c r="G7" s="17">
        <v>31890</v>
      </c>
      <c r="I7" s="22">
        <f t="shared" si="2"/>
        <v>810</v>
      </c>
      <c r="J7" s="22">
        <f t="shared" si="0"/>
        <v>76</v>
      </c>
      <c r="K7" s="22">
        <f t="shared" si="0"/>
        <v>43</v>
      </c>
      <c r="L7" s="22">
        <f t="shared" si="0"/>
        <v>90</v>
      </c>
      <c r="N7" s="2">
        <f t="shared" si="3"/>
        <v>115810</v>
      </c>
      <c r="O7" s="2">
        <f t="shared" si="1"/>
        <v>56476</v>
      </c>
      <c r="P7" s="2">
        <f t="shared" si="1"/>
        <v>65143</v>
      </c>
      <c r="Q7" s="2">
        <f t="shared" si="1"/>
        <v>31890</v>
      </c>
    </row>
    <row r="8" spans="1:17" ht="24" customHeight="1" thickBot="1">
      <c r="A8" s="244" t="s">
        <v>6</v>
      </c>
      <c r="B8" s="245"/>
      <c r="C8" s="15"/>
      <c r="D8" s="17">
        <v>25106</v>
      </c>
      <c r="E8" s="17">
        <v>152670</v>
      </c>
      <c r="F8" s="17">
        <v>89156</v>
      </c>
      <c r="G8" s="17">
        <v>88878</v>
      </c>
      <c r="I8" s="22">
        <f t="shared" si="2"/>
        <v>6</v>
      </c>
      <c r="J8" s="22">
        <f t="shared" si="0"/>
        <v>670</v>
      </c>
      <c r="K8" s="22">
        <f t="shared" si="0"/>
        <v>56</v>
      </c>
      <c r="L8" s="22">
        <f t="shared" si="0"/>
        <v>78</v>
      </c>
      <c r="N8" s="2">
        <f t="shared" si="3"/>
        <v>25106</v>
      </c>
      <c r="O8" s="2">
        <f t="shared" si="1"/>
        <v>152670</v>
      </c>
      <c r="P8" s="2">
        <f t="shared" si="1"/>
        <v>89156</v>
      </c>
      <c r="Q8" s="2">
        <f t="shared" si="1"/>
        <v>88878</v>
      </c>
    </row>
    <row r="9" spans="1:17" ht="37.5" customHeight="1" thickBot="1">
      <c r="A9" s="244" t="s">
        <v>7</v>
      </c>
      <c r="B9" s="245"/>
      <c r="C9" s="15"/>
      <c r="D9" s="17">
        <v>37340</v>
      </c>
      <c r="E9" s="17">
        <v>58221</v>
      </c>
      <c r="F9" s="17">
        <v>49191</v>
      </c>
      <c r="G9" s="17">
        <v>52600</v>
      </c>
      <c r="I9" s="22">
        <f t="shared" si="2"/>
        <v>40</v>
      </c>
      <c r="J9" s="22">
        <f t="shared" si="0"/>
        <v>21</v>
      </c>
      <c r="K9" s="22">
        <f t="shared" si="0"/>
        <v>91</v>
      </c>
      <c r="L9" s="22">
        <f t="shared" si="0"/>
        <v>0</v>
      </c>
      <c r="N9" s="2">
        <f t="shared" si="3"/>
        <v>37340</v>
      </c>
      <c r="O9" s="2">
        <f t="shared" si="1"/>
        <v>58221</v>
      </c>
      <c r="P9" s="2">
        <f t="shared" si="1"/>
        <v>49191</v>
      </c>
      <c r="Q9" s="2">
        <f t="shared" si="1"/>
        <v>52600</v>
      </c>
    </row>
    <row r="10" spans="1:17" ht="61.5" customHeight="1" thickBot="1">
      <c r="A10" s="254" t="s">
        <v>8</v>
      </c>
      <c r="B10" s="255"/>
      <c r="C10" s="15"/>
      <c r="D10" s="16">
        <v>-48833</v>
      </c>
      <c r="E10" s="16">
        <v>49940</v>
      </c>
      <c r="F10" s="16">
        <v>-470437</v>
      </c>
      <c r="G10" s="16">
        <v>14102</v>
      </c>
      <c r="I10" s="22">
        <f t="shared" si="2"/>
        <v>833</v>
      </c>
      <c r="J10" s="22">
        <f t="shared" si="0"/>
        <v>40</v>
      </c>
      <c r="K10" s="22">
        <f t="shared" si="0"/>
        <v>437</v>
      </c>
      <c r="L10" s="22">
        <f t="shared" si="0"/>
        <v>2</v>
      </c>
      <c r="N10" s="2">
        <f t="shared" si="3"/>
        <v>-48833</v>
      </c>
      <c r="O10" s="2">
        <f t="shared" si="1"/>
        <v>49940</v>
      </c>
      <c r="P10" s="2">
        <f t="shared" si="1"/>
        <v>-470437</v>
      </c>
      <c r="Q10" s="2">
        <f t="shared" si="1"/>
        <v>14102</v>
      </c>
    </row>
    <row r="11" spans="1:17" ht="48" customHeight="1" thickBot="1">
      <c r="A11" s="244" t="s">
        <v>9</v>
      </c>
      <c r="B11" s="245"/>
      <c r="C11" s="15"/>
      <c r="D11" s="17">
        <v>50878</v>
      </c>
      <c r="E11" s="17">
        <v>1887</v>
      </c>
      <c r="F11" s="18">
        <v>977</v>
      </c>
      <c r="G11" s="18">
        <v>681</v>
      </c>
      <c r="I11" s="22">
        <f t="shared" si="2"/>
        <v>78</v>
      </c>
      <c r="J11" s="22">
        <f t="shared" si="0"/>
        <v>7</v>
      </c>
      <c r="K11" s="22" t="e">
        <f t="shared" si="0"/>
        <v>#VALUE!</v>
      </c>
      <c r="L11" s="22" t="e">
        <f t="shared" si="0"/>
        <v>#VALUE!</v>
      </c>
      <c r="N11" s="2">
        <f t="shared" si="3"/>
        <v>50878</v>
      </c>
      <c r="O11" s="2">
        <f t="shared" si="1"/>
        <v>1887</v>
      </c>
      <c r="P11" s="2">
        <f t="shared" si="1"/>
        <v>977</v>
      </c>
      <c r="Q11" s="2">
        <f t="shared" si="1"/>
        <v>681</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2045</v>
      </c>
      <c r="E13" s="16">
        <v>51827</v>
      </c>
      <c r="F13" s="16">
        <v>-469460</v>
      </c>
      <c r="G13" s="16">
        <v>14783</v>
      </c>
      <c r="I13" s="22">
        <f t="shared" si="2"/>
        <v>5</v>
      </c>
      <c r="J13" s="22">
        <f t="shared" si="0"/>
        <v>27</v>
      </c>
      <c r="K13" s="22">
        <f t="shared" si="0"/>
        <v>9460</v>
      </c>
      <c r="L13" s="22">
        <f t="shared" si="0"/>
        <v>83</v>
      </c>
      <c r="N13" s="2">
        <f t="shared" si="3"/>
        <v>2045</v>
      </c>
      <c r="O13" s="2">
        <f t="shared" si="1"/>
        <v>51827</v>
      </c>
      <c r="P13" s="2">
        <f t="shared" si="1"/>
        <v>-469460</v>
      </c>
      <c r="Q13" s="2">
        <f t="shared" si="1"/>
        <v>14783</v>
      </c>
    </row>
    <row r="14" spans="1:17" ht="61.5" customHeight="1" thickBot="1">
      <c r="A14" s="254" t="s">
        <v>12</v>
      </c>
      <c r="B14" s="255"/>
      <c r="C14" s="15"/>
      <c r="D14" s="19">
        <v>256</v>
      </c>
      <c r="E14" s="16">
        <v>49223</v>
      </c>
      <c r="F14" s="16">
        <v>-469800</v>
      </c>
      <c r="G14" s="16">
        <v>14761</v>
      </c>
      <c r="I14" s="22" t="e">
        <f t="shared" si="2"/>
        <v>#VALUE!</v>
      </c>
      <c r="J14" s="22">
        <f t="shared" si="0"/>
        <v>23</v>
      </c>
      <c r="K14" s="22">
        <f t="shared" si="0"/>
        <v>9800</v>
      </c>
      <c r="L14" s="22">
        <f t="shared" si="0"/>
        <v>61</v>
      </c>
      <c r="N14" s="2">
        <f t="shared" si="3"/>
        <v>256</v>
      </c>
      <c r="O14" s="2">
        <f t="shared" si="1"/>
        <v>49223</v>
      </c>
      <c r="P14" s="2">
        <f t="shared" si="1"/>
        <v>-469800</v>
      </c>
      <c r="Q14" s="2">
        <f t="shared" si="1"/>
        <v>14761</v>
      </c>
    </row>
    <row r="15" spans="1:17" ht="61.5" customHeight="1" thickBot="1">
      <c r="A15" s="254" t="s">
        <v>13</v>
      </c>
      <c r="B15" s="255"/>
      <c r="C15" s="15"/>
      <c r="D15" s="19">
        <v>256</v>
      </c>
      <c r="E15" s="16">
        <v>49223</v>
      </c>
      <c r="F15" s="16">
        <v>-469800</v>
      </c>
      <c r="G15" s="16">
        <v>14761</v>
      </c>
      <c r="I15" s="22" t="e">
        <f t="shared" si="2"/>
        <v>#VALUE!</v>
      </c>
      <c r="J15" s="22">
        <f t="shared" si="0"/>
        <v>23</v>
      </c>
      <c r="K15" s="22">
        <f t="shared" si="0"/>
        <v>9800</v>
      </c>
      <c r="L15" s="22">
        <f t="shared" si="0"/>
        <v>61</v>
      </c>
      <c r="N15" s="2">
        <f t="shared" si="3"/>
        <v>256</v>
      </c>
      <c r="O15" s="2">
        <f t="shared" si="1"/>
        <v>49223</v>
      </c>
      <c r="P15" s="2">
        <f t="shared" si="1"/>
        <v>-469800</v>
      </c>
      <c r="Q15" s="2">
        <f t="shared" si="1"/>
        <v>14761</v>
      </c>
    </row>
    <row r="16" spans="1:17" ht="37.5" customHeight="1" thickBot="1">
      <c r="A16" s="244" t="s">
        <v>14</v>
      </c>
      <c r="B16" s="245"/>
      <c r="C16" s="15"/>
      <c r="D16" s="18"/>
      <c r="E16" s="18">
        <v>337</v>
      </c>
      <c r="F16" s="40">
        <v>-3215.39</v>
      </c>
      <c r="G16" s="18">
        <v>101</v>
      </c>
      <c r="I16" s="22" t="e">
        <f t="shared" si="2"/>
        <v>#VALUE!</v>
      </c>
      <c r="J16" s="22" t="e">
        <f t="shared" si="0"/>
        <v>#VALUE!</v>
      </c>
      <c r="K16" s="22">
        <f t="shared" si="0"/>
        <v>15.39</v>
      </c>
      <c r="L16" s="22" t="e">
        <f t="shared" si="0"/>
        <v>#VALUE!</v>
      </c>
      <c r="N16" s="2">
        <f t="shared" si="3"/>
        <v>0</v>
      </c>
      <c r="O16" s="2">
        <f t="shared" si="1"/>
        <v>337</v>
      </c>
      <c r="P16" s="2">
        <f t="shared" si="1"/>
        <v>-3215.39</v>
      </c>
      <c r="Q16" s="2">
        <f t="shared" si="1"/>
        <v>101</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1654</v>
      </c>
      <c r="E18" s="20" t="s">
        <v>1381</v>
      </c>
      <c r="F18" s="20" t="s">
        <v>1383</v>
      </c>
      <c r="G18" s="20" t="s">
        <v>1610</v>
      </c>
      <c r="I18" s="21" t="str">
        <f>REPLACE(D18,9,27,"")</f>
        <v>Năm 2013</v>
      </c>
      <c r="J18" s="21" t="str">
        <f>REPLACE(E18,9,27,"")</f>
        <v>Năm 2015</v>
      </c>
      <c r="K18" s="21" t="str">
        <f>REPLACE(F18,9,27,"")</f>
        <v>Năm 2016</v>
      </c>
      <c r="L18" s="21" t="str">
        <f>REPLACE(G18,9,27,"")</f>
        <v>Năm 2017</v>
      </c>
      <c r="N18" s="2" t="str">
        <f>I18</f>
        <v>Năm 2013</v>
      </c>
      <c r="O18" s="2" t="str">
        <f>J18</f>
        <v>Năm 2015</v>
      </c>
      <c r="P18" s="2" t="str">
        <f>K18</f>
        <v>Năm 2016</v>
      </c>
      <c r="Q18" s="2" t="str">
        <f>L18</f>
        <v>Năm 2017</v>
      </c>
    </row>
    <row r="19" spans="1:17" ht="15" customHeight="1" thickBot="1">
      <c r="A19" s="252" t="s">
        <v>16</v>
      </c>
      <c r="B19" s="253"/>
      <c r="C19" s="15"/>
      <c r="D19" s="16">
        <v>1501627</v>
      </c>
      <c r="E19" s="16">
        <v>1253142</v>
      </c>
      <c r="F19" s="16">
        <v>547348</v>
      </c>
      <c r="G19" s="16">
        <v>538407</v>
      </c>
      <c r="I19" s="22">
        <f t="shared" ref="I19:L38" si="4">REPLACE(D19,1,3,"")/1</f>
        <v>1627</v>
      </c>
      <c r="J19" s="22">
        <f t="shared" si="4"/>
        <v>3142</v>
      </c>
      <c r="K19" s="22">
        <f t="shared" si="4"/>
        <v>348</v>
      </c>
      <c r="L19" s="22">
        <f t="shared" si="4"/>
        <v>407</v>
      </c>
      <c r="N19" s="2">
        <f t="shared" si="3"/>
        <v>1501627</v>
      </c>
      <c r="O19" s="2">
        <f t="shared" si="3"/>
        <v>1253142</v>
      </c>
      <c r="P19" s="2">
        <f t="shared" si="3"/>
        <v>547348</v>
      </c>
      <c r="Q19" s="2">
        <f t="shared" si="3"/>
        <v>538407</v>
      </c>
    </row>
    <row r="20" spans="1:17" ht="61.5" customHeight="1" thickBot="1">
      <c r="A20" s="244" t="s">
        <v>17</v>
      </c>
      <c r="B20" s="245"/>
      <c r="C20" s="15"/>
      <c r="D20" s="17">
        <v>62454</v>
      </c>
      <c r="E20" s="17">
        <v>93655</v>
      </c>
      <c r="F20" s="17">
        <v>18198</v>
      </c>
      <c r="G20" s="17">
        <v>9675</v>
      </c>
      <c r="I20" s="22">
        <f t="shared" si="4"/>
        <v>54</v>
      </c>
      <c r="J20" s="22">
        <f t="shared" si="4"/>
        <v>55</v>
      </c>
      <c r="K20" s="22">
        <f t="shared" si="4"/>
        <v>98</v>
      </c>
      <c r="L20" s="22">
        <f t="shared" si="4"/>
        <v>5</v>
      </c>
      <c r="N20" s="2">
        <f t="shared" si="3"/>
        <v>62454</v>
      </c>
      <c r="O20" s="2">
        <f t="shared" si="3"/>
        <v>93655</v>
      </c>
      <c r="P20" s="2">
        <f t="shared" si="3"/>
        <v>18198</v>
      </c>
      <c r="Q20" s="2">
        <f t="shared" si="3"/>
        <v>9675</v>
      </c>
    </row>
    <row r="21" spans="1:17" ht="30" customHeight="1" thickBot="1">
      <c r="A21" s="244" t="s">
        <v>18</v>
      </c>
      <c r="B21" s="245"/>
      <c r="C21" s="15"/>
      <c r="D21" s="18"/>
      <c r="E21" s="18">
        <v>800</v>
      </c>
      <c r="F21" s="18">
        <v>650</v>
      </c>
      <c r="G21" s="18"/>
      <c r="I21" s="22" t="e">
        <f t="shared" si="4"/>
        <v>#VALUE!</v>
      </c>
      <c r="J21" s="22" t="e">
        <f t="shared" si="4"/>
        <v>#VALUE!</v>
      </c>
      <c r="K21" s="22" t="e">
        <f t="shared" si="4"/>
        <v>#VALUE!</v>
      </c>
      <c r="L21" s="22" t="e">
        <f t="shared" si="4"/>
        <v>#VALUE!</v>
      </c>
      <c r="N21" s="2">
        <f t="shared" si="3"/>
        <v>0</v>
      </c>
      <c r="O21" s="2">
        <f t="shared" si="3"/>
        <v>800</v>
      </c>
      <c r="P21" s="2">
        <f t="shared" si="3"/>
        <v>650</v>
      </c>
      <c r="Q21" s="2">
        <f t="shared" si="3"/>
        <v>0</v>
      </c>
    </row>
    <row r="22" spans="1:17" ht="36" customHeight="1" thickBot="1">
      <c r="A22" s="244" t="s">
        <v>19</v>
      </c>
      <c r="B22" s="245"/>
      <c r="C22" s="15"/>
      <c r="D22" s="17">
        <v>203766</v>
      </c>
      <c r="E22" s="17">
        <v>408162</v>
      </c>
      <c r="F22" s="17">
        <v>120040</v>
      </c>
      <c r="G22" s="17">
        <v>201292</v>
      </c>
      <c r="I22" s="22">
        <f t="shared" si="4"/>
        <v>766</v>
      </c>
      <c r="J22" s="22">
        <f t="shared" si="4"/>
        <v>162</v>
      </c>
      <c r="K22" s="22">
        <f t="shared" si="4"/>
        <v>40</v>
      </c>
      <c r="L22" s="22">
        <f t="shared" si="4"/>
        <v>292</v>
      </c>
      <c r="N22" s="2">
        <f t="shared" si="3"/>
        <v>203766</v>
      </c>
      <c r="O22" s="2">
        <f t="shared" si="3"/>
        <v>408162</v>
      </c>
      <c r="P22" s="2">
        <f t="shared" si="3"/>
        <v>120040</v>
      </c>
      <c r="Q22" s="2">
        <f t="shared" si="3"/>
        <v>201292</v>
      </c>
    </row>
    <row r="23" spans="1:17" ht="24" customHeight="1" thickBot="1">
      <c r="A23" s="244" t="s">
        <v>20</v>
      </c>
      <c r="B23" s="245"/>
      <c r="C23" s="15"/>
      <c r="D23" s="17">
        <v>1174020</v>
      </c>
      <c r="E23" s="17">
        <v>733083</v>
      </c>
      <c r="F23" s="17">
        <v>396071</v>
      </c>
      <c r="G23" s="17">
        <v>272058</v>
      </c>
      <c r="I23" s="22">
        <f t="shared" si="4"/>
        <v>4020</v>
      </c>
      <c r="J23" s="22">
        <f t="shared" si="4"/>
        <v>83</v>
      </c>
      <c r="K23" s="22">
        <f t="shared" si="4"/>
        <v>71</v>
      </c>
      <c r="L23" s="22">
        <f t="shared" si="4"/>
        <v>58</v>
      </c>
      <c r="N23" s="2">
        <f t="shared" si="3"/>
        <v>1174020</v>
      </c>
      <c r="O23" s="2">
        <f t="shared" si="3"/>
        <v>733083</v>
      </c>
      <c r="P23" s="2">
        <f t="shared" si="3"/>
        <v>396071</v>
      </c>
      <c r="Q23" s="2">
        <f t="shared" si="3"/>
        <v>272058</v>
      </c>
    </row>
    <row r="24" spans="1:17" ht="36" customHeight="1" thickBot="1">
      <c r="A24" s="244" t="s">
        <v>21</v>
      </c>
      <c r="B24" s="245"/>
      <c r="C24" s="15"/>
      <c r="D24" s="17">
        <v>61386</v>
      </c>
      <c r="E24" s="17">
        <v>17443</v>
      </c>
      <c r="F24" s="17">
        <v>12389</v>
      </c>
      <c r="G24" s="17">
        <v>55382</v>
      </c>
      <c r="I24" s="22">
        <f t="shared" si="4"/>
        <v>86</v>
      </c>
      <c r="J24" s="22">
        <f t="shared" si="4"/>
        <v>43</v>
      </c>
      <c r="K24" s="22">
        <f t="shared" si="4"/>
        <v>89</v>
      </c>
      <c r="L24" s="22">
        <f t="shared" si="4"/>
        <v>82</v>
      </c>
      <c r="N24" s="2">
        <f t="shared" si="3"/>
        <v>61386</v>
      </c>
      <c r="O24" s="2">
        <f t="shared" si="3"/>
        <v>17443</v>
      </c>
      <c r="P24" s="2">
        <f t="shared" si="3"/>
        <v>12389</v>
      </c>
      <c r="Q24" s="2">
        <f t="shared" si="3"/>
        <v>55382</v>
      </c>
    </row>
    <row r="25" spans="1:17" ht="24" customHeight="1" thickBot="1">
      <c r="A25" s="254" t="s">
        <v>22</v>
      </c>
      <c r="B25" s="255"/>
      <c r="C25" s="15"/>
      <c r="D25" s="16">
        <v>1478020</v>
      </c>
      <c r="E25" s="16">
        <v>1779285</v>
      </c>
      <c r="F25" s="16">
        <v>1617756</v>
      </c>
      <c r="G25" s="16">
        <v>1511899</v>
      </c>
      <c r="I25" s="22">
        <f t="shared" si="4"/>
        <v>8020</v>
      </c>
      <c r="J25" s="22">
        <f t="shared" si="4"/>
        <v>9285</v>
      </c>
      <c r="K25" s="22">
        <f t="shared" si="4"/>
        <v>7756</v>
      </c>
      <c r="L25" s="22">
        <f t="shared" si="4"/>
        <v>1899</v>
      </c>
      <c r="N25" s="2">
        <f t="shared" si="3"/>
        <v>1478020</v>
      </c>
      <c r="O25" s="2">
        <f t="shared" si="3"/>
        <v>1779285</v>
      </c>
      <c r="P25" s="2">
        <f t="shared" si="3"/>
        <v>1617756</v>
      </c>
      <c r="Q25" s="2">
        <f t="shared" si="3"/>
        <v>1511899</v>
      </c>
    </row>
    <row r="26" spans="1:17" ht="25.5" customHeight="1" thickBot="1">
      <c r="A26" s="244" t="s">
        <v>23</v>
      </c>
      <c r="B26" s="245"/>
      <c r="C26" s="15"/>
      <c r="D26" s="17">
        <v>1447813</v>
      </c>
      <c r="E26" s="17">
        <v>1570930</v>
      </c>
      <c r="F26" s="17">
        <v>1456427</v>
      </c>
      <c r="G26" s="17">
        <v>1366162</v>
      </c>
      <c r="I26" s="22">
        <f t="shared" si="4"/>
        <v>7813</v>
      </c>
      <c r="J26" s="22">
        <f t="shared" si="4"/>
        <v>930</v>
      </c>
      <c r="K26" s="22">
        <f t="shared" si="4"/>
        <v>6427</v>
      </c>
      <c r="L26" s="22">
        <f t="shared" si="4"/>
        <v>6162</v>
      </c>
      <c r="N26" s="2">
        <f t="shared" si="3"/>
        <v>1447813</v>
      </c>
      <c r="O26" s="2">
        <f t="shared" si="3"/>
        <v>1570930</v>
      </c>
      <c r="P26" s="2">
        <f t="shared" si="3"/>
        <v>1456427</v>
      </c>
      <c r="Q26" s="2">
        <f t="shared" si="3"/>
        <v>1366162</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5000</v>
      </c>
      <c r="E28" s="17">
        <v>5000</v>
      </c>
      <c r="F28" s="17">
        <v>5000</v>
      </c>
      <c r="G28" s="17">
        <v>5000</v>
      </c>
      <c r="I28" s="22">
        <f t="shared" si="4"/>
        <v>0</v>
      </c>
      <c r="J28" s="22">
        <f t="shared" si="4"/>
        <v>0</v>
      </c>
      <c r="K28" s="22">
        <f t="shared" si="4"/>
        <v>0</v>
      </c>
      <c r="L28" s="22">
        <f t="shared" si="4"/>
        <v>0</v>
      </c>
      <c r="N28" s="2">
        <f t="shared" si="3"/>
        <v>5000</v>
      </c>
      <c r="O28" s="2">
        <f t="shared" si="3"/>
        <v>5000</v>
      </c>
      <c r="P28" s="2">
        <f t="shared" si="3"/>
        <v>5000</v>
      </c>
      <c r="Q28" s="2">
        <f t="shared" si="3"/>
        <v>5000</v>
      </c>
    </row>
    <row r="29" spans="1:17" ht="15" customHeight="1" thickBot="1">
      <c r="A29" s="254" t="s">
        <v>26</v>
      </c>
      <c r="B29" s="255"/>
      <c r="C29" s="15"/>
      <c r="D29" s="16">
        <v>2979646</v>
      </c>
      <c r="E29" s="16">
        <v>3032427</v>
      </c>
      <c r="F29" s="16">
        <v>2165103</v>
      </c>
      <c r="G29" s="16">
        <v>2050306</v>
      </c>
      <c r="I29" s="22">
        <f t="shared" si="4"/>
        <v>9646</v>
      </c>
      <c r="J29" s="22">
        <f t="shared" si="4"/>
        <v>2427</v>
      </c>
      <c r="K29" s="22">
        <f t="shared" si="4"/>
        <v>5103</v>
      </c>
      <c r="L29" s="22">
        <f t="shared" si="4"/>
        <v>306</v>
      </c>
      <c r="N29" s="2">
        <f t="shared" si="3"/>
        <v>2979646</v>
      </c>
      <c r="O29" s="2">
        <f t="shared" si="3"/>
        <v>3032427</v>
      </c>
      <c r="P29" s="2">
        <f t="shared" si="3"/>
        <v>2165103</v>
      </c>
      <c r="Q29" s="2">
        <f t="shared" si="3"/>
        <v>2050306</v>
      </c>
    </row>
    <row r="30" spans="1:17" ht="15" customHeight="1" thickBot="1">
      <c r="A30" s="254" t="s">
        <v>27</v>
      </c>
      <c r="B30" s="255"/>
      <c r="C30" s="15"/>
      <c r="D30" s="16">
        <v>2109037</v>
      </c>
      <c r="E30" s="16">
        <v>1522030</v>
      </c>
      <c r="F30" s="16">
        <v>1165767</v>
      </c>
      <c r="G30" s="16">
        <v>1028547</v>
      </c>
      <c r="I30" s="22">
        <f t="shared" si="4"/>
        <v>9037</v>
      </c>
      <c r="J30" s="22">
        <f t="shared" si="4"/>
        <v>2030</v>
      </c>
      <c r="K30" s="22">
        <f t="shared" si="4"/>
        <v>5767</v>
      </c>
      <c r="L30" s="22">
        <f t="shared" si="4"/>
        <v>8547</v>
      </c>
      <c r="N30" s="2">
        <f t="shared" si="3"/>
        <v>2109037</v>
      </c>
      <c r="O30" s="2">
        <f t="shared" si="3"/>
        <v>1522030</v>
      </c>
      <c r="P30" s="2">
        <f t="shared" si="3"/>
        <v>1165767</v>
      </c>
      <c r="Q30" s="2">
        <f t="shared" si="3"/>
        <v>1028547</v>
      </c>
    </row>
    <row r="31" spans="1:17" ht="15" customHeight="1" thickBot="1">
      <c r="A31" s="244" t="s">
        <v>28</v>
      </c>
      <c r="B31" s="245"/>
      <c r="C31" s="15"/>
      <c r="D31" s="17">
        <v>1456306</v>
      </c>
      <c r="E31" s="17">
        <v>1330270</v>
      </c>
      <c r="F31" s="17">
        <v>1014080</v>
      </c>
      <c r="G31" s="17">
        <v>1026306</v>
      </c>
      <c r="I31" s="22">
        <f t="shared" si="4"/>
        <v>6306</v>
      </c>
      <c r="J31" s="22">
        <f t="shared" si="4"/>
        <v>270</v>
      </c>
      <c r="K31" s="22">
        <f t="shared" si="4"/>
        <v>4080</v>
      </c>
      <c r="L31" s="22">
        <f t="shared" si="4"/>
        <v>6306</v>
      </c>
      <c r="N31" s="2">
        <f t="shared" si="3"/>
        <v>1456306</v>
      </c>
      <c r="O31" s="2">
        <f t="shared" si="3"/>
        <v>1330270</v>
      </c>
      <c r="P31" s="2">
        <f t="shared" si="3"/>
        <v>1014080</v>
      </c>
      <c r="Q31" s="2">
        <f t="shared" si="3"/>
        <v>1026306</v>
      </c>
    </row>
    <row r="32" spans="1:17" ht="24" customHeight="1" thickBot="1">
      <c r="A32" s="244" t="s">
        <v>29</v>
      </c>
      <c r="B32" s="245"/>
      <c r="C32" s="15"/>
      <c r="D32" s="17">
        <v>652731</v>
      </c>
      <c r="E32" s="17">
        <v>191760</v>
      </c>
      <c r="F32" s="17">
        <v>151687</v>
      </c>
      <c r="G32" s="17">
        <v>2241</v>
      </c>
      <c r="I32" s="22">
        <f t="shared" si="4"/>
        <v>731</v>
      </c>
      <c r="J32" s="22">
        <f t="shared" si="4"/>
        <v>760</v>
      </c>
      <c r="K32" s="22">
        <f t="shared" si="4"/>
        <v>687</v>
      </c>
      <c r="L32" s="22">
        <f t="shared" si="4"/>
        <v>1</v>
      </c>
      <c r="N32" s="2">
        <f t="shared" si="3"/>
        <v>652731</v>
      </c>
      <c r="O32" s="2">
        <f t="shared" si="3"/>
        <v>191760</v>
      </c>
      <c r="P32" s="2">
        <f t="shared" si="3"/>
        <v>151687</v>
      </c>
      <c r="Q32" s="2">
        <f t="shared" si="3"/>
        <v>2241</v>
      </c>
    </row>
    <row r="33" spans="1:18" ht="24" customHeight="1" thickBot="1">
      <c r="A33" s="254" t="s">
        <v>30</v>
      </c>
      <c r="B33" s="255"/>
      <c r="C33" s="15"/>
      <c r="D33" s="16">
        <v>870609</v>
      </c>
      <c r="E33" s="16">
        <v>1510397</v>
      </c>
      <c r="F33" s="16">
        <v>999336</v>
      </c>
      <c r="G33" s="16">
        <v>1021759</v>
      </c>
      <c r="I33" s="22">
        <f t="shared" si="4"/>
        <v>609</v>
      </c>
      <c r="J33" s="22">
        <f t="shared" si="4"/>
        <v>397</v>
      </c>
      <c r="K33" s="22">
        <f t="shared" si="4"/>
        <v>336</v>
      </c>
      <c r="L33" s="22">
        <f t="shared" si="4"/>
        <v>1759</v>
      </c>
      <c r="N33" s="2">
        <f t="shared" si="3"/>
        <v>870609</v>
      </c>
      <c r="O33" s="2">
        <f t="shared" si="3"/>
        <v>1510397</v>
      </c>
      <c r="P33" s="2">
        <f t="shared" si="3"/>
        <v>999336</v>
      </c>
      <c r="Q33" s="2">
        <f t="shared" si="3"/>
        <v>1021759</v>
      </c>
      <c r="R33" s="22"/>
    </row>
    <row r="34" spans="1:18" ht="30" customHeight="1" thickBot="1">
      <c r="A34" s="244" t="s">
        <v>31</v>
      </c>
      <c r="B34" s="245"/>
      <c r="C34" s="15"/>
      <c r="D34" s="17">
        <v>686529</v>
      </c>
      <c r="E34" s="17">
        <v>1461099</v>
      </c>
      <c r="F34" s="17">
        <v>1461099</v>
      </c>
      <c r="G34" s="17">
        <v>1461099</v>
      </c>
      <c r="I34" s="22">
        <f t="shared" si="4"/>
        <v>529</v>
      </c>
      <c r="J34" s="22">
        <f t="shared" si="4"/>
        <v>1099</v>
      </c>
      <c r="K34" s="22">
        <f t="shared" si="4"/>
        <v>1099</v>
      </c>
      <c r="L34" s="22">
        <f t="shared" si="4"/>
        <v>1099</v>
      </c>
      <c r="N34" s="2">
        <f t="shared" si="3"/>
        <v>686529</v>
      </c>
      <c r="O34" s="2">
        <f t="shared" si="3"/>
        <v>1461099</v>
      </c>
      <c r="P34" s="2">
        <f t="shared" si="3"/>
        <v>1461099</v>
      </c>
      <c r="Q34" s="2">
        <f t="shared" si="3"/>
        <v>1461099</v>
      </c>
    </row>
    <row r="35" spans="1:18" ht="30" customHeight="1" thickBot="1">
      <c r="A35" s="244" t="s">
        <v>32</v>
      </c>
      <c r="B35" s="245"/>
      <c r="C35" s="15"/>
      <c r="D35" s="18"/>
      <c r="E35" s="18"/>
      <c r="F35" s="18"/>
      <c r="G35" s="1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4" t="s">
        <v>33</v>
      </c>
      <c r="B36" s="245"/>
      <c r="C36" s="15"/>
      <c r="D36" s="18"/>
      <c r="E36" s="17">
        <v>49298</v>
      </c>
      <c r="F36" s="17">
        <v>-466271</v>
      </c>
      <c r="G36" s="17">
        <v>-443849</v>
      </c>
      <c r="I36" s="22" t="e">
        <f t="shared" si="4"/>
        <v>#VALUE!</v>
      </c>
      <c r="J36" s="22">
        <f t="shared" si="4"/>
        <v>98</v>
      </c>
      <c r="K36" s="22">
        <f t="shared" si="4"/>
        <v>6271</v>
      </c>
      <c r="L36" s="22">
        <f t="shared" si="4"/>
        <v>3849</v>
      </c>
      <c r="N36" s="2">
        <f t="shared" si="3"/>
        <v>0</v>
      </c>
      <c r="O36" s="2">
        <f t="shared" si="3"/>
        <v>49298</v>
      </c>
      <c r="P36" s="2">
        <f t="shared" si="3"/>
        <v>-466271</v>
      </c>
      <c r="Q36" s="2">
        <f t="shared" si="3"/>
        <v>-443849</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2979646</v>
      </c>
      <c r="E38" s="16">
        <v>3032427</v>
      </c>
      <c r="F38" s="16">
        <v>2165103</v>
      </c>
      <c r="G38" s="16">
        <v>2050306</v>
      </c>
      <c r="I38" s="22">
        <f t="shared" si="4"/>
        <v>9646</v>
      </c>
      <c r="J38" s="22">
        <f t="shared" si="4"/>
        <v>2427</v>
      </c>
      <c r="K38" s="22">
        <f t="shared" si="4"/>
        <v>5103</v>
      </c>
      <c r="L38" s="22">
        <f t="shared" si="4"/>
        <v>306</v>
      </c>
      <c r="N38" s="2">
        <f t="shared" si="3"/>
        <v>2979646</v>
      </c>
      <c r="O38" s="2">
        <f t="shared" si="3"/>
        <v>3032427</v>
      </c>
      <c r="P38" s="2">
        <f t="shared" si="3"/>
        <v>2165103</v>
      </c>
      <c r="Q38" s="2">
        <f t="shared" si="3"/>
        <v>2050306</v>
      </c>
    </row>
    <row r="39" spans="1:18" ht="15" customHeight="1" thickBot="1">
      <c r="A39" t="s">
        <v>1693</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1451</v>
      </c>
      <c r="E2" s="24" t="s">
        <v>1452</v>
      </c>
      <c r="F2" s="24" t="s">
        <v>1449</v>
      </c>
      <c r="G2" s="24" t="s">
        <v>1450</v>
      </c>
      <c r="H2" s="261"/>
      <c r="I2" s="250"/>
      <c r="J2" s="251"/>
      <c r="K2" s="24" t="s">
        <v>1451</v>
      </c>
      <c r="L2" s="24" t="s">
        <v>1452</v>
      </c>
      <c r="M2" s="24" t="s">
        <v>1449</v>
      </c>
      <c r="N2" s="24" t="s">
        <v>1450</v>
      </c>
      <c r="Y2" s="3"/>
      <c r="Z2" s="3"/>
      <c r="AA2" s="3"/>
      <c r="AB2" s="3"/>
      <c r="AC2" s="3"/>
      <c r="AD2" s="3"/>
      <c r="AE2" s="3"/>
      <c r="AF2" s="3"/>
    </row>
    <row r="3" spans="1:32" ht="61.5" customHeight="1" thickBot="1">
      <c r="A3" s="252" t="s">
        <v>1</v>
      </c>
      <c r="B3" s="253"/>
      <c r="C3" s="15"/>
      <c r="D3" s="16">
        <v>397227</v>
      </c>
      <c r="E3" s="16">
        <v>449440</v>
      </c>
      <c r="F3" s="16">
        <v>603441</v>
      </c>
      <c r="G3" s="16">
        <v>565382</v>
      </c>
      <c r="H3" s="252" t="s">
        <v>1</v>
      </c>
      <c r="I3" s="253"/>
      <c r="J3" s="15"/>
      <c r="K3" s="16">
        <v>465638</v>
      </c>
      <c r="L3" s="16">
        <v>262322</v>
      </c>
      <c r="M3" s="16">
        <v>417620</v>
      </c>
      <c r="N3" s="16">
        <v>521791</v>
      </c>
      <c r="P3" s="2">
        <f>REPLACE(D3,1,3,"")/1</f>
        <v>227</v>
      </c>
      <c r="Q3" s="2">
        <f t="shared" ref="Q3:S16" si="0">REPLACE(E3,1,3,"")/1</f>
        <v>440</v>
      </c>
      <c r="R3" s="2">
        <f t="shared" si="0"/>
        <v>441</v>
      </c>
      <c r="S3" s="2">
        <f t="shared" si="0"/>
        <v>382</v>
      </c>
      <c r="T3" s="2">
        <f>REPLACE(K3,1,3,"")/1</f>
        <v>638</v>
      </c>
      <c r="U3" s="2">
        <f t="shared" ref="U3:W16" si="1">REPLACE(L3,1,3,"")/1</f>
        <v>322</v>
      </c>
      <c r="V3" s="2">
        <f t="shared" si="1"/>
        <v>620</v>
      </c>
      <c r="W3" s="2">
        <f t="shared" si="1"/>
        <v>791</v>
      </c>
      <c r="Y3" s="3">
        <f>K3</f>
        <v>465638</v>
      </c>
      <c r="Z3" s="3">
        <f t="shared" ref="Z3:AB17" si="2">L3</f>
        <v>262322</v>
      </c>
      <c r="AA3" s="3">
        <f t="shared" si="2"/>
        <v>417620</v>
      </c>
      <c r="AB3" s="3">
        <f t="shared" si="2"/>
        <v>521791</v>
      </c>
      <c r="AC3" s="3">
        <f>D3</f>
        <v>397227</v>
      </c>
      <c r="AD3" s="3">
        <f t="shared" ref="AD3:AF17" si="3">E3</f>
        <v>449440</v>
      </c>
      <c r="AE3" s="3">
        <f t="shared" si="3"/>
        <v>603441</v>
      </c>
      <c r="AF3" s="3">
        <f t="shared" si="3"/>
        <v>565382</v>
      </c>
    </row>
    <row r="4" spans="1:32" ht="24" customHeight="1" thickBot="1">
      <c r="A4" s="244" t="s">
        <v>2</v>
      </c>
      <c r="B4" s="245"/>
      <c r="C4" s="15"/>
      <c r="D4" s="17">
        <v>381781</v>
      </c>
      <c r="E4" s="17">
        <v>403889</v>
      </c>
      <c r="F4" s="17">
        <v>499324</v>
      </c>
      <c r="G4" s="17">
        <v>504260</v>
      </c>
      <c r="H4" s="244" t="s">
        <v>2</v>
      </c>
      <c r="I4" s="245"/>
      <c r="J4" s="15"/>
      <c r="K4" s="17">
        <v>580837</v>
      </c>
      <c r="L4" s="17">
        <v>324520</v>
      </c>
      <c r="M4" s="17">
        <v>507204</v>
      </c>
      <c r="N4" s="17">
        <v>518989</v>
      </c>
      <c r="P4" s="2">
        <f t="shared" ref="P4:P16" si="4">REPLACE(D4,1,3,"")/1</f>
        <v>781</v>
      </c>
      <c r="Q4" s="2">
        <f t="shared" si="0"/>
        <v>889</v>
      </c>
      <c r="R4" s="2">
        <f t="shared" si="0"/>
        <v>324</v>
      </c>
      <c r="S4" s="2">
        <f t="shared" si="0"/>
        <v>260</v>
      </c>
      <c r="T4" s="2">
        <f t="shared" ref="T4:U16" si="5">REPLACE(K4,1,3,"")/1</f>
        <v>837</v>
      </c>
      <c r="U4" s="2">
        <f t="shared" si="5"/>
        <v>520</v>
      </c>
      <c r="V4" s="2">
        <f t="shared" si="1"/>
        <v>204</v>
      </c>
      <c r="W4" s="2">
        <f t="shared" si="1"/>
        <v>989</v>
      </c>
      <c r="Y4" s="3">
        <f t="shared" ref="Y4:AB38" si="6">K4</f>
        <v>580837</v>
      </c>
      <c r="Z4" s="3">
        <f t="shared" si="2"/>
        <v>324520</v>
      </c>
      <c r="AA4" s="3">
        <f t="shared" si="2"/>
        <v>507204</v>
      </c>
      <c r="AB4" s="3">
        <f t="shared" si="2"/>
        <v>518989</v>
      </c>
      <c r="AC4" s="3">
        <f t="shared" ref="AC4:AF38" si="7">D4</f>
        <v>381781</v>
      </c>
      <c r="AD4" s="3">
        <f t="shared" si="3"/>
        <v>403889</v>
      </c>
      <c r="AE4" s="3">
        <f t="shared" si="3"/>
        <v>499324</v>
      </c>
      <c r="AF4" s="3">
        <f t="shared" si="3"/>
        <v>504260</v>
      </c>
    </row>
    <row r="5" spans="1:32" ht="61.5" customHeight="1" thickBot="1">
      <c r="A5" s="254" t="s">
        <v>3</v>
      </c>
      <c r="B5" s="255"/>
      <c r="C5" s="15"/>
      <c r="D5" s="16">
        <v>15446</v>
      </c>
      <c r="E5" s="16">
        <v>45551</v>
      </c>
      <c r="F5" s="16">
        <v>104117</v>
      </c>
      <c r="G5" s="16">
        <v>61122</v>
      </c>
      <c r="H5" s="254" t="s">
        <v>3</v>
      </c>
      <c r="I5" s="255"/>
      <c r="J5" s="15"/>
      <c r="K5" s="16">
        <v>-115200</v>
      </c>
      <c r="L5" s="16">
        <v>-62198</v>
      </c>
      <c r="M5" s="16">
        <v>-89584</v>
      </c>
      <c r="N5" s="16">
        <v>2802</v>
      </c>
      <c r="P5" s="2">
        <f t="shared" si="4"/>
        <v>46</v>
      </c>
      <c r="Q5" s="2">
        <f t="shared" si="0"/>
        <v>51</v>
      </c>
      <c r="R5" s="2">
        <f t="shared" si="0"/>
        <v>117</v>
      </c>
      <c r="S5" s="2">
        <f t="shared" si="0"/>
        <v>22</v>
      </c>
      <c r="T5" s="2">
        <f t="shared" si="5"/>
        <v>5200</v>
      </c>
      <c r="U5" s="2">
        <f t="shared" si="1"/>
        <v>198</v>
      </c>
      <c r="V5" s="2">
        <f t="shared" si="1"/>
        <v>584</v>
      </c>
      <c r="W5" s="2">
        <f t="shared" si="1"/>
        <v>2</v>
      </c>
      <c r="Y5" s="3">
        <f t="shared" si="6"/>
        <v>-115200</v>
      </c>
      <c r="Z5" s="3">
        <f t="shared" si="2"/>
        <v>-62198</v>
      </c>
      <c r="AA5" s="3">
        <f t="shared" si="2"/>
        <v>-89584</v>
      </c>
      <c r="AB5" s="3">
        <f t="shared" si="2"/>
        <v>2802</v>
      </c>
      <c r="AC5" s="3">
        <f t="shared" si="7"/>
        <v>15446</v>
      </c>
      <c r="AD5" s="3">
        <f t="shared" si="3"/>
        <v>45551</v>
      </c>
      <c r="AE5" s="3">
        <f t="shared" si="3"/>
        <v>104117</v>
      </c>
      <c r="AF5" s="3">
        <f t="shared" si="3"/>
        <v>61122</v>
      </c>
    </row>
    <row r="6" spans="1:32" ht="37.5" customHeight="1" thickBot="1">
      <c r="A6" s="244" t="s">
        <v>4</v>
      </c>
      <c r="B6" s="245"/>
      <c r="C6" s="15"/>
      <c r="D6" s="17">
        <v>2338</v>
      </c>
      <c r="E6" s="17">
        <v>1467</v>
      </c>
      <c r="F6" s="18">
        <v>889</v>
      </c>
      <c r="G6" s="18">
        <v>746</v>
      </c>
      <c r="H6" s="244" t="s">
        <v>4</v>
      </c>
      <c r="I6" s="245"/>
      <c r="J6" s="15"/>
      <c r="K6" s="18">
        <v>74</v>
      </c>
      <c r="L6" s="18">
        <v>48</v>
      </c>
      <c r="M6" s="18">
        <v>215</v>
      </c>
      <c r="N6" s="18">
        <v>301</v>
      </c>
      <c r="P6" s="2">
        <f t="shared" si="4"/>
        <v>8</v>
      </c>
      <c r="Q6" s="2">
        <f t="shared" si="0"/>
        <v>7</v>
      </c>
      <c r="R6" s="2" t="e">
        <f t="shared" si="0"/>
        <v>#VALUE!</v>
      </c>
      <c r="S6" s="2" t="e">
        <f t="shared" si="0"/>
        <v>#VALUE!</v>
      </c>
      <c r="T6" s="2" t="e">
        <f t="shared" si="5"/>
        <v>#VALUE!</v>
      </c>
      <c r="U6" s="2" t="e">
        <f t="shared" si="1"/>
        <v>#VALUE!</v>
      </c>
      <c r="V6" s="2" t="e">
        <f t="shared" si="1"/>
        <v>#VALUE!</v>
      </c>
      <c r="W6" s="2" t="e">
        <f t="shared" si="1"/>
        <v>#VALUE!</v>
      </c>
      <c r="Y6" s="3">
        <f t="shared" si="6"/>
        <v>74</v>
      </c>
      <c r="Z6" s="3">
        <f t="shared" si="2"/>
        <v>48</v>
      </c>
      <c r="AA6" s="3">
        <f t="shared" si="2"/>
        <v>215</v>
      </c>
      <c r="AB6" s="3">
        <f t="shared" si="2"/>
        <v>301</v>
      </c>
      <c r="AC6" s="3">
        <f t="shared" si="7"/>
        <v>2338</v>
      </c>
      <c r="AD6" s="3">
        <f t="shared" si="3"/>
        <v>1467</v>
      </c>
      <c r="AE6" s="3">
        <f t="shared" si="3"/>
        <v>889</v>
      </c>
      <c r="AF6" s="3">
        <f t="shared" si="3"/>
        <v>746</v>
      </c>
    </row>
    <row r="7" spans="1:32" ht="24" customHeight="1" thickBot="1">
      <c r="A7" s="244" t="s">
        <v>5</v>
      </c>
      <c r="B7" s="245"/>
      <c r="C7" s="15"/>
      <c r="D7" s="17">
        <v>6662</v>
      </c>
      <c r="E7" s="17">
        <v>8214</v>
      </c>
      <c r="F7" s="17">
        <v>8044</v>
      </c>
      <c r="G7" s="17">
        <v>6158</v>
      </c>
      <c r="H7" s="244" t="s">
        <v>5</v>
      </c>
      <c r="I7" s="245"/>
      <c r="J7" s="15"/>
      <c r="K7" s="17">
        <v>20030</v>
      </c>
      <c r="L7" s="17">
        <v>16716</v>
      </c>
      <c r="M7" s="17">
        <v>14468</v>
      </c>
      <c r="N7" s="17">
        <v>9117</v>
      </c>
      <c r="P7" s="2">
        <f t="shared" si="4"/>
        <v>2</v>
      </c>
      <c r="Q7" s="2">
        <f t="shared" si="0"/>
        <v>4</v>
      </c>
      <c r="R7" s="2">
        <f t="shared" si="0"/>
        <v>4</v>
      </c>
      <c r="S7" s="2">
        <f t="shared" si="0"/>
        <v>8</v>
      </c>
      <c r="T7" s="2">
        <f t="shared" si="5"/>
        <v>30</v>
      </c>
      <c r="U7" s="2">
        <f t="shared" si="1"/>
        <v>16</v>
      </c>
      <c r="V7" s="2">
        <f t="shared" si="1"/>
        <v>68</v>
      </c>
      <c r="W7" s="2">
        <f t="shared" si="1"/>
        <v>7</v>
      </c>
      <c r="Y7" s="3">
        <f t="shared" si="6"/>
        <v>20030</v>
      </c>
      <c r="Z7" s="3">
        <f t="shared" si="2"/>
        <v>16716</v>
      </c>
      <c r="AA7" s="3">
        <f t="shared" si="2"/>
        <v>14468</v>
      </c>
      <c r="AB7" s="3">
        <f t="shared" si="2"/>
        <v>9117</v>
      </c>
      <c r="AC7" s="3">
        <f t="shared" si="7"/>
        <v>6662</v>
      </c>
      <c r="AD7" s="3">
        <f t="shared" si="3"/>
        <v>8214</v>
      </c>
      <c r="AE7" s="3">
        <f t="shared" si="3"/>
        <v>8044</v>
      </c>
      <c r="AF7" s="3">
        <f t="shared" si="3"/>
        <v>6158</v>
      </c>
    </row>
    <row r="8" spans="1:32" ht="24" customHeight="1" thickBot="1">
      <c r="A8" s="244" t="s">
        <v>6</v>
      </c>
      <c r="B8" s="245"/>
      <c r="C8" s="15"/>
      <c r="D8" s="17">
        <v>17696</v>
      </c>
      <c r="E8" s="17">
        <v>17924</v>
      </c>
      <c r="F8" s="17">
        <v>34714</v>
      </c>
      <c r="G8" s="17">
        <v>26023</v>
      </c>
      <c r="H8" s="244" t="s">
        <v>6</v>
      </c>
      <c r="I8" s="245"/>
      <c r="J8" s="15"/>
      <c r="K8" s="17">
        <v>27566</v>
      </c>
      <c r="L8" s="17">
        <v>20681</v>
      </c>
      <c r="M8" s="17">
        <v>28107</v>
      </c>
      <c r="N8" s="17">
        <v>21009</v>
      </c>
      <c r="P8" s="2">
        <f t="shared" si="4"/>
        <v>96</v>
      </c>
      <c r="Q8" s="2">
        <f t="shared" si="0"/>
        <v>24</v>
      </c>
      <c r="R8" s="2">
        <f t="shared" si="0"/>
        <v>14</v>
      </c>
      <c r="S8" s="2">
        <f t="shared" si="0"/>
        <v>23</v>
      </c>
      <c r="T8" s="2">
        <f t="shared" si="5"/>
        <v>66</v>
      </c>
      <c r="U8" s="2">
        <f t="shared" si="1"/>
        <v>81</v>
      </c>
      <c r="V8" s="2">
        <f t="shared" si="1"/>
        <v>7</v>
      </c>
      <c r="W8" s="2">
        <f t="shared" si="1"/>
        <v>9</v>
      </c>
      <c r="Y8" s="3">
        <f t="shared" si="6"/>
        <v>27566</v>
      </c>
      <c r="Z8" s="3">
        <f t="shared" si="2"/>
        <v>20681</v>
      </c>
      <c r="AA8" s="3">
        <f t="shared" si="2"/>
        <v>28107</v>
      </c>
      <c r="AB8" s="3">
        <f t="shared" si="2"/>
        <v>21009</v>
      </c>
      <c r="AC8" s="3">
        <f t="shared" si="7"/>
        <v>17696</v>
      </c>
      <c r="AD8" s="3">
        <f t="shared" si="3"/>
        <v>17924</v>
      </c>
      <c r="AE8" s="3">
        <f t="shared" si="3"/>
        <v>34714</v>
      </c>
      <c r="AF8" s="3">
        <f t="shared" si="3"/>
        <v>26023</v>
      </c>
    </row>
    <row r="9" spans="1:32" ht="37.5" customHeight="1" thickBot="1">
      <c r="A9" s="244" t="s">
        <v>7</v>
      </c>
      <c r="B9" s="245"/>
      <c r="C9" s="15"/>
      <c r="D9" s="17">
        <v>11421</v>
      </c>
      <c r="E9" s="17">
        <v>12686</v>
      </c>
      <c r="F9" s="17">
        <v>15187</v>
      </c>
      <c r="G9" s="17">
        <v>14081</v>
      </c>
      <c r="H9" s="244" t="s">
        <v>7</v>
      </c>
      <c r="I9" s="245"/>
      <c r="J9" s="15"/>
      <c r="K9" s="17">
        <v>11819</v>
      </c>
      <c r="L9" s="17">
        <v>12404</v>
      </c>
      <c r="M9" s="17">
        <v>14148</v>
      </c>
      <c r="N9" s="17">
        <v>10609</v>
      </c>
      <c r="P9" s="2">
        <f t="shared" si="4"/>
        <v>21</v>
      </c>
      <c r="Q9" s="2">
        <f t="shared" si="0"/>
        <v>86</v>
      </c>
      <c r="R9" s="2">
        <f t="shared" si="0"/>
        <v>87</v>
      </c>
      <c r="S9" s="2">
        <f t="shared" si="0"/>
        <v>81</v>
      </c>
      <c r="T9" s="2">
        <f t="shared" si="5"/>
        <v>19</v>
      </c>
      <c r="U9" s="2">
        <f t="shared" si="1"/>
        <v>4</v>
      </c>
      <c r="V9" s="2">
        <f t="shared" si="1"/>
        <v>48</v>
      </c>
      <c r="W9" s="2">
        <f t="shared" si="1"/>
        <v>9</v>
      </c>
      <c r="Y9" s="3">
        <f t="shared" si="6"/>
        <v>11819</v>
      </c>
      <c r="Z9" s="3">
        <f t="shared" si="2"/>
        <v>12404</v>
      </c>
      <c r="AA9" s="3">
        <f t="shared" si="2"/>
        <v>14148</v>
      </c>
      <c r="AB9" s="3">
        <f t="shared" si="2"/>
        <v>10609</v>
      </c>
      <c r="AC9" s="3">
        <f t="shared" si="7"/>
        <v>11421</v>
      </c>
      <c r="AD9" s="3">
        <f t="shared" si="3"/>
        <v>12686</v>
      </c>
      <c r="AE9" s="3">
        <f t="shared" si="3"/>
        <v>15187</v>
      </c>
      <c r="AF9" s="3">
        <f t="shared" si="3"/>
        <v>14081</v>
      </c>
    </row>
    <row r="10" spans="1:32" ht="61.5" customHeight="1" thickBot="1">
      <c r="A10" s="254" t="s">
        <v>8</v>
      </c>
      <c r="B10" s="255"/>
      <c r="C10" s="15"/>
      <c r="D10" s="16">
        <v>-17994</v>
      </c>
      <c r="E10" s="16">
        <v>8194</v>
      </c>
      <c r="F10" s="16">
        <v>47061</v>
      </c>
      <c r="G10" s="16">
        <v>15606</v>
      </c>
      <c r="H10" s="254" t="s">
        <v>8</v>
      </c>
      <c r="I10" s="255"/>
      <c r="J10" s="15"/>
      <c r="K10" s="16">
        <v>-174541</v>
      </c>
      <c r="L10" s="16">
        <v>-111951</v>
      </c>
      <c r="M10" s="16">
        <v>-146092</v>
      </c>
      <c r="N10" s="16">
        <v>-37632</v>
      </c>
      <c r="P10" s="2">
        <f t="shared" si="4"/>
        <v>994</v>
      </c>
      <c r="Q10" s="2">
        <f t="shared" si="0"/>
        <v>4</v>
      </c>
      <c r="R10" s="2">
        <f t="shared" si="0"/>
        <v>61</v>
      </c>
      <c r="S10" s="2">
        <f t="shared" si="0"/>
        <v>6</v>
      </c>
      <c r="T10" s="2">
        <f t="shared" si="5"/>
        <v>4541</v>
      </c>
      <c r="U10" s="2">
        <f t="shared" si="1"/>
        <v>1951</v>
      </c>
      <c r="V10" s="2">
        <f t="shared" si="1"/>
        <v>6092</v>
      </c>
      <c r="W10" s="2">
        <f t="shared" si="1"/>
        <v>632</v>
      </c>
      <c r="Y10" s="3">
        <f t="shared" si="6"/>
        <v>-174541</v>
      </c>
      <c r="Z10" s="3">
        <f t="shared" si="2"/>
        <v>-111951</v>
      </c>
      <c r="AA10" s="3">
        <f t="shared" si="2"/>
        <v>-146092</v>
      </c>
      <c r="AB10" s="3">
        <f t="shared" si="2"/>
        <v>-37632</v>
      </c>
      <c r="AC10" s="3">
        <f t="shared" si="7"/>
        <v>-17994</v>
      </c>
      <c r="AD10" s="3">
        <f t="shared" si="3"/>
        <v>8194</v>
      </c>
      <c r="AE10" s="3">
        <f t="shared" si="3"/>
        <v>47061</v>
      </c>
      <c r="AF10" s="3">
        <f t="shared" si="3"/>
        <v>15606</v>
      </c>
    </row>
    <row r="11" spans="1:32" ht="36" customHeight="1" thickBot="1">
      <c r="A11" s="244" t="s">
        <v>9</v>
      </c>
      <c r="B11" s="245"/>
      <c r="C11" s="15"/>
      <c r="D11" s="18">
        <v>867</v>
      </c>
      <c r="E11" s="18">
        <v>247</v>
      </c>
      <c r="F11" s="18">
        <v>370</v>
      </c>
      <c r="G11" s="18">
        <v>205</v>
      </c>
      <c r="H11" s="244" t="s">
        <v>9</v>
      </c>
      <c r="I11" s="245"/>
      <c r="J11" s="15"/>
      <c r="K11" s="18">
        <v>-16</v>
      </c>
      <c r="L11" s="18">
        <v>6</v>
      </c>
      <c r="M11" s="18">
        <v>-41</v>
      </c>
      <c r="N11" s="18">
        <v>40</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-16</v>
      </c>
      <c r="Z11" s="3">
        <f t="shared" si="2"/>
        <v>6</v>
      </c>
      <c r="AA11" s="3">
        <f t="shared" si="2"/>
        <v>-41</v>
      </c>
      <c r="AB11" s="3">
        <f t="shared" si="2"/>
        <v>40</v>
      </c>
      <c r="AC11" s="3">
        <f t="shared" si="7"/>
        <v>867</v>
      </c>
      <c r="AD11" s="3">
        <f t="shared" si="3"/>
        <v>247</v>
      </c>
      <c r="AE11" s="3">
        <f t="shared" si="3"/>
        <v>370</v>
      </c>
      <c r="AF11" s="3">
        <f t="shared" si="3"/>
        <v>205</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-17128</v>
      </c>
      <c r="E13" s="16">
        <v>8442</v>
      </c>
      <c r="F13" s="16">
        <v>47432</v>
      </c>
      <c r="G13" s="16">
        <v>15810</v>
      </c>
      <c r="H13" s="254" t="s">
        <v>11</v>
      </c>
      <c r="I13" s="255"/>
      <c r="J13" s="15"/>
      <c r="K13" s="16">
        <v>-174557</v>
      </c>
      <c r="L13" s="16">
        <v>-111945</v>
      </c>
      <c r="M13" s="16">
        <v>-146133</v>
      </c>
      <c r="N13" s="16">
        <v>-37592</v>
      </c>
      <c r="P13" s="2">
        <f t="shared" si="4"/>
        <v>128</v>
      </c>
      <c r="Q13" s="2">
        <f t="shared" si="0"/>
        <v>2</v>
      </c>
      <c r="R13" s="2">
        <f t="shared" si="0"/>
        <v>32</v>
      </c>
      <c r="S13" s="2">
        <f t="shared" si="0"/>
        <v>10</v>
      </c>
      <c r="T13" s="2">
        <f t="shared" si="5"/>
        <v>4557</v>
      </c>
      <c r="U13" s="2">
        <f t="shared" si="1"/>
        <v>1945</v>
      </c>
      <c r="V13" s="2">
        <f t="shared" si="1"/>
        <v>6133</v>
      </c>
      <c r="W13" s="2">
        <f t="shared" si="1"/>
        <v>592</v>
      </c>
      <c r="Y13" s="3">
        <f t="shared" si="6"/>
        <v>-174557</v>
      </c>
      <c r="Z13" s="3">
        <f t="shared" si="2"/>
        <v>-111945</v>
      </c>
      <c r="AA13" s="3">
        <f t="shared" si="2"/>
        <v>-146133</v>
      </c>
      <c r="AB13" s="3">
        <f t="shared" si="2"/>
        <v>-37592</v>
      </c>
      <c r="AC13" s="3">
        <f t="shared" si="7"/>
        <v>-17128</v>
      </c>
      <c r="AD13" s="3">
        <f t="shared" si="3"/>
        <v>8442</v>
      </c>
      <c r="AE13" s="3">
        <f t="shared" si="3"/>
        <v>47432</v>
      </c>
      <c r="AF13" s="3">
        <f t="shared" si="3"/>
        <v>15810</v>
      </c>
    </row>
    <row r="14" spans="1:32" ht="49.5" customHeight="1" thickBot="1">
      <c r="A14" s="254" t="s">
        <v>12</v>
      </c>
      <c r="B14" s="255"/>
      <c r="C14" s="15"/>
      <c r="D14" s="16">
        <v>-17128</v>
      </c>
      <c r="E14" s="16">
        <v>8442</v>
      </c>
      <c r="F14" s="16">
        <v>47432</v>
      </c>
      <c r="G14" s="16">
        <v>15810</v>
      </c>
      <c r="H14" s="254" t="s">
        <v>12</v>
      </c>
      <c r="I14" s="255"/>
      <c r="J14" s="15"/>
      <c r="K14" s="16">
        <v>-174897</v>
      </c>
      <c r="L14" s="16">
        <v>-111945</v>
      </c>
      <c r="M14" s="16">
        <v>-146133</v>
      </c>
      <c r="N14" s="16">
        <v>-37592</v>
      </c>
      <c r="P14" s="2">
        <f t="shared" si="4"/>
        <v>128</v>
      </c>
      <c r="Q14" s="2">
        <f t="shared" si="0"/>
        <v>2</v>
      </c>
      <c r="R14" s="2">
        <f t="shared" si="0"/>
        <v>32</v>
      </c>
      <c r="S14" s="2">
        <f t="shared" si="0"/>
        <v>10</v>
      </c>
      <c r="T14" s="2">
        <f t="shared" si="5"/>
        <v>4897</v>
      </c>
      <c r="U14" s="2">
        <f t="shared" si="1"/>
        <v>1945</v>
      </c>
      <c r="V14" s="2">
        <f t="shared" si="1"/>
        <v>6133</v>
      </c>
      <c r="W14" s="2">
        <f t="shared" si="1"/>
        <v>592</v>
      </c>
      <c r="Y14" s="3">
        <f t="shared" si="6"/>
        <v>-174897</v>
      </c>
      <c r="Z14" s="3">
        <f t="shared" si="2"/>
        <v>-111945</v>
      </c>
      <c r="AA14" s="3">
        <f t="shared" si="2"/>
        <v>-146133</v>
      </c>
      <c r="AB14" s="3">
        <f t="shared" si="2"/>
        <v>-37592</v>
      </c>
      <c r="AC14" s="3">
        <f t="shared" si="7"/>
        <v>-17128</v>
      </c>
      <c r="AD14" s="3">
        <f t="shared" si="3"/>
        <v>8442</v>
      </c>
      <c r="AE14" s="3">
        <f t="shared" si="3"/>
        <v>47432</v>
      </c>
      <c r="AF14" s="3">
        <f t="shared" si="3"/>
        <v>15810</v>
      </c>
    </row>
    <row r="15" spans="1:32" ht="61.5" customHeight="1" thickBot="1">
      <c r="A15" s="254" t="s">
        <v>13</v>
      </c>
      <c r="B15" s="255"/>
      <c r="C15" s="15"/>
      <c r="D15" s="16">
        <v>-17128</v>
      </c>
      <c r="E15" s="16">
        <v>8442</v>
      </c>
      <c r="F15" s="16">
        <v>47432</v>
      </c>
      <c r="G15" s="16">
        <v>15810</v>
      </c>
      <c r="H15" s="254" t="s">
        <v>13</v>
      </c>
      <c r="I15" s="255"/>
      <c r="J15" s="15"/>
      <c r="K15" s="16">
        <v>-174897</v>
      </c>
      <c r="L15" s="16">
        <v>-111945</v>
      </c>
      <c r="M15" s="16">
        <v>-146133</v>
      </c>
      <c r="N15" s="16">
        <v>-37592</v>
      </c>
      <c r="P15" s="2">
        <f t="shared" si="4"/>
        <v>128</v>
      </c>
      <c r="Q15" s="2">
        <f t="shared" si="0"/>
        <v>2</v>
      </c>
      <c r="R15" s="2">
        <f t="shared" si="0"/>
        <v>32</v>
      </c>
      <c r="S15" s="2">
        <f t="shared" si="0"/>
        <v>10</v>
      </c>
      <c r="T15" s="2">
        <f t="shared" si="5"/>
        <v>4897</v>
      </c>
      <c r="U15" s="2">
        <f t="shared" si="1"/>
        <v>1945</v>
      </c>
      <c r="V15" s="2">
        <f t="shared" si="1"/>
        <v>6133</v>
      </c>
      <c r="W15" s="2">
        <f t="shared" si="1"/>
        <v>592</v>
      </c>
      <c r="Y15" s="3">
        <f t="shared" si="6"/>
        <v>-174897</v>
      </c>
      <c r="Z15" s="3">
        <f t="shared" si="2"/>
        <v>-111945</v>
      </c>
      <c r="AA15" s="3">
        <f t="shared" si="2"/>
        <v>-146133</v>
      </c>
      <c r="AB15" s="3">
        <f t="shared" si="2"/>
        <v>-37592</v>
      </c>
      <c r="AC15" s="3">
        <f t="shared" si="7"/>
        <v>-17128</v>
      </c>
      <c r="AD15" s="3">
        <f t="shared" si="3"/>
        <v>8442</v>
      </c>
      <c r="AE15" s="3">
        <f t="shared" si="3"/>
        <v>47432</v>
      </c>
      <c r="AF15" s="3">
        <f t="shared" si="3"/>
        <v>15810</v>
      </c>
    </row>
    <row r="16" spans="1:32" ht="30" customHeight="1" thickBot="1">
      <c r="A16" s="244" t="s">
        <v>14</v>
      </c>
      <c r="B16" s="245"/>
      <c r="C16" s="15"/>
      <c r="D16" s="18"/>
      <c r="E16" s="18"/>
      <c r="F16" s="18">
        <v>324.63</v>
      </c>
      <c r="G16" s="18">
        <v>108.21</v>
      </c>
      <c r="H16" s="244" t="s">
        <v>14</v>
      </c>
      <c r="I16" s="245"/>
      <c r="J16" s="15"/>
      <c r="K16" s="18"/>
      <c r="L16" s="18">
        <v>-766</v>
      </c>
      <c r="M16" s="17">
        <v>-1000</v>
      </c>
      <c r="N16" s="18">
        <v>-257</v>
      </c>
      <c r="P16" s="2" t="e">
        <f t="shared" si="4"/>
        <v>#VALUE!</v>
      </c>
      <c r="Q16" s="2" t="e">
        <f t="shared" si="0"/>
        <v>#VALUE!</v>
      </c>
      <c r="R16" s="2">
        <f t="shared" si="0"/>
        <v>0.63</v>
      </c>
      <c r="S16" s="2">
        <f t="shared" si="0"/>
        <v>0.21</v>
      </c>
      <c r="T16" s="2" t="e">
        <f t="shared" si="5"/>
        <v>#VALUE!</v>
      </c>
      <c r="U16" s="2">
        <f t="shared" si="1"/>
        <v>6</v>
      </c>
      <c r="V16" s="2">
        <f t="shared" si="1"/>
        <v>0</v>
      </c>
      <c r="W16" s="2">
        <f t="shared" si="1"/>
        <v>7</v>
      </c>
      <c r="Y16" s="3">
        <f t="shared" si="6"/>
        <v>0</v>
      </c>
      <c r="Z16" s="3">
        <f t="shared" si="2"/>
        <v>-766</v>
      </c>
      <c r="AA16" s="3">
        <f t="shared" si="2"/>
        <v>-1000</v>
      </c>
      <c r="AB16" s="3">
        <f t="shared" si="2"/>
        <v>-257</v>
      </c>
      <c r="AC16" s="3">
        <f t="shared" si="7"/>
        <v>0</v>
      </c>
      <c r="AD16" s="3">
        <f t="shared" si="3"/>
        <v>0</v>
      </c>
      <c r="AE16" s="3">
        <f t="shared" si="3"/>
        <v>324.63</v>
      </c>
      <c r="AF16" s="3">
        <f t="shared" si="3"/>
        <v>108.21</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1453</v>
      </c>
      <c r="E18" s="20" t="s">
        <v>1454</v>
      </c>
      <c r="F18" s="20" t="s">
        <v>1606</v>
      </c>
      <c r="G18" s="20" t="s">
        <v>1651</v>
      </c>
      <c r="H18" s="262" t="s">
        <v>15</v>
      </c>
      <c r="I18" s="258"/>
      <c r="J18" s="259"/>
      <c r="K18" s="20" t="s">
        <v>1377</v>
      </c>
      <c r="L18" s="20" t="s">
        <v>1378</v>
      </c>
      <c r="M18" s="20" t="s">
        <v>1379</v>
      </c>
      <c r="N18" s="20"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503686</v>
      </c>
      <c r="E19" s="16">
        <v>526851</v>
      </c>
      <c r="F19" s="16">
        <v>533078</v>
      </c>
      <c r="G19" s="16">
        <v>474079</v>
      </c>
      <c r="H19" s="252" t="s">
        <v>16</v>
      </c>
      <c r="I19" s="253"/>
      <c r="J19" s="15"/>
      <c r="K19" s="16">
        <v>1193365</v>
      </c>
      <c r="L19" s="16">
        <v>867360</v>
      </c>
      <c r="M19" s="16">
        <v>547210</v>
      </c>
      <c r="N19" s="16">
        <v>423629</v>
      </c>
      <c r="P19" s="2">
        <f t="shared" ref="P19:S38" si="9">REPLACE(D19,1,3,"")/1</f>
        <v>686</v>
      </c>
      <c r="Q19" s="2">
        <f t="shared" si="9"/>
        <v>851</v>
      </c>
      <c r="R19" s="2">
        <f t="shared" si="9"/>
        <v>78</v>
      </c>
      <c r="S19" s="2">
        <f t="shared" si="9"/>
        <v>79</v>
      </c>
      <c r="T19" s="2">
        <f t="shared" ref="T19:W38" si="10">REPLACE(K19,1,3,"")/1</f>
        <v>3365</v>
      </c>
      <c r="U19" s="2">
        <f t="shared" si="10"/>
        <v>360</v>
      </c>
      <c r="V19" s="2">
        <f t="shared" si="10"/>
        <v>210</v>
      </c>
      <c r="W19" s="2">
        <f t="shared" si="10"/>
        <v>629</v>
      </c>
      <c r="Y19" s="3">
        <f t="shared" si="6"/>
        <v>1193365</v>
      </c>
      <c r="Z19" s="3">
        <f t="shared" si="6"/>
        <v>867360</v>
      </c>
      <c r="AA19" s="3">
        <f t="shared" si="6"/>
        <v>547210</v>
      </c>
      <c r="AB19" s="3">
        <f t="shared" si="6"/>
        <v>423629</v>
      </c>
      <c r="AC19" s="3">
        <f t="shared" si="7"/>
        <v>503686</v>
      </c>
      <c r="AD19" s="3">
        <f t="shared" si="7"/>
        <v>526851</v>
      </c>
      <c r="AE19" s="3">
        <f t="shared" si="7"/>
        <v>533078</v>
      </c>
      <c r="AF19" s="3">
        <f t="shared" si="7"/>
        <v>474079</v>
      </c>
    </row>
    <row r="20" spans="1:32" ht="61.5" customHeight="1" thickBot="1">
      <c r="A20" s="244" t="s">
        <v>17</v>
      </c>
      <c r="B20" s="245"/>
      <c r="C20" s="15"/>
      <c r="D20" s="17">
        <v>17298</v>
      </c>
      <c r="E20" s="17">
        <v>107036</v>
      </c>
      <c r="F20" s="17">
        <v>9675</v>
      </c>
      <c r="G20" s="17">
        <v>68932</v>
      </c>
      <c r="H20" s="244" t="s">
        <v>17</v>
      </c>
      <c r="I20" s="245"/>
      <c r="J20" s="15"/>
      <c r="K20" s="17">
        <v>25599</v>
      </c>
      <c r="L20" s="17">
        <v>22524</v>
      </c>
      <c r="M20" s="17">
        <v>18198</v>
      </c>
      <c r="N20" s="17">
        <v>23556</v>
      </c>
      <c r="P20" s="2">
        <f t="shared" si="9"/>
        <v>98</v>
      </c>
      <c r="Q20" s="2">
        <f t="shared" si="9"/>
        <v>36</v>
      </c>
      <c r="R20" s="2">
        <f t="shared" si="9"/>
        <v>5</v>
      </c>
      <c r="S20" s="2">
        <f t="shared" si="9"/>
        <v>32</v>
      </c>
      <c r="T20" s="2">
        <f t="shared" si="10"/>
        <v>99</v>
      </c>
      <c r="U20" s="2">
        <f t="shared" si="10"/>
        <v>24</v>
      </c>
      <c r="V20" s="2">
        <f t="shared" si="10"/>
        <v>98</v>
      </c>
      <c r="W20" s="2">
        <f t="shared" si="10"/>
        <v>56</v>
      </c>
      <c r="Y20" s="3">
        <f t="shared" si="6"/>
        <v>25599</v>
      </c>
      <c r="Z20" s="3">
        <f t="shared" si="6"/>
        <v>22524</v>
      </c>
      <c r="AA20" s="3">
        <f t="shared" si="6"/>
        <v>18198</v>
      </c>
      <c r="AB20" s="3">
        <f t="shared" si="6"/>
        <v>23556</v>
      </c>
      <c r="AC20" s="3">
        <f t="shared" si="7"/>
        <v>17298</v>
      </c>
      <c r="AD20" s="3">
        <f t="shared" si="7"/>
        <v>107036</v>
      </c>
      <c r="AE20" s="3">
        <f t="shared" si="7"/>
        <v>9675</v>
      </c>
      <c r="AF20" s="3">
        <f t="shared" si="7"/>
        <v>68932</v>
      </c>
    </row>
    <row r="21" spans="1:32" ht="30" customHeight="1" thickBot="1">
      <c r="A21" s="244" t="s">
        <v>18</v>
      </c>
      <c r="B21" s="245"/>
      <c r="C21" s="15"/>
      <c r="D21" s="18">
        <v>150</v>
      </c>
      <c r="E21" s="17">
        <v>20000</v>
      </c>
      <c r="F21" s="18"/>
      <c r="G21" s="18"/>
      <c r="H21" s="244" t="s">
        <v>18</v>
      </c>
      <c r="I21" s="245"/>
      <c r="J21" s="15"/>
      <c r="K21" s="18">
        <v>650</v>
      </c>
      <c r="L21" s="18">
        <v>650</v>
      </c>
      <c r="M21" s="18">
        <v>650</v>
      </c>
      <c r="N21" s="18">
        <v>150</v>
      </c>
      <c r="P21" s="2" t="e">
        <f t="shared" si="9"/>
        <v>#VALUE!</v>
      </c>
      <c r="Q21" s="2">
        <f t="shared" si="9"/>
        <v>0</v>
      </c>
      <c r="R21" s="2" t="e">
        <f t="shared" si="9"/>
        <v>#VALUE!</v>
      </c>
      <c r="S21" s="2" t="e">
        <f t="shared" si="9"/>
        <v>#VALUE!</v>
      </c>
      <c r="T21" s="2" t="e">
        <f t="shared" si="10"/>
        <v>#VALUE!</v>
      </c>
      <c r="U21" s="2" t="e">
        <f t="shared" si="10"/>
        <v>#VALUE!</v>
      </c>
      <c r="V21" s="2" t="e">
        <f t="shared" si="10"/>
        <v>#VALUE!</v>
      </c>
      <c r="W21" s="2" t="e">
        <f t="shared" si="10"/>
        <v>#VALUE!</v>
      </c>
      <c r="Y21" s="3">
        <f t="shared" si="6"/>
        <v>650</v>
      </c>
      <c r="Z21" s="3">
        <f t="shared" si="6"/>
        <v>650</v>
      </c>
      <c r="AA21" s="3">
        <f t="shared" si="6"/>
        <v>650</v>
      </c>
      <c r="AB21" s="3">
        <f t="shared" si="6"/>
        <v>150</v>
      </c>
      <c r="AC21" s="3">
        <f t="shared" si="7"/>
        <v>150</v>
      </c>
      <c r="AD21" s="3">
        <f t="shared" si="7"/>
        <v>20000</v>
      </c>
      <c r="AE21" s="3">
        <f t="shared" si="7"/>
        <v>0</v>
      </c>
      <c r="AF21" s="3">
        <f t="shared" si="7"/>
        <v>0</v>
      </c>
    </row>
    <row r="22" spans="1:32" ht="36" customHeight="1" thickBot="1">
      <c r="A22" s="244" t="s">
        <v>19</v>
      </c>
      <c r="B22" s="245"/>
      <c r="C22" s="15"/>
      <c r="D22" s="17">
        <v>171773</v>
      </c>
      <c r="E22" s="17">
        <v>95026</v>
      </c>
      <c r="F22" s="17">
        <v>200116</v>
      </c>
      <c r="G22" s="17">
        <v>123178</v>
      </c>
      <c r="H22" s="244" t="s">
        <v>19</v>
      </c>
      <c r="I22" s="245"/>
      <c r="J22" s="15"/>
      <c r="K22" s="17">
        <v>304096</v>
      </c>
      <c r="L22" s="17">
        <v>100478</v>
      </c>
      <c r="M22" s="17">
        <v>120003</v>
      </c>
      <c r="N22" s="17">
        <v>169625</v>
      </c>
      <c r="P22" s="2">
        <f t="shared" si="9"/>
        <v>773</v>
      </c>
      <c r="Q22" s="2">
        <f t="shared" si="9"/>
        <v>26</v>
      </c>
      <c r="R22" s="2">
        <f t="shared" si="9"/>
        <v>116</v>
      </c>
      <c r="S22" s="2">
        <f t="shared" si="9"/>
        <v>178</v>
      </c>
      <c r="T22" s="2">
        <f t="shared" si="10"/>
        <v>96</v>
      </c>
      <c r="U22" s="2">
        <f t="shared" si="10"/>
        <v>478</v>
      </c>
      <c r="V22" s="2">
        <f t="shared" si="10"/>
        <v>3</v>
      </c>
      <c r="W22" s="2">
        <f t="shared" si="10"/>
        <v>625</v>
      </c>
      <c r="Y22" s="3">
        <f t="shared" si="6"/>
        <v>304096</v>
      </c>
      <c r="Z22" s="3">
        <f t="shared" si="6"/>
        <v>100478</v>
      </c>
      <c r="AA22" s="3">
        <f t="shared" si="6"/>
        <v>120003</v>
      </c>
      <c r="AB22" s="3">
        <f t="shared" si="6"/>
        <v>169625</v>
      </c>
      <c r="AC22" s="3">
        <f t="shared" si="7"/>
        <v>171773</v>
      </c>
      <c r="AD22" s="3">
        <f t="shared" si="7"/>
        <v>95026</v>
      </c>
      <c r="AE22" s="3">
        <f t="shared" si="7"/>
        <v>200116</v>
      </c>
      <c r="AF22" s="3">
        <f t="shared" si="7"/>
        <v>123178</v>
      </c>
    </row>
    <row r="23" spans="1:32" ht="15" customHeight="1" thickBot="1">
      <c r="A23" s="244" t="s">
        <v>20</v>
      </c>
      <c r="B23" s="245"/>
      <c r="C23" s="15"/>
      <c r="D23" s="17">
        <v>304365</v>
      </c>
      <c r="E23" s="17">
        <v>256840</v>
      </c>
      <c r="F23" s="17">
        <v>267906</v>
      </c>
      <c r="G23" s="17">
        <v>245885</v>
      </c>
      <c r="H23" s="244" t="s">
        <v>20</v>
      </c>
      <c r="I23" s="245"/>
      <c r="J23" s="15"/>
      <c r="K23" s="17">
        <v>849056</v>
      </c>
      <c r="L23" s="17">
        <v>732100</v>
      </c>
      <c r="M23" s="17">
        <v>395971</v>
      </c>
      <c r="N23" s="17">
        <v>222601</v>
      </c>
      <c r="P23" s="2">
        <f t="shared" si="9"/>
        <v>365</v>
      </c>
      <c r="Q23" s="2">
        <f t="shared" si="9"/>
        <v>840</v>
      </c>
      <c r="R23" s="2">
        <f t="shared" si="9"/>
        <v>906</v>
      </c>
      <c r="S23" s="2">
        <f t="shared" si="9"/>
        <v>885</v>
      </c>
      <c r="T23" s="2">
        <f t="shared" si="10"/>
        <v>56</v>
      </c>
      <c r="U23" s="2">
        <f t="shared" si="10"/>
        <v>100</v>
      </c>
      <c r="V23" s="2">
        <f t="shared" si="10"/>
        <v>971</v>
      </c>
      <c r="W23" s="2">
        <f t="shared" si="10"/>
        <v>601</v>
      </c>
      <c r="Y23" s="3">
        <f t="shared" si="6"/>
        <v>849056</v>
      </c>
      <c r="Z23" s="3">
        <f t="shared" si="6"/>
        <v>732100</v>
      </c>
      <c r="AA23" s="3">
        <f t="shared" si="6"/>
        <v>395971</v>
      </c>
      <c r="AB23" s="3">
        <f t="shared" si="6"/>
        <v>222601</v>
      </c>
      <c r="AC23" s="3">
        <f t="shared" si="7"/>
        <v>304365</v>
      </c>
      <c r="AD23" s="3">
        <f t="shared" si="7"/>
        <v>256840</v>
      </c>
      <c r="AE23" s="3">
        <f t="shared" si="7"/>
        <v>267906</v>
      </c>
      <c r="AF23" s="3">
        <f t="shared" si="7"/>
        <v>245885</v>
      </c>
    </row>
    <row r="24" spans="1:32" ht="36" customHeight="1" thickBot="1">
      <c r="A24" s="244" t="s">
        <v>21</v>
      </c>
      <c r="B24" s="245"/>
      <c r="C24" s="15"/>
      <c r="D24" s="17">
        <v>10099</v>
      </c>
      <c r="E24" s="17">
        <v>47948</v>
      </c>
      <c r="F24" s="17">
        <v>55382</v>
      </c>
      <c r="G24" s="17">
        <v>36084</v>
      </c>
      <c r="H24" s="244" t="s">
        <v>21</v>
      </c>
      <c r="I24" s="245"/>
      <c r="J24" s="15"/>
      <c r="K24" s="17">
        <v>13964</v>
      </c>
      <c r="L24" s="17">
        <v>11608</v>
      </c>
      <c r="M24" s="17">
        <v>12389</v>
      </c>
      <c r="N24" s="17">
        <v>7698</v>
      </c>
      <c r="P24" s="2">
        <f t="shared" si="9"/>
        <v>99</v>
      </c>
      <c r="Q24" s="2">
        <f t="shared" si="9"/>
        <v>48</v>
      </c>
      <c r="R24" s="2">
        <f t="shared" si="9"/>
        <v>82</v>
      </c>
      <c r="S24" s="2">
        <f t="shared" si="9"/>
        <v>84</v>
      </c>
      <c r="T24" s="2">
        <f t="shared" si="10"/>
        <v>64</v>
      </c>
      <c r="U24" s="2">
        <f t="shared" si="10"/>
        <v>8</v>
      </c>
      <c r="V24" s="2">
        <f t="shared" si="10"/>
        <v>89</v>
      </c>
      <c r="W24" s="2">
        <f t="shared" si="10"/>
        <v>8</v>
      </c>
      <c r="Y24" s="3">
        <f t="shared" si="6"/>
        <v>13964</v>
      </c>
      <c r="Z24" s="3">
        <f t="shared" si="6"/>
        <v>11608</v>
      </c>
      <c r="AA24" s="3">
        <f t="shared" si="6"/>
        <v>12389</v>
      </c>
      <c r="AB24" s="3">
        <f t="shared" si="6"/>
        <v>7698</v>
      </c>
      <c r="AC24" s="3">
        <f t="shared" si="7"/>
        <v>10099</v>
      </c>
      <c r="AD24" s="3">
        <f t="shared" si="7"/>
        <v>47948</v>
      </c>
      <c r="AE24" s="3">
        <f t="shared" si="7"/>
        <v>55382</v>
      </c>
      <c r="AF24" s="3">
        <f t="shared" si="7"/>
        <v>36084</v>
      </c>
    </row>
    <row r="25" spans="1:32" ht="24" customHeight="1" thickBot="1">
      <c r="A25" s="254" t="s">
        <v>22</v>
      </c>
      <c r="B25" s="255"/>
      <c r="C25" s="15"/>
      <c r="D25" s="16">
        <v>1533936</v>
      </c>
      <c r="E25" s="16">
        <v>1522225</v>
      </c>
      <c r="F25" s="16">
        <v>1508582</v>
      </c>
      <c r="G25" s="16">
        <v>1479127</v>
      </c>
      <c r="H25" s="254" t="s">
        <v>22</v>
      </c>
      <c r="I25" s="255"/>
      <c r="J25" s="15"/>
      <c r="K25" s="16">
        <v>1701834</v>
      </c>
      <c r="L25" s="16">
        <v>1658092</v>
      </c>
      <c r="M25" s="16">
        <v>1617756</v>
      </c>
      <c r="N25" s="16">
        <v>1576496</v>
      </c>
      <c r="P25" s="2">
        <f t="shared" si="9"/>
        <v>3936</v>
      </c>
      <c r="Q25" s="2">
        <f t="shared" si="9"/>
        <v>2225</v>
      </c>
      <c r="R25" s="2">
        <f t="shared" si="9"/>
        <v>8582</v>
      </c>
      <c r="S25" s="2">
        <f t="shared" si="9"/>
        <v>9127</v>
      </c>
      <c r="T25" s="2">
        <f t="shared" si="10"/>
        <v>1834</v>
      </c>
      <c r="U25" s="2">
        <f t="shared" si="10"/>
        <v>8092</v>
      </c>
      <c r="V25" s="2">
        <f t="shared" si="10"/>
        <v>7756</v>
      </c>
      <c r="W25" s="2">
        <f t="shared" si="10"/>
        <v>6496</v>
      </c>
      <c r="Y25" s="3">
        <f t="shared" si="6"/>
        <v>1701834</v>
      </c>
      <c r="Z25" s="3">
        <f t="shared" si="6"/>
        <v>1658092</v>
      </c>
      <c r="AA25" s="3">
        <f t="shared" si="6"/>
        <v>1617756</v>
      </c>
      <c r="AB25" s="3">
        <f t="shared" si="6"/>
        <v>1576496</v>
      </c>
      <c r="AC25" s="3">
        <f t="shared" si="7"/>
        <v>1533936</v>
      </c>
      <c r="AD25" s="3">
        <f t="shared" si="7"/>
        <v>1522225</v>
      </c>
      <c r="AE25" s="3">
        <f t="shared" si="7"/>
        <v>1508582</v>
      </c>
      <c r="AF25" s="3">
        <f t="shared" si="7"/>
        <v>1479127</v>
      </c>
    </row>
    <row r="26" spans="1:32" ht="15" customHeight="1" thickBot="1">
      <c r="A26" s="244" t="s">
        <v>23</v>
      </c>
      <c r="B26" s="245"/>
      <c r="C26" s="15"/>
      <c r="D26" s="17">
        <v>1381454</v>
      </c>
      <c r="E26" s="17">
        <v>1373499</v>
      </c>
      <c r="F26" s="17">
        <v>1366162</v>
      </c>
      <c r="G26" s="17">
        <v>1338286</v>
      </c>
      <c r="H26" s="244" t="s">
        <v>23</v>
      </c>
      <c r="I26" s="245"/>
      <c r="J26" s="15"/>
      <c r="K26" s="17">
        <v>1495104</v>
      </c>
      <c r="L26" s="17">
        <v>1456817</v>
      </c>
      <c r="M26" s="17">
        <v>1456427</v>
      </c>
      <c r="N26" s="17">
        <v>1417757</v>
      </c>
      <c r="P26" s="2">
        <f t="shared" si="9"/>
        <v>1454</v>
      </c>
      <c r="Q26" s="2">
        <f t="shared" si="9"/>
        <v>3499</v>
      </c>
      <c r="R26" s="2">
        <f t="shared" si="9"/>
        <v>6162</v>
      </c>
      <c r="S26" s="2">
        <f t="shared" si="9"/>
        <v>8286</v>
      </c>
      <c r="T26" s="2">
        <f t="shared" si="10"/>
        <v>5104</v>
      </c>
      <c r="U26" s="2">
        <f t="shared" si="10"/>
        <v>6817</v>
      </c>
      <c r="V26" s="2">
        <f t="shared" si="10"/>
        <v>6427</v>
      </c>
      <c r="W26" s="2">
        <f t="shared" si="10"/>
        <v>7757</v>
      </c>
      <c r="Y26" s="3">
        <f t="shared" si="6"/>
        <v>1495104</v>
      </c>
      <c r="Z26" s="3">
        <f t="shared" si="6"/>
        <v>1456817</v>
      </c>
      <c r="AA26" s="3">
        <f t="shared" si="6"/>
        <v>1456427</v>
      </c>
      <c r="AB26" s="3">
        <f t="shared" si="6"/>
        <v>1417757</v>
      </c>
      <c r="AC26" s="3">
        <f t="shared" si="7"/>
        <v>1381454</v>
      </c>
      <c r="AD26" s="3">
        <f t="shared" si="7"/>
        <v>1373499</v>
      </c>
      <c r="AE26" s="3">
        <f t="shared" si="7"/>
        <v>1366162</v>
      </c>
      <c r="AF26" s="3">
        <f t="shared" si="7"/>
        <v>1338286</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5000</v>
      </c>
      <c r="E28" s="17">
        <v>5000</v>
      </c>
      <c r="F28" s="17">
        <v>5000</v>
      </c>
      <c r="G28" s="17">
        <v>5000</v>
      </c>
      <c r="H28" s="244" t="s">
        <v>25</v>
      </c>
      <c r="I28" s="245"/>
      <c r="J28" s="15"/>
      <c r="K28" s="17">
        <v>5000</v>
      </c>
      <c r="L28" s="17">
        <v>5000</v>
      </c>
      <c r="M28" s="17">
        <v>5000</v>
      </c>
      <c r="N28" s="17">
        <v>5000</v>
      </c>
      <c r="P28" s="2">
        <f t="shared" si="9"/>
        <v>0</v>
      </c>
      <c r="Q28" s="2">
        <f t="shared" si="9"/>
        <v>0</v>
      </c>
      <c r="R28" s="2">
        <f t="shared" si="9"/>
        <v>0</v>
      </c>
      <c r="S28" s="2">
        <f t="shared" si="9"/>
        <v>0</v>
      </c>
      <c r="T28" s="2">
        <f t="shared" si="10"/>
        <v>0</v>
      </c>
      <c r="U28" s="2">
        <f t="shared" si="10"/>
        <v>0</v>
      </c>
      <c r="V28" s="2">
        <f t="shared" si="10"/>
        <v>0</v>
      </c>
      <c r="W28" s="2">
        <f t="shared" si="10"/>
        <v>0</v>
      </c>
      <c r="Y28" s="3">
        <f t="shared" si="6"/>
        <v>5000</v>
      </c>
      <c r="Z28" s="3">
        <f t="shared" si="6"/>
        <v>5000</v>
      </c>
      <c r="AA28" s="3">
        <f t="shared" si="6"/>
        <v>5000</v>
      </c>
      <c r="AB28" s="3">
        <f t="shared" si="6"/>
        <v>5000</v>
      </c>
      <c r="AC28" s="3">
        <f t="shared" si="7"/>
        <v>5000</v>
      </c>
      <c r="AD28" s="3">
        <f t="shared" si="7"/>
        <v>5000</v>
      </c>
      <c r="AE28" s="3">
        <f t="shared" si="7"/>
        <v>5000</v>
      </c>
      <c r="AF28" s="3">
        <f t="shared" si="7"/>
        <v>5000</v>
      </c>
    </row>
    <row r="29" spans="1:32" ht="15" customHeight="1" thickBot="1">
      <c r="A29" s="254" t="s">
        <v>26</v>
      </c>
      <c r="B29" s="255"/>
      <c r="C29" s="15"/>
      <c r="D29" s="16">
        <v>2037622</v>
      </c>
      <c r="E29" s="16">
        <v>2049076</v>
      </c>
      <c r="F29" s="16">
        <v>2041660</v>
      </c>
      <c r="G29" s="16">
        <v>1953206</v>
      </c>
      <c r="H29" s="254" t="s">
        <v>26</v>
      </c>
      <c r="I29" s="255"/>
      <c r="J29" s="15"/>
      <c r="K29" s="16">
        <v>2895199</v>
      </c>
      <c r="L29" s="16">
        <v>2525452</v>
      </c>
      <c r="M29" s="16">
        <v>2164966</v>
      </c>
      <c r="N29" s="16">
        <v>2000125</v>
      </c>
      <c r="P29" s="2">
        <f t="shared" si="9"/>
        <v>7622</v>
      </c>
      <c r="Q29" s="2">
        <f t="shared" si="9"/>
        <v>9076</v>
      </c>
      <c r="R29" s="2">
        <f t="shared" si="9"/>
        <v>1660</v>
      </c>
      <c r="S29" s="2">
        <f t="shared" si="9"/>
        <v>3206</v>
      </c>
      <c r="T29" s="2">
        <f t="shared" si="10"/>
        <v>5199</v>
      </c>
      <c r="U29" s="2">
        <f t="shared" si="10"/>
        <v>5452</v>
      </c>
      <c r="V29" s="2">
        <f t="shared" si="10"/>
        <v>4966</v>
      </c>
      <c r="W29" s="2">
        <f t="shared" si="10"/>
        <v>125</v>
      </c>
      <c r="Y29" s="3">
        <f t="shared" si="6"/>
        <v>2895199</v>
      </c>
      <c r="Z29" s="3">
        <f t="shared" si="6"/>
        <v>2525452</v>
      </c>
      <c r="AA29" s="3">
        <f t="shared" si="6"/>
        <v>2164966</v>
      </c>
      <c r="AB29" s="3">
        <f t="shared" si="6"/>
        <v>2000125</v>
      </c>
      <c r="AC29" s="3">
        <f t="shared" si="7"/>
        <v>2037622</v>
      </c>
      <c r="AD29" s="3">
        <f t="shared" si="7"/>
        <v>2049076</v>
      </c>
      <c r="AE29" s="3">
        <f t="shared" si="7"/>
        <v>2041660</v>
      </c>
      <c r="AF29" s="3">
        <f t="shared" si="7"/>
        <v>1953206</v>
      </c>
    </row>
    <row r="30" spans="1:32" ht="15" customHeight="1" thickBot="1">
      <c r="A30" s="254" t="s">
        <v>27</v>
      </c>
      <c r="B30" s="255"/>
      <c r="C30" s="15"/>
      <c r="D30" s="16">
        <v>1093006</v>
      </c>
      <c r="E30" s="16">
        <v>1082044</v>
      </c>
      <c r="F30" s="16">
        <v>1027196</v>
      </c>
      <c r="G30" s="16">
        <v>915637</v>
      </c>
      <c r="H30" s="254" t="s">
        <v>27</v>
      </c>
      <c r="I30" s="255"/>
      <c r="J30" s="15"/>
      <c r="K30" s="16">
        <v>1638298</v>
      </c>
      <c r="L30" s="16">
        <v>1380497</v>
      </c>
      <c r="M30" s="16">
        <v>1166143</v>
      </c>
      <c r="N30" s="16">
        <v>1038381</v>
      </c>
      <c r="P30" s="2">
        <f t="shared" si="9"/>
        <v>3006</v>
      </c>
      <c r="Q30" s="2">
        <f t="shared" si="9"/>
        <v>2044</v>
      </c>
      <c r="R30" s="2">
        <f t="shared" si="9"/>
        <v>7196</v>
      </c>
      <c r="S30" s="2">
        <f t="shared" si="9"/>
        <v>637</v>
      </c>
      <c r="T30" s="2">
        <f t="shared" si="10"/>
        <v>8298</v>
      </c>
      <c r="U30" s="2">
        <f t="shared" si="10"/>
        <v>497</v>
      </c>
      <c r="V30" s="2">
        <f t="shared" si="10"/>
        <v>6143</v>
      </c>
      <c r="W30" s="2">
        <f t="shared" si="10"/>
        <v>8381</v>
      </c>
      <c r="Y30" s="3">
        <f t="shared" si="6"/>
        <v>1638298</v>
      </c>
      <c r="Z30" s="3">
        <f t="shared" si="6"/>
        <v>1380497</v>
      </c>
      <c r="AA30" s="3">
        <f t="shared" si="6"/>
        <v>1166143</v>
      </c>
      <c r="AB30" s="3">
        <f t="shared" si="6"/>
        <v>1038381</v>
      </c>
      <c r="AC30" s="3">
        <f t="shared" si="7"/>
        <v>1093006</v>
      </c>
      <c r="AD30" s="3">
        <f t="shared" si="7"/>
        <v>1082044</v>
      </c>
      <c r="AE30" s="3">
        <f t="shared" si="7"/>
        <v>1027196</v>
      </c>
      <c r="AF30" s="3">
        <f t="shared" si="7"/>
        <v>915637</v>
      </c>
    </row>
    <row r="31" spans="1:32" ht="15" customHeight="1" thickBot="1">
      <c r="A31" s="244" t="s">
        <v>28</v>
      </c>
      <c r="B31" s="245"/>
      <c r="C31" s="15"/>
      <c r="D31" s="17">
        <v>991149</v>
      </c>
      <c r="E31" s="17">
        <v>1079803</v>
      </c>
      <c r="F31" s="17">
        <v>1024955</v>
      </c>
      <c r="G31" s="17">
        <v>913396</v>
      </c>
      <c r="H31" s="244" t="s">
        <v>28</v>
      </c>
      <c r="I31" s="245"/>
      <c r="J31" s="15"/>
      <c r="K31" s="17">
        <v>1446538</v>
      </c>
      <c r="L31" s="17">
        <v>1242898</v>
      </c>
      <c r="M31" s="17">
        <v>1028545</v>
      </c>
      <c r="N31" s="17">
        <v>936524</v>
      </c>
      <c r="P31" s="2">
        <f t="shared" si="9"/>
        <v>149</v>
      </c>
      <c r="Q31" s="2">
        <f t="shared" si="9"/>
        <v>9803</v>
      </c>
      <c r="R31" s="2">
        <f t="shared" si="9"/>
        <v>4955</v>
      </c>
      <c r="S31" s="2">
        <f t="shared" si="9"/>
        <v>396</v>
      </c>
      <c r="T31" s="2">
        <f t="shared" si="10"/>
        <v>6538</v>
      </c>
      <c r="U31" s="2">
        <f t="shared" si="10"/>
        <v>2898</v>
      </c>
      <c r="V31" s="2">
        <f t="shared" si="10"/>
        <v>8545</v>
      </c>
      <c r="W31" s="2">
        <f t="shared" si="10"/>
        <v>524</v>
      </c>
      <c r="Y31" s="3">
        <f t="shared" si="6"/>
        <v>1446538</v>
      </c>
      <c r="Z31" s="3">
        <f t="shared" si="6"/>
        <v>1242898</v>
      </c>
      <c r="AA31" s="3">
        <f t="shared" si="6"/>
        <v>1028545</v>
      </c>
      <c r="AB31" s="3">
        <f t="shared" si="6"/>
        <v>936524</v>
      </c>
      <c r="AC31" s="3">
        <f t="shared" si="7"/>
        <v>991149</v>
      </c>
      <c r="AD31" s="3">
        <f t="shared" si="7"/>
        <v>1079803</v>
      </c>
      <c r="AE31" s="3">
        <f t="shared" si="7"/>
        <v>1024955</v>
      </c>
      <c r="AF31" s="3">
        <f t="shared" si="7"/>
        <v>913396</v>
      </c>
    </row>
    <row r="32" spans="1:32" ht="24" customHeight="1" thickBot="1">
      <c r="A32" s="244" t="s">
        <v>29</v>
      </c>
      <c r="B32" s="245"/>
      <c r="C32" s="15"/>
      <c r="D32" s="17">
        <v>101857</v>
      </c>
      <c r="E32" s="17">
        <v>2241</v>
      </c>
      <c r="F32" s="17">
        <v>2241</v>
      </c>
      <c r="G32" s="17">
        <v>2241</v>
      </c>
      <c r="H32" s="244" t="s">
        <v>29</v>
      </c>
      <c r="I32" s="245"/>
      <c r="J32" s="15"/>
      <c r="K32" s="17">
        <v>191760</v>
      </c>
      <c r="L32" s="17">
        <v>137598</v>
      </c>
      <c r="M32" s="17">
        <v>137598</v>
      </c>
      <c r="N32" s="17">
        <v>101857</v>
      </c>
      <c r="P32" s="2">
        <f t="shared" si="9"/>
        <v>857</v>
      </c>
      <c r="Q32" s="2">
        <f t="shared" si="9"/>
        <v>1</v>
      </c>
      <c r="R32" s="2">
        <f t="shared" si="9"/>
        <v>1</v>
      </c>
      <c r="S32" s="2">
        <f t="shared" si="9"/>
        <v>1</v>
      </c>
      <c r="T32" s="2">
        <f t="shared" si="10"/>
        <v>760</v>
      </c>
      <c r="U32" s="2">
        <f t="shared" si="10"/>
        <v>598</v>
      </c>
      <c r="V32" s="2">
        <f t="shared" si="10"/>
        <v>598</v>
      </c>
      <c r="W32" s="2">
        <f t="shared" si="10"/>
        <v>857</v>
      </c>
      <c r="Y32" s="3">
        <f t="shared" si="6"/>
        <v>191760</v>
      </c>
      <c r="Z32" s="3">
        <f t="shared" si="6"/>
        <v>137598</v>
      </c>
      <c r="AA32" s="3">
        <f t="shared" si="6"/>
        <v>137598</v>
      </c>
      <c r="AB32" s="3">
        <f t="shared" si="6"/>
        <v>101857</v>
      </c>
      <c r="AC32" s="3">
        <f t="shared" si="7"/>
        <v>101857</v>
      </c>
      <c r="AD32" s="3">
        <f t="shared" si="7"/>
        <v>2241</v>
      </c>
      <c r="AE32" s="3">
        <f t="shared" si="7"/>
        <v>2241</v>
      </c>
      <c r="AF32" s="3">
        <f t="shared" si="7"/>
        <v>2241</v>
      </c>
    </row>
    <row r="33" spans="1:32" ht="24" customHeight="1" thickBot="1">
      <c r="A33" s="254" t="s">
        <v>30</v>
      </c>
      <c r="B33" s="255"/>
      <c r="C33" s="15"/>
      <c r="D33" s="16">
        <v>944616</v>
      </c>
      <c r="E33" s="16">
        <v>967032</v>
      </c>
      <c r="F33" s="16">
        <v>1014464</v>
      </c>
      <c r="G33" s="16">
        <v>1037569</v>
      </c>
      <c r="H33" s="254" t="s">
        <v>30</v>
      </c>
      <c r="I33" s="255"/>
      <c r="J33" s="15"/>
      <c r="K33" s="16">
        <v>1256900</v>
      </c>
      <c r="L33" s="16">
        <v>1144956</v>
      </c>
      <c r="M33" s="16">
        <v>998822</v>
      </c>
      <c r="N33" s="16">
        <v>961743</v>
      </c>
      <c r="P33" s="2">
        <f t="shared" si="9"/>
        <v>616</v>
      </c>
      <c r="Q33" s="2">
        <f t="shared" si="9"/>
        <v>32</v>
      </c>
      <c r="R33" s="2">
        <f t="shared" si="9"/>
        <v>4464</v>
      </c>
      <c r="S33" s="2">
        <f t="shared" si="9"/>
        <v>7569</v>
      </c>
      <c r="T33" s="2">
        <f t="shared" si="10"/>
        <v>6900</v>
      </c>
      <c r="U33" s="2">
        <f t="shared" si="10"/>
        <v>4956</v>
      </c>
      <c r="V33" s="2">
        <f t="shared" si="10"/>
        <v>822</v>
      </c>
      <c r="W33" s="2">
        <f t="shared" si="10"/>
        <v>743</v>
      </c>
      <c r="Y33" s="3">
        <f t="shared" si="6"/>
        <v>1256900</v>
      </c>
      <c r="Z33" s="3">
        <f t="shared" si="6"/>
        <v>1144956</v>
      </c>
      <c r="AA33" s="3">
        <f t="shared" si="6"/>
        <v>998822</v>
      </c>
      <c r="AB33" s="3">
        <f t="shared" si="6"/>
        <v>961743</v>
      </c>
      <c r="AC33" s="3">
        <f t="shared" si="7"/>
        <v>944616</v>
      </c>
      <c r="AD33" s="3">
        <f t="shared" si="7"/>
        <v>967032</v>
      </c>
      <c r="AE33" s="3">
        <f t="shared" si="7"/>
        <v>1014464</v>
      </c>
      <c r="AF33" s="3">
        <f t="shared" si="7"/>
        <v>1037569</v>
      </c>
    </row>
    <row r="34" spans="1:32" ht="30" customHeight="1" thickBot="1">
      <c r="A34" s="244" t="s">
        <v>31</v>
      </c>
      <c r="B34" s="245"/>
      <c r="C34" s="15"/>
      <c r="D34" s="17">
        <v>1461099</v>
      </c>
      <c r="E34" s="17">
        <v>1461099</v>
      </c>
      <c r="F34" s="17">
        <v>1461099</v>
      </c>
      <c r="G34" s="17">
        <v>1461099</v>
      </c>
      <c r="H34" s="244" t="s">
        <v>31</v>
      </c>
      <c r="I34" s="245"/>
      <c r="J34" s="15"/>
      <c r="K34" s="17">
        <v>1461099</v>
      </c>
      <c r="L34" s="17">
        <v>1461099</v>
      </c>
      <c r="M34" s="17">
        <v>1461099</v>
      </c>
      <c r="N34" s="17">
        <v>1461099</v>
      </c>
      <c r="P34" s="2">
        <f t="shared" si="9"/>
        <v>1099</v>
      </c>
      <c r="Q34" s="2">
        <f t="shared" si="9"/>
        <v>1099</v>
      </c>
      <c r="R34" s="2">
        <f t="shared" si="9"/>
        <v>1099</v>
      </c>
      <c r="S34" s="2">
        <f t="shared" si="9"/>
        <v>1099</v>
      </c>
      <c r="T34" s="2">
        <f t="shared" si="10"/>
        <v>1099</v>
      </c>
      <c r="U34" s="2">
        <f t="shared" si="10"/>
        <v>1099</v>
      </c>
      <c r="V34" s="2">
        <f t="shared" si="10"/>
        <v>1099</v>
      </c>
      <c r="W34" s="2">
        <f t="shared" si="10"/>
        <v>1099</v>
      </c>
      <c r="Y34" s="3">
        <f t="shared" si="6"/>
        <v>1461099</v>
      </c>
      <c r="Z34" s="3">
        <f t="shared" si="6"/>
        <v>1461099</v>
      </c>
      <c r="AA34" s="3">
        <f t="shared" si="6"/>
        <v>1461099</v>
      </c>
      <c r="AB34" s="3">
        <f t="shared" si="6"/>
        <v>1461099</v>
      </c>
      <c r="AC34" s="3">
        <f t="shared" si="7"/>
        <v>1461099</v>
      </c>
      <c r="AD34" s="3">
        <f t="shared" si="7"/>
        <v>1461099</v>
      </c>
      <c r="AE34" s="3">
        <f t="shared" si="7"/>
        <v>1461099</v>
      </c>
      <c r="AF34" s="3">
        <f t="shared" si="7"/>
        <v>1461099</v>
      </c>
    </row>
    <row r="35" spans="1:32" ht="30" customHeight="1" thickBot="1">
      <c r="A35" s="244" t="s">
        <v>32</v>
      </c>
      <c r="B35" s="245"/>
      <c r="C35" s="15"/>
      <c r="D35" s="18"/>
      <c r="E35" s="18"/>
      <c r="F35" s="18"/>
      <c r="G35" s="18"/>
      <c r="H35" s="244" t="s">
        <v>32</v>
      </c>
      <c r="I35" s="245"/>
      <c r="J35" s="15"/>
      <c r="K35" s="18"/>
      <c r="L35" s="18"/>
      <c r="M35" s="18"/>
      <c r="N35" s="1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44" t="s">
        <v>33</v>
      </c>
      <c r="B36" s="245"/>
      <c r="C36" s="15"/>
      <c r="D36" s="17">
        <v>-520991</v>
      </c>
      <c r="E36" s="17">
        <v>-498575</v>
      </c>
      <c r="F36" s="17">
        <v>-451144</v>
      </c>
      <c r="G36" s="17">
        <v>-428038</v>
      </c>
      <c r="H36" s="244" t="s">
        <v>33</v>
      </c>
      <c r="I36" s="245"/>
      <c r="J36" s="15"/>
      <c r="K36" s="17">
        <v>-208707</v>
      </c>
      <c r="L36" s="17">
        <v>-320652</v>
      </c>
      <c r="M36" s="17">
        <v>-466785</v>
      </c>
      <c r="N36" s="17">
        <v>-503864</v>
      </c>
      <c r="P36" s="2">
        <f t="shared" si="9"/>
        <v>991</v>
      </c>
      <c r="Q36" s="2">
        <f t="shared" si="9"/>
        <v>8575</v>
      </c>
      <c r="R36" s="2">
        <f t="shared" si="9"/>
        <v>1144</v>
      </c>
      <c r="S36" s="2">
        <f t="shared" si="9"/>
        <v>8038</v>
      </c>
      <c r="T36" s="2">
        <f t="shared" si="10"/>
        <v>8707</v>
      </c>
      <c r="U36" s="2">
        <f t="shared" si="10"/>
        <v>652</v>
      </c>
      <c r="V36" s="2">
        <f t="shared" si="10"/>
        <v>6785</v>
      </c>
      <c r="W36" s="2">
        <f t="shared" si="10"/>
        <v>3864</v>
      </c>
      <c r="Y36" s="3">
        <f t="shared" si="6"/>
        <v>-208707</v>
      </c>
      <c r="Z36" s="3">
        <f t="shared" si="6"/>
        <v>-320652</v>
      </c>
      <c r="AA36" s="3">
        <f t="shared" si="6"/>
        <v>-466785</v>
      </c>
      <c r="AB36" s="3">
        <f t="shared" si="6"/>
        <v>-503864</v>
      </c>
      <c r="AC36" s="3">
        <f t="shared" si="7"/>
        <v>-520991</v>
      </c>
      <c r="AD36" s="3">
        <f t="shared" si="7"/>
        <v>-498575</v>
      </c>
      <c r="AE36" s="3">
        <f t="shared" si="7"/>
        <v>-451144</v>
      </c>
      <c r="AF36" s="3">
        <f t="shared" si="7"/>
        <v>-428038</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2037622</v>
      </c>
      <c r="E38" s="16">
        <v>2049076</v>
      </c>
      <c r="F38" s="16">
        <v>2041660</v>
      </c>
      <c r="G38" s="16">
        <v>1953206</v>
      </c>
      <c r="H38" s="254" t="s">
        <v>35</v>
      </c>
      <c r="I38" s="255"/>
      <c r="J38" s="15"/>
      <c r="K38" s="16">
        <v>2895199</v>
      </c>
      <c r="L38" s="16">
        <v>2525452</v>
      </c>
      <c r="M38" s="16">
        <v>2164966</v>
      </c>
      <c r="N38" s="16">
        <v>2000125</v>
      </c>
      <c r="P38" s="2">
        <f t="shared" si="9"/>
        <v>7622</v>
      </c>
      <c r="Q38" s="2">
        <f t="shared" si="9"/>
        <v>9076</v>
      </c>
      <c r="R38" s="2">
        <f t="shared" si="9"/>
        <v>1660</v>
      </c>
      <c r="S38" s="2">
        <f t="shared" si="9"/>
        <v>3206</v>
      </c>
      <c r="T38" s="2">
        <f t="shared" si="10"/>
        <v>5199</v>
      </c>
      <c r="U38" s="2">
        <f t="shared" si="10"/>
        <v>5452</v>
      </c>
      <c r="V38" s="2">
        <f t="shared" si="10"/>
        <v>4966</v>
      </c>
      <c r="W38" s="2">
        <f t="shared" si="10"/>
        <v>125</v>
      </c>
      <c r="Y38" s="3">
        <f t="shared" si="6"/>
        <v>2895199</v>
      </c>
      <c r="Z38" s="3">
        <f t="shared" si="6"/>
        <v>2525452</v>
      </c>
      <c r="AA38" s="3">
        <f t="shared" si="6"/>
        <v>2164966</v>
      </c>
      <c r="AB38" s="3">
        <f t="shared" si="6"/>
        <v>2000125</v>
      </c>
      <c r="AC38" s="3">
        <f t="shared" si="7"/>
        <v>2037622</v>
      </c>
      <c r="AD38" s="3">
        <f t="shared" si="7"/>
        <v>2049076</v>
      </c>
      <c r="AE38" s="3">
        <f t="shared" si="7"/>
        <v>2041660</v>
      </c>
      <c r="AF38" s="3">
        <f t="shared" si="7"/>
        <v>1953206</v>
      </c>
    </row>
    <row r="39" spans="1:32" ht="15" customHeight="1" thickBot="1">
      <c r="A39" t="s">
        <v>1692</v>
      </c>
      <c r="B39"/>
      <c r="C39"/>
      <c r="D39"/>
      <c r="E39"/>
      <c r="F39"/>
      <c r="G39"/>
      <c r="H39" s="21" t="s">
        <v>1691</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M26" sqref="M26"/>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619</v>
      </c>
      <c r="D1" s="155" t="s">
        <v>1911</v>
      </c>
    </row>
    <row r="2" spans="1:11">
      <c r="A2" s="7"/>
      <c r="B2" s="198" t="s">
        <v>540</v>
      </c>
      <c r="C2" s="199" t="s">
        <v>37</v>
      </c>
      <c r="D2" s="199" t="str">
        <f>'Input yearly DIG'!N18</f>
        <v>Năm 2014</v>
      </c>
      <c r="E2" s="199" t="str">
        <f>'Input yearly DIG'!O18</f>
        <v>Năm 2015</v>
      </c>
      <c r="F2" s="199" t="str">
        <f>'Input yearly DIG'!P18</f>
        <v>Năm 2016</v>
      </c>
      <c r="G2" s="199" t="str">
        <f>'Input yearly DIG'!Q18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DIG'!N3</f>
        <v>691031</v>
      </c>
      <c r="E4" s="172">
        <f>'Input yearly DIG'!O3</f>
        <v>655225</v>
      </c>
      <c r="F4" s="172">
        <f>'Input yearly DIG'!P3</f>
        <v>1151929</v>
      </c>
      <c r="G4" s="172">
        <f>'Input yearly DIG'!Q3</f>
        <v>1593711</v>
      </c>
      <c r="H4" s="171"/>
      <c r="I4" s="268"/>
      <c r="J4" s="239"/>
      <c r="K4" s="269"/>
    </row>
    <row r="5" spans="1:11">
      <c r="A5" s="7"/>
      <c r="B5" s="170" t="s">
        <v>542</v>
      </c>
      <c r="C5" s="170" t="s">
        <v>38</v>
      </c>
      <c r="D5" s="173">
        <f>'Input yearly DIG'!N5</f>
        <v>150236</v>
      </c>
      <c r="E5" s="173">
        <f>'Input yearly DIG'!O5</f>
        <v>163978</v>
      </c>
      <c r="F5" s="173">
        <f>'Input yearly DIG'!P5</f>
        <v>318586</v>
      </c>
      <c r="G5" s="173">
        <f>'Input yearly DIG'!Q5</f>
        <v>391889</v>
      </c>
      <c r="H5" s="171"/>
      <c r="I5" s="268"/>
      <c r="J5" s="239"/>
      <c r="K5" s="269"/>
    </row>
    <row r="6" spans="1:11">
      <c r="A6" s="7"/>
      <c r="B6" s="170" t="s">
        <v>543</v>
      </c>
      <c r="C6" s="170" t="s">
        <v>38</v>
      </c>
      <c r="D6" s="173">
        <f>'Input yearly DIG'!N15</f>
        <v>43920</v>
      </c>
      <c r="E6" s="173">
        <f>'Input yearly DIG'!O15</f>
        <v>10461</v>
      </c>
      <c r="F6" s="173">
        <f>'Input yearly DIG'!P15</f>
        <v>58446</v>
      </c>
      <c r="G6" s="173">
        <f>'Input yearly DIG'!Q15</f>
        <v>196235</v>
      </c>
      <c r="H6" s="171"/>
      <c r="I6" s="268"/>
      <c r="J6" s="239"/>
      <c r="K6" s="269"/>
    </row>
    <row r="7" spans="1:11">
      <c r="A7" s="7"/>
      <c r="B7" s="170" t="s">
        <v>544</v>
      </c>
      <c r="C7" s="170" t="s">
        <v>38</v>
      </c>
      <c r="D7" s="173">
        <f>'Input yearly DIG'!N33</f>
        <v>2410858</v>
      </c>
      <c r="E7" s="173">
        <f>'Input yearly DIG'!O33</f>
        <v>2656336</v>
      </c>
      <c r="F7" s="173">
        <f>'Input yearly DIG'!P33</f>
        <v>2798061</v>
      </c>
      <c r="G7" s="173">
        <f>'Input yearly DIG'!Q33</f>
        <v>2890561</v>
      </c>
      <c r="H7" s="171"/>
      <c r="I7" s="268"/>
      <c r="J7" s="239"/>
      <c r="K7" s="269"/>
    </row>
    <row r="8" spans="1:11">
      <c r="A8" s="7"/>
      <c r="B8" s="170" t="s">
        <v>545</v>
      </c>
      <c r="C8" s="171" t="s">
        <v>38</v>
      </c>
      <c r="D8" s="172">
        <f>'Input yearly DIG'!N29</f>
        <v>5034820</v>
      </c>
      <c r="E8" s="172">
        <f>'Input yearly DIG'!O29</f>
        <v>5089310</v>
      </c>
      <c r="F8" s="172">
        <f>'Input yearly DIG'!P29</f>
        <v>5875806</v>
      </c>
      <c r="G8" s="172">
        <f>'Input yearly DIG'!Q29</f>
        <v>6083230</v>
      </c>
      <c r="H8" s="171"/>
      <c r="I8" s="268"/>
      <c r="J8" s="239"/>
      <c r="K8" s="269"/>
    </row>
    <row r="9" spans="1:11">
      <c r="A9" s="7"/>
      <c r="B9" s="170" t="s">
        <v>546</v>
      </c>
      <c r="C9" s="171" t="s">
        <v>39</v>
      </c>
      <c r="D9" s="172">
        <f>'Input yearly DIG'!N34*1000000/10000</f>
        <v>178743600</v>
      </c>
      <c r="E9" s="172">
        <f>'Input yearly DIG'!O34*1000000/10000</f>
        <v>214533800</v>
      </c>
      <c r="F9" s="172">
        <f>'Input yearly DIG'!P34*1000000/10000</f>
        <v>238194800</v>
      </c>
      <c r="G9" s="172">
        <f>'Input yearly DIG'!Q34*1000000/10000</f>
        <v>238194800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0.21740848095092694</v>
      </c>
      <c r="E11" s="174">
        <f>E5/E4</f>
        <v>0.25026212369796635</v>
      </c>
      <c r="F11" s="174">
        <f>F5/F4</f>
        <v>0.27656739260839863</v>
      </c>
      <c r="G11" s="174">
        <f>G5/G4</f>
        <v>0.24589715450291802</v>
      </c>
      <c r="H11" s="171"/>
      <c r="I11" s="268"/>
      <c r="J11" s="239"/>
      <c r="K11" s="269"/>
    </row>
    <row r="12" spans="1:11">
      <c r="A12" s="7"/>
      <c r="B12" s="170" t="s">
        <v>570</v>
      </c>
      <c r="C12" s="171" t="s">
        <v>36</v>
      </c>
      <c r="D12" s="175">
        <f>D6/D4</f>
        <v>6.3557206550791501E-2</v>
      </c>
      <c r="E12" s="174">
        <f>E6/E4</f>
        <v>1.5965508031592201E-2</v>
      </c>
      <c r="F12" s="174">
        <f>F6/F4</f>
        <v>5.073750205090765E-2</v>
      </c>
      <c r="G12" s="174">
        <f>G6/G4</f>
        <v>0.12313085622173656</v>
      </c>
      <c r="H12" s="171"/>
      <c r="I12" s="268"/>
      <c r="J12" s="239"/>
      <c r="K12" s="269"/>
    </row>
    <row r="13" spans="1:11">
      <c r="A13" s="7"/>
      <c r="B13" s="170" t="s">
        <v>41</v>
      </c>
      <c r="C13" s="171" t="s">
        <v>40</v>
      </c>
      <c r="D13" s="172">
        <f>D6*1000000/D9</f>
        <v>245.71509133753599</v>
      </c>
      <c r="E13" s="173">
        <f>E6*1000000/E9</f>
        <v>48.761547131500954</v>
      </c>
      <c r="F13" s="173">
        <f>F6*1000000/F9</f>
        <v>245.37059583164705</v>
      </c>
      <c r="G13" s="173">
        <f>G6*1000000/G9</f>
        <v>823.84250201935561</v>
      </c>
      <c r="H13" s="171"/>
      <c r="I13" s="268"/>
      <c r="J13" s="239"/>
      <c r="K13" s="269"/>
    </row>
    <row r="14" spans="1:11">
      <c r="A14" s="7"/>
      <c r="B14" s="170" t="s">
        <v>548</v>
      </c>
      <c r="C14" s="171"/>
      <c r="D14" s="172">
        <f>D7*1000000/D9</f>
        <v>13487.800402364057</v>
      </c>
      <c r="E14" s="173">
        <f>E7*1000000/E9</f>
        <v>12381.899728620851</v>
      </c>
      <c r="F14" s="173">
        <f>F7*1000000/F9</f>
        <v>11746.94409785604</v>
      </c>
      <c r="G14" s="173">
        <f>G7*1000000/G9</f>
        <v>12135.281710599895</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-5.1815331005410754E-2</v>
      </c>
      <c r="F16" s="179">
        <f>(F4-E4)/ABS(E4)</f>
        <v>0.75806631309855388</v>
      </c>
      <c r="G16" s="179">
        <f>(G4-F4)/ABS(F4)</f>
        <v>0.38351495621691961</v>
      </c>
      <c r="H16" s="171"/>
      <c r="I16" s="268"/>
      <c r="J16" s="239"/>
      <c r="K16" s="269"/>
    </row>
    <row r="17" spans="1:12">
      <c r="A17" s="7"/>
      <c r="B17" s="170" t="s">
        <v>543</v>
      </c>
      <c r="C17" s="180" t="s">
        <v>36</v>
      </c>
      <c r="D17" s="170"/>
      <c r="E17" s="179">
        <f>(E6-D6)/ABS(D6)</f>
        <v>-0.76181693989071042</v>
      </c>
      <c r="F17" s="179">
        <f>(F6-E6)/ABS(E6)</f>
        <v>4.587037568110123</v>
      </c>
      <c r="G17" s="179">
        <f>(G6-F6)/ABS(F6)</f>
        <v>2.3575437155665058</v>
      </c>
      <c r="H17" s="171"/>
      <c r="I17" s="268"/>
      <c r="J17" s="239"/>
      <c r="K17" s="269"/>
    </row>
    <row r="18" spans="1:12">
      <c r="A18" s="7"/>
      <c r="B18" s="170" t="s">
        <v>41</v>
      </c>
      <c r="C18" s="177" t="s">
        <v>36</v>
      </c>
      <c r="D18" s="178"/>
      <c r="E18" s="179">
        <f>(E13-D13)/ABS(D13)</f>
        <v>-0.8015524937191677</v>
      </c>
      <c r="F18" s="179">
        <f>(F13-E13)/ABS(E13)</f>
        <v>4.0320510784846002</v>
      </c>
      <c r="G18" s="179">
        <f>(G13-F13)/ABS(F13)</f>
        <v>2.3575437155665058</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4.1289123724096615E-3</v>
      </c>
      <c r="F20" s="175">
        <f>F6/AVERAGE(E7:F7)</f>
        <v>2.1430783274484787E-2</v>
      </c>
      <c r="G20" s="175">
        <f>G6/AVERAGE(F7:G7)</f>
        <v>6.8992103887373785E-2</v>
      </c>
      <c r="H20" s="171"/>
      <c r="I20" s="264" t="s">
        <v>1187</v>
      </c>
      <c r="J20" s="264"/>
      <c r="K20" s="264"/>
    </row>
    <row r="21" spans="1:12">
      <c r="A21" s="7"/>
      <c r="B21" s="170" t="s">
        <v>43</v>
      </c>
      <c r="C21" s="182" t="s">
        <v>36</v>
      </c>
      <c r="D21" s="171"/>
      <c r="E21" s="175">
        <f>E6/AVERAGE(D8:E8)</f>
        <v>2.066547940415621E-3</v>
      </c>
      <c r="F21" s="175">
        <f>F6/AVERAGE(E8:F8)</f>
        <v>1.0660352339181819E-2</v>
      </c>
      <c r="G21" s="175">
        <f>G6/AVERAGE(F8:G8)</f>
        <v>3.2817862576883287E-2</v>
      </c>
      <c r="H21" s="171"/>
      <c r="I21" s="183" t="s">
        <v>1188</v>
      </c>
      <c r="J21" s="183">
        <v>2018</v>
      </c>
      <c r="K21" s="183" t="s">
        <v>1190</v>
      </c>
    </row>
    <row r="22" spans="1:12">
      <c r="A22" s="7"/>
      <c r="B22" s="176" t="s">
        <v>551</v>
      </c>
      <c r="C22" s="182"/>
      <c r="D22" s="171"/>
      <c r="E22" s="175"/>
      <c r="F22" s="175"/>
      <c r="G22" s="175"/>
      <c r="H22" s="171"/>
      <c r="I22" s="171" t="s">
        <v>1189</v>
      </c>
      <c r="J22" s="172">
        <v>2600000</v>
      </c>
      <c r="K22" s="185">
        <f>SUM(K30)/J22</f>
        <v>0.13547500000000001</v>
      </c>
    </row>
    <row r="23" spans="1:12">
      <c r="A23" s="7"/>
      <c r="B23" s="170" t="s">
        <v>552</v>
      </c>
      <c r="C23" s="182" t="s">
        <v>36</v>
      </c>
      <c r="D23" s="175">
        <f>1-D7/D8</f>
        <v>0.52116302072368037</v>
      </c>
      <c r="E23" s="175">
        <f>1-E7/E8</f>
        <v>0.47805576787423054</v>
      </c>
      <c r="F23" s="175">
        <f>1-F7/F8</f>
        <v>0.52379962851053974</v>
      </c>
      <c r="G23" s="175">
        <f>1-G7/G8</f>
        <v>0.52483121631107155</v>
      </c>
      <c r="H23" s="171"/>
      <c r="I23" s="171" t="s">
        <v>1191</v>
      </c>
      <c r="J23" s="172">
        <f>J24-J24*20%</f>
        <v>280000</v>
      </c>
      <c r="K23" s="185">
        <f>SUM(K32)/J23</f>
        <v>3.2482142857142855E-2</v>
      </c>
    </row>
    <row r="24" spans="1:12">
      <c r="A24" s="7"/>
      <c r="B24" s="170" t="s">
        <v>553</v>
      </c>
      <c r="C24" s="182" t="s">
        <v>36</v>
      </c>
      <c r="D24" s="175">
        <f>D8/D7-1</f>
        <v>1.0883934267385302</v>
      </c>
      <c r="E24" s="175">
        <f>E8/E7-1</f>
        <v>0.91591349889471818</v>
      </c>
      <c r="F24" s="175">
        <f>F8/F7-1</f>
        <v>1.0999563626382698</v>
      </c>
      <c r="G24" s="175">
        <f>G8/G7-1</f>
        <v>1.1045153518642228</v>
      </c>
      <c r="H24" s="171"/>
      <c r="I24" s="171" t="s">
        <v>1376</v>
      </c>
      <c r="J24" s="172">
        <v>350000</v>
      </c>
      <c r="K24" s="171"/>
    </row>
    <row r="25" spans="1:12">
      <c r="A25" s="7"/>
      <c r="B25" s="170" t="s">
        <v>554</v>
      </c>
      <c r="C25" s="182" t="s">
        <v>40</v>
      </c>
      <c r="D25" s="186">
        <f>'Input yearly DIG'!N19/'Input yearly DIG'!N31</f>
        <v>3.3416875114392046</v>
      </c>
      <c r="E25" s="186">
        <f>'Input yearly DIG'!O19/'Input yearly DIG'!O31</f>
        <v>3.224610734244842</v>
      </c>
      <c r="F25" s="186">
        <f>'Input yearly DIG'!P19/'Input yearly DIG'!P31</f>
        <v>3.2207279535038817</v>
      </c>
      <c r="G25" s="186">
        <f>'Input yearly DIG'!Q19/'Input yearly DIG'!Q31</f>
        <v>2.9917589269997307</v>
      </c>
      <c r="H25" s="171"/>
      <c r="I25" s="171" t="s">
        <v>576</v>
      </c>
      <c r="J25" s="187" t="s">
        <v>1697</v>
      </c>
      <c r="K25" s="197" t="s">
        <v>1649</v>
      </c>
    </row>
    <row r="26" spans="1:12">
      <c r="A26" s="7"/>
      <c r="B26" s="170" t="s">
        <v>555</v>
      </c>
      <c r="C26" s="182" t="s">
        <v>40</v>
      </c>
      <c r="D26" s="186">
        <f>('Input yearly DIG'!N19-'Input yearly DIG'!N23)/'Input yearly DIG'!N31</f>
        <v>1.3571218726974934</v>
      </c>
      <c r="E26" s="186">
        <f>('Input yearly DIG'!O19-'Input yearly DIG'!O23)/'Input yearly DIG'!O31</f>
        <v>0.77760259493766226</v>
      </c>
      <c r="F26" s="186">
        <f>('Input yearly DIG'!P19-'Input yearly DIG'!P23)/'Input yearly DIG'!P31</f>
        <v>1.0194598915532103</v>
      </c>
      <c r="G26" s="186">
        <f>('Input yearly DIG'!Q19-'Input yearly DIG'!Q23)/'Input yearly DIG'!Q31</f>
        <v>0.79095142749267733</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DIG'!Y1</f>
        <v>Quý 2/2016</v>
      </c>
      <c r="E28" s="199" t="str">
        <f>'Input quaterly DIG'!Z1</f>
        <v>Quý 3/2016</v>
      </c>
      <c r="F28" s="199" t="str">
        <f>'Input quaterly DIG'!AA1</f>
        <v>Quý 4/2016</v>
      </c>
      <c r="G28" s="199" t="str">
        <f>'Input quaterly DIG'!AB1</f>
        <v>Quý 1/2017</v>
      </c>
      <c r="H28" s="199" t="str">
        <f>'Input quaterly DIG'!AC1</f>
        <v>Quý 2/2017</v>
      </c>
      <c r="I28" s="199" t="str">
        <f>'Input quaterly DIG'!AD1</f>
        <v>Quý 3/2017</v>
      </c>
      <c r="J28" s="199" t="str">
        <f>'Input quaterly DIG'!AE1</f>
        <v>Quý 4/2017</v>
      </c>
      <c r="K28" s="199" t="str">
        <f>'Input quaterly DIG'!AF1</f>
        <v>Quý 1/2018</v>
      </c>
    </row>
    <row r="29" spans="1:12">
      <c r="A29" s="7"/>
      <c r="B29" s="170"/>
      <c r="C29" s="171"/>
      <c r="D29" s="171"/>
      <c r="E29" s="171"/>
      <c r="F29" s="171"/>
      <c r="G29" s="171"/>
      <c r="H29" s="171"/>
      <c r="I29" s="171"/>
      <c r="J29" s="171"/>
      <c r="K29" s="171"/>
    </row>
    <row r="30" spans="1:12">
      <c r="A30" s="7"/>
      <c r="B30" s="170" t="s">
        <v>541</v>
      </c>
      <c r="C30" s="171" t="s">
        <v>38</v>
      </c>
      <c r="D30" s="188">
        <f>'Input quaterly DIG'!Y3</f>
        <v>183712</v>
      </c>
      <c r="E30" s="188">
        <f>'Input quaterly DIG'!Z3</f>
        <v>340406</v>
      </c>
      <c r="F30" s="188">
        <f>'Input quaterly DIG'!AA3</f>
        <v>347117</v>
      </c>
      <c r="G30" s="188">
        <f>'Input quaterly DIG'!AB3</f>
        <v>248915</v>
      </c>
      <c r="H30" s="188">
        <f>'Input quaterly DIG'!AC3</f>
        <v>336871</v>
      </c>
      <c r="I30" s="188">
        <f>'Input quaterly DIG'!AD3</f>
        <v>285736</v>
      </c>
      <c r="J30" s="188">
        <f>'Input quaterly DIG'!AE3</f>
        <v>597831</v>
      </c>
      <c r="K30" s="188">
        <f>'Input quaterly DIG'!AF3</f>
        <v>352235</v>
      </c>
    </row>
    <row r="31" spans="1:12">
      <c r="A31" s="7"/>
      <c r="B31" s="170" t="s">
        <v>542</v>
      </c>
      <c r="C31" s="171" t="s">
        <v>38</v>
      </c>
      <c r="D31" s="188">
        <f>'Input quaterly DIG'!Y5</f>
        <v>42502</v>
      </c>
      <c r="E31" s="188">
        <f>'Input quaterly DIG'!Z5</f>
        <v>88435</v>
      </c>
      <c r="F31" s="188">
        <f>'Input quaterly DIG'!AA5</f>
        <v>141521</v>
      </c>
      <c r="G31" s="188">
        <f>'Input quaterly DIG'!AB5</f>
        <v>38618</v>
      </c>
      <c r="H31" s="188">
        <f>'Input quaterly DIG'!AC5</f>
        <v>52914</v>
      </c>
      <c r="I31" s="188">
        <f>'Input quaterly DIG'!AD5</f>
        <v>59355</v>
      </c>
      <c r="J31" s="188">
        <f>'Input quaterly DIG'!AE5</f>
        <v>108070</v>
      </c>
      <c r="K31" s="188">
        <f>'Input quaterly DIG'!AF5</f>
        <v>75995</v>
      </c>
    </row>
    <row r="32" spans="1:12">
      <c r="A32" s="7"/>
      <c r="B32" s="170" t="s">
        <v>543</v>
      </c>
      <c r="C32" s="170" t="s">
        <v>38</v>
      </c>
      <c r="D32" s="189">
        <f>'Input quaterly DIG'!Y15</f>
        <v>-13497</v>
      </c>
      <c r="E32" s="189">
        <f>'Input quaterly DIG'!Z15</f>
        <v>38808</v>
      </c>
      <c r="F32" s="189">
        <f>'Input quaterly DIG'!AA15</f>
        <v>42834</v>
      </c>
      <c r="G32" s="189">
        <f>'Input quaterly DIG'!AB15</f>
        <v>-16258</v>
      </c>
      <c r="H32" s="189">
        <f>'Input quaterly DIG'!AC15</f>
        <v>22980</v>
      </c>
      <c r="I32" s="189">
        <f>'Input quaterly DIG'!AD15</f>
        <v>31874</v>
      </c>
      <c r="J32" s="189">
        <f>'Input quaterly DIG'!AE15</f>
        <v>47622</v>
      </c>
      <c r="K32" s="189">
        <f>'Input quaterly DIG'!AF15</f>
        <v>9095</v>
      </c>
      <c r="L32" s="10"/>
    </row>
    <row r="33" spans="1:12">
      <c r="A33" s="7"/>
      <c r="B33" s="170" t="s">
        <v>544</v>
      </c>
      <c r="C33" s="171" t="s">
        <v>38</v>
      </c>
      <c r="D33" s="188">
        <f>'Input quaterly DIG'!Y33</f>
        <v>2643111</v>
      </c>
      <c r="E33" s="188">
        <f>'Input quaterly DIG'!Z33</f>
        <v>2687040</v>
      </c>
      <c r="F33" s="188">
        <f>'Input quaterly DIG'!AA33</f>
        <v>2821029</v>
      </c>
      <c r="G33" s="188">
        <f>'Input quaterly DIG'!AB33</f>
        <v>2784953</v>
      </c>
      <c r="H33" s="188">
        <f>'Input quaterly DIG'!AC33</f>
        <v>2800435</v>
      </c>
      <c r="I33" s="188">
        <f>'Input quaterly DIG'!AD33</f>
        <v>2835400</v>
      </c>
      <c r="J33" s="188">
        <f>'Input quaterly DIG'!AE33</f>
        <v>2781053</v>
      </c>
      <c r="K33" s="188">
        <f>'Input quaterly DIG'!AF33</f>
        <v>2891480</v>
      </c>
    </row>
    <row r="34" spans="1:12">
      <c r="A34" s="7"/>
      <c r="B34" s="170" t="s">
        <v>545</v>
      </c>
      <c r="C34" s="171" t="s">
        <v>38</v>
      </c>
      <c r="D34" s="188">
        <f>'Input quaterly DIG'!Y38</f>
        <v>5410619</v>
      </c>
      <c r="E34" s="188">
        <f>'Input quaterly DIG'!Z38</f>
        <v>5428847</v>
      </c>
      <c r="F34" s="188">
        <f>'Input quaterly DIG'!AA38</f>
        <v>5900679</v>
      </c>
      <c r="G34" s="188">
        <f>'Input quaterly DIG'!AB38</f>
        <v>6107415</v>
      </c>
      <c r="H34" s="188">
        <f>'Input quaterly DIG'!AC38</f>
        <v>6085175</v>
      </c>
      <c r="I34" s="188">
        <f>'Input quaterly DIG'!AD38</f>
        <v>6133062</v>
      </c>
      <c r="J34" s="188">
        <f>'Input quaterly DIG'!AE38</f>
        <v>6119001</v>
      </c>
      <c r="K34" s="188">
        <f>'Input quaterly DIG'!AF38</f>
        <v>6251599</v>
      </c>
    </row>
    <row r="35" spans="1:12">
      <c r="A35" s="7"/>
      <c r="B35" s="170" t="s">
        <v>546</v>
      </c>
      <c r="C35" s="171" t="s">
        <v>39</v>
      </c>
      <c r="D35" s="188">
        <f>'Input quaterly DIG'!Y34*1000000/10000</f>
        <v>231694800</v>
      </c>
      <c r="E35" s="188">
        <f>'Input quaterly DIG'!Z34*1000000/10000</f>
        <v>231694800</v>
      </c>
      <c r="F35" s="188">
        <f>'Input quaterly DIG'!AA34*1000000/10000</f>
        <v>238194800</v>
      </c>
      <c r="G35" s="188">
        <f>'Input quaterly DIG'!AB34*1000000/10000</f>
        <v>238194800</v>
      </c>
      <c r="H35" s="188">
        <f>'Input quaterly DIG'!AC34*1000000/10000</f>
        <v>238194800</v>
      </c>
      <c r="I35" s="188">
        <f>'Input quaterly DIG'!AD34*1000000/10000</f>
        <v>238194800</v>
      </c>
      <c r="J35" s="188">
        <f>'Input quaterly DIG'!AE34*1000000/10000</f>
        <v>238194800</v>
      </c>
      <c r="K35" s="188">
        <f>'Input quaterly DIG'!AF34*1000000/10000</f>
        <v>238194800</v>
      </c>
    </row>
    <row r="36" spans="1:12">
      <c r="A36" s="7"/>
      <c r="B36" s="170"/>
      <c r="C36" s="171"/>
      <c r="D36" s="188"/>
      <c r="E36" s="188"/>
      <c r="F36" s="188"/>
      <c r="G36" s="188"/>
      <c r="H36" s="188"/>
      <c r="I36" s="188"/>
      <c r="J36" s="188"/>
      <c r="K36" s="188"/>
    </row>
    <row r="37" spans="1:12">
      <c r="A37" s="7"/>
      <c r="B37" s="170" t="s">
        <v>547</v>
      </c>
      <c r="C37" s="171" t="s">
        <v>36</v>
      </c>
      <c r="D37" s="190">
        <f>D31/D30</f>
        <v>0.23135124542762586</v>
      </c>
      <c r="E37" s="190">
        <f t="shared" ref="E37:K37" si="0">E31/E30</f>
        <v>0.25979271810720139</v>
      </c>
      <c r="F37" s="190">
        <f t="shared" si="0"/>
        <v>0.40770403062944194</v>
      </c>
      <c r="G37" s="190">
        <f t="shared" si="0"/>
        <v>0.15514533073539161</v>
      </c>
      <c r="H37" s="190">
        <f t="shared" si="0"/>
        <v>0.15707496341329472</v>
      </c>
      <c r="I37" s="190">
        <f t="shared" si="0"/>
        <v>0.20772671276982949</v>
      </c>
      <c r="J37" s="190">
        <f t="shared" si="0"/>
        <v>0.18077015076167011</v>
      </c>
      <c r="K37" s="190">
        <f t="shared" si="0"/>
        <v>0.21575084815535084</v>
      </c>
      <c r="L37" s="11"/>
    </row>
    <row r="38" spans="1:12">
      <c r="A38" s="7"/>
      <c r="B38" s="170" t="s">
        <v>571</v>
      </c>
      <c r="C38" s="171" t="s">
        <v>36</v>
      </c>
      <c r="D38" s="190">
        <f>D32/D30</f>
        <v>-7.3468254659466992E-2</v>
      </c>
      <c r="E38" s="190">
        <f t="shared" ref="E38:K38" si="1">E32/E30</f>
        <v>0.11400504103922962</v>
      </c>
      <c r="F38" s="190">
        <f t="shared" si="1"/>
        <v>0.1233993149283959</v>
      </c>
      <c r="G38" s="190">
        <f t="shared" si="1"/>
        <v>-6.5315469136050464E-2</v>
      </c>
      <c r="H38" s="190">
        <f t="shared" si="1"/>
        <v>6.8216023344247506E-2</v>
      </c>
      <c r="I38" s="190">
        <f t="shared" si="1"/>
        <v>0.11155052216031582</v>
      </c>
      <c r="J38" s="190">
        <f t="shared" si="1"/>
        <v>7.965796353819056E-2</v>
      </c>
      <c r="K38" s="190">
        <f t="shared" si="1"/>
        <v>2.5820829843712294E-2</v>
      </c>
      <c r="L38" s="11"/>
    </row>
    <row r="39" spans="1:12">
      <c r="A39" s="7"/>
      <c r="B39" s="170" t="s">
        <v>41</v>
      </c>
      <c r="C39" s="171" t="s">
        <v>40</v>
      </c>
      <c r="D39" s="172">
        <f>D32*1000000/D35</f>
        <v>-58.253357434003696</v>
      </c>
      <c r="E39" s="172">
        <f t="shared" ref="E39:K39" si="2">E32*1000000/E35</f>
        <v>167.49620621610842</v>
      </c>
      <c r="F39" s="172">
        <f t="shared" si="2"/>
        <v>179.8276032894085</v>
      </c>
      <c r="G39" s="172">
        <f t="shared" si="2"/>
        <v>-68.255058464752381</v>
      </c>
      <c r="H39" s="172">
        <f t="shared" si="2"/>
        <v>96.475657738959882</v>
      </c>
      <c r="I39" s="172">
        <f t="shared" si="2"/>
        <v>133.81484398483929</v>
      </c>
      <c r="J39" s="172">
        <f t="shared" si="2"/>
        <v>199.92879777392287</v>
      </c>
      <c r="K39" s="172">
        <f t="shared" si="2"/>
        <v>38.183033382760662</v>
      </c>
    </row>
    <row r="40" spans="1:12">
      <c r="A40" s="7"/>
      <c r="B40" s="170" t="s">
        <v>548</v>
      </c>
      <c r="C40" s="171"/>
      <c r="D40" s="172">
        <f>D33*1000000/D35</f>
        <v>11407.726888993624</v>
      </c>
      <c r="E40" s="172">
        <f t="shared" ref="E40:K40" si="3">E33*1000000/E35</f>
        <v>11597.325447096784</v>
      </c>
      <c r="F40" s="172">
        <f t="shared" si="3"/>
        <v>11843.369376661456</v>
      </c>
      <c r="G40" s="172">
        <f t="shared" si="3"/>
        <v>11691.913509446889</v>
      </c>
      <c r="H40" s="172">
        <f t="shared" si="3"/>
        <v>11756.910730209056</v>
      </c>
      <c r="I40" s="172">
        <f t="shared" si="3"/>
        <v>11903.702347826233</v>
      </c>
      <c r="J40" s="172">
        <f t="shared" si="3"/>
        <v>11675.540356044716</v>
      </c>
      <c r="K40" s="172">
        <f t="shared" si="3"/>
        <v>12139.139897260562</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0.83369077686814141</v>
      </c>
      <c r="I42" s="179">
        <f>(I30-E30)/ABS(E30)</f>
        <v>-0.1606023395592322</v>
      </c>
      <c r="J42" s="179">
        <f>(J30-F30)/ABS(F30)</f>
        <v>0.72227519827608555</v>
      </c>
      <c r="K42" s="179">
        <f>(K30-G30)/ABS(G30)</f>
        <v>0.41508145350822567</v>
      </c>
      <c r="L42" s="12"/>
    </row>
    <row r="43" spans="1:12">
      <c r="A43" s="7"/>
      <c r="B43" s="170" t="s">
        <v>564</v>
      </c>
      <c r="C43" s="180" t="s">
        <v>36</v>
      </c>
      <c r="D43" s="170"/>
      <c r="E43" s="174">
        <f>E30/D30-1</f>
        <v>0.85293285141961328</v>
      </c>
      <c r="F43" s="174">
        <f t="shared" ref="F43:K43" si="4">F30/E30-1</f>
        <v>1.9714693630547009E-2</v>
      </c>
      <c r="G43" s="174">
        <f t="shared" si="4"/>
        <v>-0.2829074922864625</v>
      </c>
      <c r="H43" s="174">
        <f t="shared" si="4"/>
        <v>0.35335757186188066</v>
      </c>
      <c r="I43" s="174">
        <f>I30/H30-1</f>
        <v>-0.15179401017006511</v>
      </c>
      <c r="J43" s="174">
        <f t="shared" si="4"/>
        <v>1.0922494890388332</v>
      </c>
      <c r="K43" s="174">
        <f t="shared" si="4"/>
        <v>-0.41081175114706325</v>
      </c>
      <c r="L43" s="12"/>
    </row>
    <row r="44" spans="1:12" s="8" customFormat="1">
      <c r="A44" s="13"/>
      <c r="B44" s="170" t="s">
        <v>562</v>
      </c>
      <c r="C44" s="177" t="s">
        <v>36</v>
      </c>
      <c r="D44" s="178"/>
      <c r="E44" s="191"/>
      <c r="F44" s="191"/>
      <c r="G44" s="191"/>
      <c r="H44" s="179">
        <f>(H32-D32)/ABS(D32)</f>
        <v>2.7026005779062015</v>
      </c>
      <c r="I44" s="179">
        <f>(I32-E32)/ABS(E32)</f>
        <v>-0.17867450010307154</v>
      </c>
      <c r="J44" s="179">
        <f>(J32-F32)/ABS(F32)</f>
        <v>0.11178036139515338</v>
      </c>
      <c r="K44" s="179">
        <f>(K32-G32)/ABS(G32)</f>
        <v>1.5594169024480256</v>
      </c>
      <c r="L44" s="14"/>
    </row>
    <row r="45" spans="1:12">
      <c r="A45" s="7"/>
      <c r="B45" s="170" t="s">
        <v>567</v>
      </c>
      <c r="C45" s="180" t="s">
        <v>36</v>
      </c>
      <c r="D45" s="170"/>
      <c r="E45" s="174">
        <f>E32/D32-1</f>
        <v>-3.8753056234718826</v>
      </c>
      <c r="F45" s="174">
        <f t="shared" ref="F45:K45" si="5">F32/E32-1</f>
        <v>0.1037414965986394</v>
      </c>
      <c r="G45" s="174">
        <f t="shared" si="5"/>
        <v>-1.379558294812532</v>
      </c>
      <c r="H45" s="174">
        <f>(H32-G32)/ABS(G32)</f>
        <v>2.4134579899126583</v>
      </c>
      <c r="I45" s="174">
        <f>I32/H32-1</f>
        <v>0.38703220191470855</v>
      </c>
      <c r="J45" s="174">
        <f t="shared" si="5"/>
        <v>0.4940704022086968</v>
      </c>
      <c r="K45" s="174">
        <f t="shared" si="5"/>
        <v>-0.80901684095586068</v>
      </c>
      <c r="L45" s="12"/>
    </row>
    <row r="46" spans="1:12" s="8" customFormat="1">
      <c r="A46" s="13"/>
      <c r="B46" s="170" t="s">
        <v>565</v>
      </c>
      <c r="C46" s="177" t="s">
        <v>36</v>
      </c>
      <c r="D46" s="178"/>
      <c r="E46" s="191"/>
      <c r="F46" s="191"/>
      <c r="G46" s="191"/>
      <c r="H46" s="179">
        <f>(H39-D39)/ABS(D39)</f>
        <v>2.6561390104983897</v>
      </c>
      <c r="I46" s="179">
        <f>(I39-E39)/ABS(E39)</f>
        <v>-0.20108731410795341</v>
      </c>
      <c r="J46" s="179">
        <f>(J39-F39)/ABS(F39)</f>
        <v>0.11178036139515345</v>
      </c>
      <c r="K46" s="179">
        <f>(K39-G39)/ABS(G39)</f>
        <v>1.5594169024480256</v>
      </c>
      <c r="L46" s="14"/>
    </row>
    <row r="47" spans="1:12">
      <c r="A47" s="7"/>
      <c r="B47" s="170" t="s">
        <v>566</v>
      </c>
      <c r="C47" s="180" t="s">
        <v>36</v>
      </c>
      <c r="D47" s="170"/>
      <c r="E47" s="174">
        <f>E39/D39-1</f>
        <v>-3.8753056234718826</v>
      </c>
      <c r="F47" s="174">
        <f t="shared" ref="F47:K47" si="6">F39/E39-1</f>
        <v>7.3621948531716441E-2</v>
      </c>
      <c r="G47" s="174">
        <f t="shared" si="6"/>
        <v>-1.379558294812532</v>
      </c>
      <c r="H47" s="174">
        <f t="shared" si="6"/>
        <v>-2.4134579899126587</v>
      </c>
      <c r="I47" s="174">
        <f>I39/H39-1</f>
        <v>0.38703220191470833</v>
      </c>
      <c r="J47" s="174">
        <f t="shared" si="6"/>
        <v>0.49407040220869702</v>
      </c>
      <c r="K47" s="174">
        <f t="shared" si="6"/>
        <v>-0.80901684095586079</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1.4561688777672527E-2</v>
      </c>
      <c r="F49" s="174">
        <f t="shared" ref="F49:K49" si="7">F32/AVERAGE(E33:F33)</f>
        <v>1.555318206798063E-2</v>
      </c>
      <c r="G49" s="174">
        <f t="shared" si="7"/>
        <v>-5.800232680019308E-3</v>
      </c>
      <c r="H49" s="174">
        <f t="shared" si="7"/>
        <v>8.2286136612174481E-3</v>
      </c>
      <c r="I49" s="174">
        <f>I32/AVERAGE(H33:I33)</f>
        <v>1.1311189912408721E-2</v>
      </c>
      <c r="J49" s="174">
        <f t="shared" si="7"/>
        <v>1.6958033833809345E-2</v>
      </c>
      <c r="K49" s="174">
        <f t="shared" si="7"/>
        <v>3.2066803313440398E-3</v>
      </c>
      <c r="L49" s="12"/>
    </row>
    <row r="50" spans="1:12">
      <c r="A50" s="7"/>
      <c r="B50" s="170" t="s">
        <v>43</v>
      </c>
      <c r="C50" s="182" t="s">
        <v>36</v>
      </c>
      <c r="D50" s="171"/>
      <c r="E50" s="175">
        <f>E32/AVERAGE(D34:E34)</f>
        <v>7.1605003419910173E-3</v>
      </c>
      <c r="F50" s="175">
        <f t="shared" ref="F50:K50" si="8">F32/AVERAGE(E34:F34)</f>
        <v>7.5614813894244121E-3</v>
      </c>
      <c r="G50" s="175">
        <f t="shared" si="8"/>
        <v>-2.7078402284325888E-3</v>
      </c>
      <c r="H50" s="175">
        <f t="shared" si="8"/>
        <v>3.7695026241348229E-3</v>
      </c>
      <c r="I50" s="174">
        <f>I32/AVERAGE(H34:I34)</f>
        <v>5.2174466741805713E-3</v>
      </c>
      <c r="J50" s="174">
        <f t="shared" si="8"/>
        <v>7.7737112517296068E-3</v>
      </c>
      <c r="K50" s="174">
        <f t="shared" si="8"/>
        <v>1.4704218065413157E-3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0.51149563478781257</v>
      </c>
      <c r="E52" s="175">
        <f t="shared" si="9"/>
        <v>0.50504407289429964</v>
      </c>
      <c r="F52" s="175">
        <f t="shared" si="9"/>
        <v>0.52191451187227778</v>
      </c>
      <c r="G52" s="175">
        <f t="shared" si="9"/>
        <v>0.54400462388752036</v>
      </c>
      <c r="H52" s="175">
        <f t="shared" si="9"/>
        <v>0.53979384323376078</v>
      </c>
      <c r="I52" s="175">
        <f t="shared" si="9"/>
        <v>0.53768606937285157</v>
      </c>
      <c r="J52" s="175">
        <f t="shared" si="9"/>
        <v>0.54550538560134243</v>
      </c>
      <c r="K52" s="175">
        <f t="shared" si="9"/>
        <v>0.53748153072517924</v>
      </c>
    </row>
    <row r="53" spans="1:12">
      <c r="A53" s="7"/>
      <c r="B53" s="170" t="s">
        <v>553</v>
      </c>
      <c r="C53" s="182" t="s">
        <v>36</v>
      </c>
      <c r="D53" s="175">
        <f t="shared" ref="D53:K53" si="10">D34/D33-1</f>
        <v>1.0470646143881206</v>
      </c>
      <c r="E53" s="175">
        <f t="shared" si="10"/>
        <v>1.0203819072287721</v>
      </c>
      <c r="F53" s="175">
        <f t="shared" si="10"/>
        <v>1.0916761224361751</v>
      </c>
      <c r="G53" s="175">
        <f t="shared" si="10"/>
        <v>1.1930046934364782</v>
      </c>
      <c r="H53" s="175">
        <f t="shared" si="10"/>
        <v>1.1729392040879363</v>
      </c>
      <c r="I53" s="175">
        <f t="shared" si="10"/>
        <v>1.1630323763842845</v>
      </c>
      <c r="J53" s="175">
        <f t="shared" si="10"/>
        <v>1.20024609383568</v>
      </c>
      <c r="K53" s="175">
        <f t="shared" si="10"/>
        <v>1.1620758227620458</v>
      </c>
    </row>
    <row r="54" spans="1:12">
      <c r="A54" s="7"/>
      <c r="B54" s="170" t="s">
        <v>554</v>
      </c>
      <c r="C54" s="182" t="s">
        <v>40</v>
      </c>
      <c r="D54" s="186">
        <f>'Input quaterly DIG'!Y19/'Input quaterly DIG'!Y31</f>
        <v>3.5755786675007819</v>
      </c>
      <c r="E54" s="186">
        <f>'Input quaterly DIG'!Z19/'Input quaterly DIG'!Z31</f>
        <v>4.090624309404852</v>
      </c>
      <c r="F54" s="186">
        <f>'Input quaterly DIG'!AA19/'Input quaterly DIG'!AA31</f>
        <v>3.5644708514410488</v>
      </c>
      <c r="G54" s="186">
        <f>'Input quaterly DIG'!AB19/'Input quaterly DIG'!AB31</f>
        <v>3.1178149916424229</v>
      </c>
      <c r="H54" s="186">
        <f>'Input quaterly DIG'!AD19/'Input quaterly DIG'!AC31</f>
        <v>3.492262824905576</v>
      </c>
      <c r="I54" s="186">
        <f>'Input quaterly DIG'!AD19/'Input quaterly DIG'!AD31</f>
        <v>3.2253910483709105</v>
      </c>
      <c r="J54" s="186">
        <f>'Input quaterly DIG'!AE19/'Input quaterly DIG'!AE31</f>
        <v>2.9833715080384078</v>
      </c>
      <c r="K54" s="186">
        <f>'Input quaterly DIG'!AF19/'Input quaterly DIG'!AF31</f>
        <v>2.8353201349994221</v>
      </c>
    </row>
    <row r="55" spans="1:12">
      <c r="A55" s="7"/>
      <c r="B55" s="170" t="s">
        <v>555</v>
      </c>
      <c r="C55" s="182" t="s">
        <v>40</v>
      </c>
      <c r="D55" s="192">
        <f>('Input quaterly DIG'!Y19-'Input quaterly DIG'!Y23)/'Input quaterly DIG'!Y31</f>
        <v>0.87610881194709789</v>
      </c>
      <c r="E55" s="192">
        <f>('Input quaterly DIG'!Z19-'Input quaterly DIG'!Z23)/'Input quaterly DIG'!Z31</f>
        <v>1.0466164539918392</v>
      </c>
      <c r="F55" s="192">
        <f>('Input quaterly DIG'!AA19-'Input quaterly DIG'!AA23)/'Input quaterly DIG'!AA31</f>
        <v>1.132185969399274</v>
      </c>
      <c r="G55" s="192">
        <f>('Input quaterly DIG'!AB19-'Input quaterly DIG'!AB23)/'Input quaterly DIG'!AB31</f>
        <v>0.97580682763892446</v>
      </c>
      <c r="H55" s="192">
        <f>('Input quaterly DIG'!AD19-'Input quaterly DIG'!AC23)/'Input quaterly DIG'!AC31</f>
        <v>1.2074020737744462</v>
      </c>
      <c r="I55" s="192">
        <f>('Input quaterly DIG'!AD19-'Input quaterly DIG'!AD23)/'Input quaterly DIG'!AD31</f>
        <v>0.8808710778082558</v>
      </c>
      <c r="J55" s="192">
        <f>('Input quaterly DIG'!AE19-'Input quaterly DIG'!AE23)/'Input quaterly DIG'!AE31</f>
        <v>0.89664842430827874</v>
      </c>
      <c r="K55" s="192">
        <f>('Input quaterly DIG'!AF19-'Input quaterly DIG'!AF23)/'Input quaterly DIG'!AF31</f>
        <v>0.79572455840920964</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hợp'!D11</f>
        <v>15950</v>
      </c>
    </row>
    <row r="58" spans="1:12">
      <c r="A58" s="7"/>
      <c r="B58" s="170" t="s">
        <v>558</v>
      </c>
      <c r="C58" s="171" t="s">
        <v>38</v>
      </c>
      <c r="D58" s="172"/>
      <c r="E58" s="172"/>
      <c r="F58" s="172"/>
      <c r="G58" s="172"/>
      <c r="H58" s="172"/>
      <c r="I58" s="172"/>
      <c r="J58" s="172"/>
      <c r="K58" s="172">
        <f>K57*K35/1000000</f>
        <v>3799207.06</v>
      </c>
    </row>
    <row r="59" spans="1:12">
      <c r="A59" s="7"/>
      <c r="B59" s="170" t="s">
        <v>559</v>
      </c>
      <c r="C59" s="171" t="s">
        <v>40</v>
      </c>
      <c r="D59" s="172"/>
      <c r="E59" s="172"/>
      <c r="F59" s="172"/>
      <c r="G59" s="172"/>
      <c r="H59" s="172"/>
      <c r="I59" s="172"/>
      <c r="J59" s="172"/>
      <c r="K59" s="194">
        <f>K57/(SUM(H32:K32)*1000000/K35)</f>
        <v>34.051922632225221</v>
      </c>
    </row>
    <row r="60" spans="1:12">
      <c r="A60" s="7"/>
      <c r="B60" s="170" t="s">
        <v>560</v>
      </c>
      <c r="C60" s="171" t="s">
        <v>40</v>
      </c>
      <c r="D60" s="172"/>
      <c r="E60" s="172"/>
      <c r="F60" s="172"/>
      <c r="G60" s="172"/>
      <c r="H60" s="172"/>
      <c r="I60" s="172"/>
      <c r="J60" s="172"/>
      <c r="K60" s="195">
        <f>K57/K40</f>
        <v>1.3139316405439427</v>
      </c>
    </row>
  </sheetData>
  <mergeCells count="3">
    <mergeCell ref="I2:K2"/>
    <mergeCell ref="I20:K20"/>
    <mergeCell ref="I3:K19"/>
  </mergeCells>
  <conditionalFormatting sqref="E16:G18">
    <cfRule type="cellIs" dxfId="61" priority="3" operator="lessThan">
      <formula>0</formula>
    </cfRule>
    <cfRule type="cellIs" dxfId="60" priority="4" operator="greaterThan">
      <formula>0</formula>
    </cfRule>
  </conditionalFormatting>
  <conditionalFormatting sqref="H42:K42 H44:K44 H46:K46">
    <cfRule type="cellIs" dxfId="59" priority="1" operator="lessThan">
      <formula>0</formula>
    </cfRule>
    <cfRule type="cellIs" dxfId="58" priority="2" operator="greaterThan">
      <formula>0</formula>
    </cfRule>
  </conditionalFormatting>
  <pageMargins left="0.7" right="0.7" top="0.75" bottom="0.75" header="0.3" footer="0.3"/>
  <pageSetup orientation="portrait" horizontalDpi="300" verticalDpi="0" r:id="rId1"/>
  <drawing r:id="rId2"/>
</worksheet>
</file>

<file path=xl/worksheets/sheet10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691031</v>
      </c>
      <c r="E3" s="16">
        <v>655225</v>
      </c>
      <c r="F3" s="16">
        <v>1151929</v>
      </c>
      <c r="G3" s="16">
        <v>1593711</v>
      </c>
      <c r="I3" s="22">
        <f>REPLACE(D3,1,3,"")/1</f>
        <v>31</v>
      </c>
      <c r="J3" s="22">
        <f t="shared" ref="J3:L16" si="0">REPLACE(E3,1,3,"")/1</f>
        <v>225</v>
      </c>
      <c r="K3" s="22">
        <f t="shared" si="0"/>
        <v>1929</v>
      </c>
      <c r="L3" s="22">
        <f t="shared" si="0"/>
        <v>3711</v>
      </c>
      <c r="N3" s="2">
        <f>D3</f>
        <v>691031</v>
      </c>
      <c r="O3" s="2">
        <f t="shared" ref="O3:Q17" si="1">E3</f>
        <v>655225</v>
      </c>
      <c r="P3" s="2">
        <f t="shared" si="1"/>
        <v>1151929</v>
      </c>
      <c r="Q3" s="2">
        <f t="shared" si="1"/>
        <v>1593711</v>
      </c>
    </row>
    <row r="4" spans="1:17" ht="61.5" customHeight="1" thickBot="1">
      <c r="A4" s="244" t="s">
        <v>2</v>
      </c>
      <c r="B4" s="245"/>
      <c r="C4" s="15"/>
      <c r="D4" s="17">
        <v>540795</v>
      </c>
      <c r="E4" s="17">
        <v>491248</v>
      </c>
      <c r="F4" s="17">
        <v>833343</v>
      </c>
      <c r="G4" s="17">
        <v>1201822</v>
      </c>
      <c r="I4" s="22">
        <f t="shared" ref="I4:I16" si="2">REPLACE(D4,1,3,"")/1</f>
        <v>795</v>
      </c>
      <c r="J4" s="22">
        <f t="shared" si="0"/>
        <v>248</v>
      </c>
      <c r="K4" s="22">
        <f t="shared" si="0"/>
        <v>343</v>
      </c>
      <c r="L4" s="22">
        <f t="shared" si="0"/>
        <v>1822</v>
      </c>
      <c r="N4" s="2">
        <f t="shared" ref="N4:Q38" si="3">D4</f>
        <v>540795</v>
      </c>
      <c r="O4" s="2">
        <f t="shared" si="1"/>
        <v>491248</v>
      </c>
      <c r="P4" s="2">
        <f t="shared" si="1"/>
        <v>833343</v>
      </c>
      <c r="Q4" s="2">
        <f t="shared" si="1"/>
        <v>1201822</v>
      </c>
    </row>
    <row r="5" spans="1:17" ht="61.5" customHeight="1" thickBot="1">
      <c r="A5" s="254" t="s">
        <v>3</v>
      </c>
      <c r="B5" s="255"/>
      <c r="C5" s="15"/>
      <c r="D5" s="16">
        <v>150236</v>
      </c>
      <c r="E5" s="16">
        <v>163978</v>
      </c>
      <c r="F5" s="16">
        <v>318586</v>
      </c>
      <c r="G5" s="16">
        <v>391889</v>
      </c>
      <c r="I5" s="22">
        <f t="shared" si="2"/>
        <v>236</v>
      </c>
      <c r="J5" s="22">
        <f t="shared" si="0"/>
        <v>978</v>
      </c>
      <c r="K5" s="22">
        <f t="shared" si="0"/>
        <v>586</v>
      </c>
      <c r="L5" s="22">
        <f t="shared" si="0"/>
        <v>889</v>
      </c>
      <c r="N5" s="2">
        <f t="shared" si="3"/>
        <v>150236</v>
      </c>
      <c r="O5" s="2">
        <f t="shared" si="1"/>
        <v>163978</v>
      </c>
      <c r="P5" s="2">
        <f t="shared" si="1"/>
        <v>318586</v>
      </c>
      <c r="Q5" s="2">
        <f t="shared" si="1"/>
        <v>391889</v>
      </c>
    </row>
    <row r="6" spans="1:17" ht="30" customHeight="1" thickBot="1">
      <c r="A6" s="244" t="s">
        <v>4</v>
      </c>
      <c r="B6" s="245"/>
      <c r="C6" s="15"/>
      <c r="D6" s="17">
        <v>19675</v>
      </c>
      <c r="E6" s="17">
        <v>62681</v>
      </c>
      <c r="F6" s="17">
        <v>23704</v>
      </c>
      <c r="G6" s="17">
        <v>90350</v>
      </c>
      <c r="I6" s="22">
        <f t="shared" si="2"/>
        <v>75</v>
      </c>
      <c r="J6" s="22">
        <f t="shared" si="0"/>
        <v>81</v>
      </c>
      <c r="K6" s="22">
        <f t="shared" si="0"/>
        <v>4</v>
      </c>
      <c r="L6" s="22">
        <f t="shared" si="0"/>
        <v>50</v>
      </c>
      <c r="N6" s="2">
        <f t="shared" si="3"/>
        <v>19675</v>
      </c>
      <c r="O6" s="2">
        <f t="shared" si="1"/>
        <v>62681</v>
      </c>
      <c r="P6" s="2">
        <f t="shared" si="1"/>
        <v>23704</v>
      </c>
      <c r="Q6" s="2">
        <f t="shared" si="1"/>
        <v>90350</v>
      </c>
    </row>
    <row r="7" spans="1:17" ht="24" customHeight="1" thickBot="1">
      <c r="A7" s="244" t="s">
        <v>5</v>
      </c>
      <c r="B7" s="245"/>
      <c r="C7" s="15"/>
      <c r="D7" s="17">
        <v>5319</v>
      </c>
      <c r="E7" s="17">
        <v>6154</v>
      </c>
      <c r="F7" s="17">
        <v>51667</v>
      </c>
      <c r="G7" s="17">
        <v>28532</v>
      </c>
      <c r="I7" s="22">
        <f t="shared" si="2"/>
        <v>9</v>
      </c>
      <c r="J7" s="22">
        <f t="shared" si="0"/>
        <v>4</v>
      </c>
      <c r="K7" s="22">
        <f t="shared" si="0"/>
        <v>67</v>
      </c>
      <c r="L7" s="22">
        <f t="shared" si="0"/>
        <v>32</v>
      </c>
      <c r="N7" s="2">
        <f t="shared" si="3"/>
        <v>5319</v>
      </c>
      <c r="O7" s="2">
        <f t="shared" si="1"/>
        <v>6154</v>
      </c>
      <c r="P7" s="2">
        <f t="shared" si="1"/>
        <v>51667</v>
      </c>
      <c r="Q7" s="2">
        <f t="shared" si="1"/>
        <v>28532</v>
      </c>
    </row>
    <row r="8" spans="1:17" ht="24" customHeight="1" thickBot="1">
      <c r="A8" s="244" t="s">
        <v>6</v>
      </c>
      <c r="B8" s="245"/>
      <c r="C8" s="15"/>
      <c r="D8" s="17">
        <v>60162</v>
      </c>
      <c r="E8" s="17">
        <v>82557</v>
      </c>
      <c r="F8" s="17">
        <v>74474</v>
      </c>
      <c r="G8" s="17">
        <v>90652</v>
      </c>
      <c r="I8" s="22">
        <f t="shared" si="2"/>
        <v>62</v>
      </c>
      <c r="J8" s="22">
        <f t="shared" si="0"/>
        <v>57</v>
      </c>
      <c r="K8" s="22">
        <f t="shared" si="0"/>
        <v>74</v>
      </c>
      <c r="L8" s="22">
        <f t="shared" si="0"/>
        <v>52</v>
      </c>
      <c r="N8" s="2">
        <f t="shared" si="3"/>
        <v>60162</v>
      </c>
      <c r="O8" s="2">
        <f t="shared" si="1"/>
        <v>82557</v>
      </c>
      <c r="P8" s="2">
        <f t="shared" si="1"/>
        <v>74474</v>
      </c>
      <c r="Q8" s="2">
        <f t="shared" si="1"/>
        <v>90652</v>
      </c>
    </row>
    <row r="9" spans="1:17" ht="37.5" customHeight="1" thickBot="1">
      <c r="A9" s="244" t="s">
        <v>7</v>
      </c>
      <c r="B9" s="245"/>
      <c r="C9" s="15"/>
      <c r="D9" s="17">
        <v>53354</v>
      </c>
      <c r="E9" s="17">
        <v>86352</v>
      </c>
      <c r="F9" s="17">
        <v>82419</v>
      </c>
      <c r="G9" s="17">
        <v>93752</v>
      </c>
      <c r="I9" s="22">
        <f t="shared" si="2"/>
        <v>54</v>
      </c>
      <c r="J9" s="22">
        <f t="shared" si="0"/>
        <v>52</v>
      </c>
      <c r="K9" s="22">
        <f t="shared" si="0"/>
        <v>19</v>
      </c>
      <c r="L9" s="22">
        <f t="shared" si="0"/>
        <v>52</v>
      </c>
      <c r="N9" s="2">
        <f t="shared" si="3"/>
        <v>53354</v>
      </c>
      <c r="O9" s="2">
        <f t="shared" si="1"/>
        <v>86352</v>
      </c>
      <c r="P9" s="2">
        <f t="shared" si="1"/>
        <v>82419</v>
      </c>
      <c r="Q9" s="2">
        <f t="shared" si="1"/>
        <v>93752</v>
      </c>
    </row>
    <row r="10" spans="1:17" ht="61.5" customHeight="1" thickBot="1">
      <c r="A10" s="254" t="s">
        <v>8</v>
      </c>
      <c r="B10" s="255"/>
      <c r="C10" s="15"/>
      <c r="D10" s="16">
        <v>51076</v>
      </c>
      <c r="E10" s="16">
        <v>44802</v>
      </c>
      <c r="F10" s="16">
        <v>90760</v>
      </c>
      <c r="G10" s="16">
        <v>206814</v>
      </c>
      <c r="I10" s="22">
        <f t="shared" si="2"/>
        <v>76</v>
      </c>
      <c r="J10" s="22">
        <f t="shared" si="0"/>
        <v>2</v>
      </c>
      <c r="K10" s="22">
        <f t="shared" si="0"/>
        <v>60</v>
      </c>
      <c r="L10" s="22">
        <f t="shared" si="0"/>
        <v>814</v>
      </c>
      <c r="N10" s="2">
        <f t="shared" si="3"/>
        <v>51076</v>
      </c>
      <c r="O10" s="2">
        <f t="shared" si="1"/>
        <v>44802</v>
      </c>
      <c r="P10" s="2">
        <f t="shared" si="1"/>
        <v>90760</v>
      </c>
      <c r="Q10" s="2">
        <f t="shared" si="1"/>
        <v>206814</v>
      </c>
    </row>
    <row r="11" spans="1:17" ht="48" customHeight="1" thickBot="1">
      <c r="A11" s="244" t="s">
        <v>9</v>
      </c>
      <c r="B11" s="245"/>
      <c r="C11" s="15"/>
      <c r="D11" s="17">
        <v>17893</v>
      </c>
      <c r="E11" s="17">
        <v>-12668</v>
      </c>
      <c r="F11" s="17">
        <v>1057</v>
      </c>
      <c r="G11" s="17">
        <v>48530</v>
      </c>
      <c r="I11" s="22">
        <f t="shared" si="2"/>
        <v>93</v>
      </c>
      <c r="J11" s="22">
        <f t="shared" si="0"/>
        <v>668</v>
      </c>
      <c r="K11" s="22">
        <f t="shared" si="0"/>
        <v>7</v>
      </c>
      <c r="L11" s="22">
        <f t="shared" si="0"/>
        <v>30</v>
      </c>
      <c r="N11" s="2">
        <f t="shared" si="3"/>
        <v>17893</v>
      </c>
      <c r="O11" s="2">
        <f t="shared" si="1"/>
        <v>-12668</v>
      </c>
      <c r="P11" s="2">
        <f t="shared" si="1"/>
        <v>1057</v>
      </c>
      <c r="Q11" s="2">
        <f t="shared" si="1"/>
        <v>48530</v>
      </c>
    </row>
    <row r="12" spans="1:17" ht="45" customHeight="1" thickBot="1">
      <c r="A12" s="244" t="s">
        <v>10</v>
      </c>
      <c r="B12" s="245"/>
      <c r="C12" s="15"/>
      <c r="D12" s="17">
        <v>-4515</v>
      </c>
      <c r="E12" s="18"/>
      <c r="F12" s="18"/>
      <c r="G12" s="18"/>
      <c r="I12" s="22">
        <f t="shared" si="2"/>
        <v>15</v>
      </c>
      <c r="J12" s="22" t="e">
        <f t="shared" si="0"/>
        <v>#VALUE!</v>
      </c>
      <c r="K12" s="22" t="e">
        <f t="shared" si="0"/>
        <v>#VALUE!</v>
      </c>
      <c r="L12" s="22" t="e">
        <f t="shared" si="0"/>
        <v>#VALUE!</v>
      </c>
      <c r="N12" s="2">
        <f t="shared" si="3"/>
        <v>-4515</v>
      </c>
      <c r="O12" s="2">
        <f t="shared" si="1"/>
        <v>0</v>
      </c>
      <c r="P12" s="2">
        <f t="shared" si="1"/>
        <v>0</v>
      </c>
      <c r="Q12" s="2">
        <f t="shared" si="1"/>
        <v>0</v>
      </c>
    </row>
    <row r="13" spans="1:17" ht="37.5" customHeight="1" thickBot="1">
      <c r="A13" s="254" t="s">
        <v>11</v>
      </c>
      <c r="B13" s="255"/>
      <c r="C13" s="15"/>
      <c r="D13" s="16">
        <v>64454</v>
      </c>
      <c r="E13" s="16">
        <v>32134</v>
      </c>
      <c r="F13" s="16">
        <v>91817</v>
      </c>
      <c r="G13" s="16">
        <v>255344</v>
      </c>
      <c r="I13" s="22">
        <f t="shared" si="2"/>
        <v>54</v>
      </c>
      <c r="J13" s="22">
        <f t="shared" si="0"/>
        <v>34</v>
      </c>
      <c r="K13" s="22">
        <f t="shared" si="0"/>
        <v>17</v>
      </c>
      <c r="L13" s="22">
        <f t="shared" si="0"/>
        <v>344</v>
      </c>
      <c r="N13" s="2">
        <f t="shared" si="3"/>
        <v>64454</v>
      </c>
      <c r="O13" s="2">
        <f t="shared" si="1"/>
        <v>32134</v>
      </c>
      <c r="P13" s="2">
        <f t="shared" si="1"/>
        <v>91817</v>
      </c>
      <c r="Q13" s="2">
        <f t="shared" si="1"/>
        <v>255344</v>
      </c>
    </row>
    <row r="14" spans="1:17" ht="61.5" customHeight="1" thickBot="1">
      <c r="A14" s="254" t="s">
        <v>12</v>
      </c>
      <c r="B14" s="255"/>
      <c r="C14" s="15"/>
      <c r="D14" s="16">
        <v>47606</v>
      </c>
      <c r="E14" s="16">
        <v>13810</v>
      </c>
      <c r="F14" s="16">
        <v>65637</v>
      </c>
      <c r="G14" s="16">
        <v>202390</v>
      </c>
      <c r="I14" s="22">
        <f t="shared" si="2"/>
        <v>6</v>
      </c>
      <c r="J14" s="22">
        <f t="shared" si="0"/>
        <v>10</v>
      </c>
      <c r="K14" s="22">
        <f t="shared" si="0"/>
        <v>37</v>
      </c>
      <c r="L14" s="22">
        <f t="shared" si="0"/>
        <v>390</v>
      </c>
      <c r="N14" s="2">
        <f t="shared" si="3"/>
        <v>47606</v>
      </c>
      <c r="O14" s="2">
        <f t="shared" si="1"/>
        <v>13810</v>
      </c>
      <c r="P14" s="2">
        <f t="shared" si="1"/>
        <v>65637</v>
      </c>
      <c r="Q14" s="2">
        <f t="shared" si="1"/>
        <v>202390</v>
      </c>
    </row>
    <row r="15" spans="1:17" ht="61.5" customHeight="1" thickBot="1">
      <c r="A15" s="254" t="s">
        <v>13</v>
      </c>
      <c r="B15" s="255"/>
      <c r="C15" s="15"/>
      <c r="D15" s="16">
        <v>43920</v>
      </c>
      <c r="E15" s="16">
        <v>10461</v>
      </c>
      <c r="F15" s="16">
        <v>58446</v>
      </c>
      <c r="G15" s="16">
        <v>196235</v>
      </c>
      <c r="I15" s="22">
        <f t="shared" si="2"/>
        <v>20</v>
      </c>
      <c r="J15" s="22">
        <f t="shared" si="0"/>
        <v>61</v>
      </c>
      <c r="K15" s="22">
        <f t="shared" si="0"/>
        <v>46</v>
      </c>
      <c r="L15" s="22">
        <f t="shared" si="0"/>
        <v>235</v>
      </c>
      <c r="N15" s="2">
        <f t="shared" si="3"/>
        <v>43920</v>
      </c>
      <c r="O15" s="2">
        <f t="shared" si="1"/>
        <v>10461</v>
      </c>
      <c r="P15" s="2">
        <f t="shared" si="1"/>
        <v>58446</v>
      </c>
      <c r="Q15" s="2">
        <f t="shared" si="1"/>
        <v>196235</v>
      </c>
    </row>
    <row r="16" spans="1:17" ht="37.5" customHeight="1" thickBot="1">
      <c r="A16" s="244" t="s">
        <v>14</v>
      </c>
      <c r="B16" s="245"/>
      <c r="C16" s="15"/>
      <c r="D16" s="18">
        <v>246</v>
      </c>
      <c r="E16" s="18">
        <v>44</v>
      </c>
      <c r="F16" s="18">
        <v>236</v>
      </c>
      <c r="G16" s="18">
        <v>797</v>
      </c>
      <c r="I16" s="22" t="e">
        <f t="shared" si="2"/>
        <v>#VALUE!</v>
      </c>
      <c r="J16" s="22" t="e">
        <f t="shared" si="0"/>
        <v>#VALUE!</v>
      </c>
      <c r="K16" s="22" t="e">
        <f t="shared" si="0"/>
        <v>#VALUE!</v>
      </c>
      <c r="L16" s="22" t="e">
        <f t="shared" si="0"/>
        <v>#VALUE!</v>
      </c>
      <c r="N16" s="2">
        <f t="shared" si="3"/>
        <v>246</v>
      </c>
      <c r="O16" s="2">
        <f t="shared" si="1"/>
        <v>44</v>
      </c>
      <c r="P16" s="2">
        <f t="shared" si="1"/>
        <v>236</v>
      </c>
      <c r="Q16" s="2">
        <f t="shared" si="1"/>
        <v>797</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3560284</v>
      </c>
      <c r="E19" s="16">
        <v>3211019</v>
      </c>
      <c r="F19" s="16">
        <v>4182170</v>
      </c>
      <c r="G19" s="16">
        <v>4809788</v>
      </c>
      <c r="I19" s="22">
        <f t="shared" ref="I19:L38" si="4">REPLACE(D19,1,3,"")/1</f>
        <v>284</v>
      </c>
      <c r="J19" s="22">
        <f t="shared" si="4"/>
        <v>1019</v>
      </c>
      <c r="K19" s="22">
        <f t="shared" si="4"/>
        <v>2170</v>
      </c>
      <c r="L19" s="22">
        <f t="shared" si="4"/>
        <v>9788</v>
      </c>
      <c r="N19" s="2">
        <f t="shared" si="3"/>
        <v>3560284</v>
      </c>
      <c r="O19" s="2">
        <f t="shared" si="3"/>
        <v>3211019</v>
      </c>
      <c r="P19" s="2">
        <f t="shared" si="3"/>
        <v>4182170</v>
      </c>
      <c r="Q19" s="2">
        <f t="shared" si="3"/>
        <v>4809788</v>
      </c>
    </row>
    <row r="20" spans="1:17" ht="61.5" customHeight="1" thickBot="1">
      <c r="A20" s="244" t="s">
        <v>17</v>
      </c>
      <c r="B20" s="245"/>
      <c r="C20" s="15"/>
      <c r="D20" s="17">
        <v>473093</v>
      </c>
      <c r="E20" s="17">
        <v>64549</v>
      </c>
      <c r="F20" s="17">
        <v>179462</v>
      </c>
      <c r="G20" s="17">
        <v>202910</v>
      </c>
      <c r="I20" s="22">
        <f t="shared" si="4"/>
        <v>93</v>
      </c>
      <c r="J20" s="22">
        <f t="shared" si="4"/>
        <v>49</v>
      </c>
      <c r="K20" s="22">
        <f t="shared" si="4"/>
        <v>462</v>
      </c>
      <c r="L20" s="22">
        <f t="shared" si="4"/>
        <v>910</v>
      </c>
      <c r="N20" s="2">
        <f t="shared" si="3"/>
        <v>473093</v>
      </c>
      <c r="O20" s="2">
        <f t="shared" si="3"/>
        <v>64549</v>
      </c>
      <c r="P20" s="2">
        <f t="shared" si="3"/>
        <v>179462</v>
      </c>
      <c r="Q20" s="2">
        <f t="shared" si="3"/>
        <v>202910</v>
      </c>
    </row>
    <row r="21" spans="1:17" ht="30" customHeight="1" thickBot="1">
      <c r="A21" s="244" t="s">
        <v>18</v>
      </c>
      <c r="B21" s="245"/>
      <c r="C21" s="15"/>
      <c r="D21" s="18"/>
      <c r="E21" s="18"/>
      <c r="F21" s="17">
        <v>40000</v>
      </c>
      <c r="G21" s="17">
        <v>40700</v>
      </c>
      <c r="I21" s="22" t="e">
        <f t="shared" si="4"/>
        <v>#VALUE!</v>
      </c>
      <c r="J21" s="22" t="e">
        <f t="shared" si="4"/>
        <v>#VALUE!</v>
      </c>
      <c r="K21" s="22">
        <f t="shared" si="4"/>
        <v>0</v>
      </c>
      <c r="L21" s="22">
        <f t="shared" si="4"/>
        <v>0</v>
      </c>
      <c r="N21" s="2">
        <f t="shared" si="3"/>
        <v>0</v>
      </c>
      <c r="O21" s="2">
        <f t="shared" si="3"/>
        <v>0</v>
      </c>
      <c r="P21" s="2">
        <f t="shared" si="3"/>
        <v>40000</v>
      </c>
      <c r="Q21" s="2">
        <f t="shared" si="3"/>
        <v>40700</v>
      </c>
    </row>
    <row r="22" spans="1:17" ht="36" customHeight="1" thickBot="1">
      <c r="A22" s="244" t="s">
        <v>19</v>
      </c>
      <c r="B22" s="245"/>
      <c r="C22" s="15"/>
      <c r="D22" s="17">
        <v>927947</v>
      </c>
      <c r="E22" s="17">
        <v>676227</v>
      </c>
      <c r="F22" s="17">
        <v>1046747</v>
      </c>
      <c r="G22" s="17">
        <v>976181</v>
      </c>
      <c r="I22" s="22">
        <f t="shared" si="4"/>
        <v>947</v>
      </c>
      <c r="J22" s="22">
        <f t="shared" si="4"/>
        <v>227</v>
      </c>
      <c r="K22" s="22">
        <f t="shared" si="4"/>
        <v>6747</v>
      </c>
      <c r="L22" s="22">
        <f t="shared" si="4"/>
        <v>181</v>
      </c>
      <c r="N22" s="2">
        <f t="shared" si="3"/>
        <v>927947</v>
      </c>
      <c r="O22" s="2">
        <f t="shared" si="3"/>
        <v>676227</v>
      </c>
      <c r="P22" s="2">
        <f t="shared" si="3"/>
        <v>1046747</v>
      </c>
      <c r="Q22" s="2">
        <f t="shared" si="3"/>
        <v>976181</v>
      </c>
    </row>
    <row r="23" spans="1:17" ht="24" customHeight="1" thickBot="1">
      <c r="A23" s="244" t="s">
        <v>20</v>
      </c>
      <c r="B23" s="245"/>
      <c r="C23" s="15"/>
      <c r="D23" s="17">
        <v>2114386</v>
      </c>
      <c r="E23" s="17">
        <v>2436694</v>
      </c>
      <c r="F23" s="17">
        <v>2858384</v>
      </c>
      <c r="G23" s="17">
        <v>3538192</v>
      </c>
      <c r="I23" s="22">
        <f t="shared" si="4"/>
        <v>4386</v>
      </c>
      <c r="J23" s="22">
        <f t="shared" si="4"/>
        <v>6694</v>
      </c>
      <c r="K23" s="22">
        <f t="shared" si="4"/>
        <v>8384</v>
      </c>
      <c r="L23" s="22">
        <f t="shared" si="4"/>
        <v>8192</v>
      </c>
      <c r="N23" s="2">
        <f t="shared" si="3"/>
        <v>2114386</v>
      </c>
      <c r="O23" s="2">
        <f t="shared" si="3"/>
        <v>2436694</v>
      </c>
      <c r="P23" s="2">
        <f t="shared" si="3"/>
        <v>2858384</v>
      </c>
      <c r="Q23" s="2">
        <f t="shared" si="3"/>
        <v>3538192</v>
      </c>
    </row>
    <row r="24" spans="1:17" ht="36" customHeight="1" thickBot="1">
      <c r="A24" s="244" t="s">
        <v>21</v>
      </c>
      <c r="B24" s="245"/>
      <c r="C24" s="15"/>
      <c r="D24" s="17">
        <v>44859</v>
      </c>
      <c r="E24" s="17">
        <v>33549</v>
      </c>
      <c r="F24" s="17">
        <v>57577</v>
      </c>
      <c r="G24" s="17">
        <v>51806</v>
      </c>
      <c r="I24" s="22">
        <f t="shared" si="4"/>
        <v>59</v>
      </c>
      <c r="J24" s="22">
        <f t="shared" si="4"/>
        <v>49</v>
      </c>
      <c r="K24" s="22">
        <f t="shared" si="4"/>
        <v>77</v>
      </c>
      <c r="L24" s="22">
        <f t="shared" si="4"/>
        <v>6</v>
      </c>
      <c r="N24" s="2">
        <f t="shared" si="3"/>
        <v>44859</v>
      </c>
      <c r="O24" s="2">
        <f t="shared" si="3"/>
        <v>33549</v>
      </c>
      <c r="P24" s="2">
        <f t="shared" si="3"/>
        <v>57577</v>
      </c>
      <c r="Q24" s="2">
        <f t="shared" si="3"/>
        <v>51806</v>
      </c>
    </row>
    <row r="25" spans="1:17" ht="24" customHeight="1" thickBot="1">
      <c r="A25" s="254" t="s">
        <v>22</v>
      </c>
      <c r="B25" s="255"/>
      <c r="C25" s="15"/>
      <c r="D25" s="16">
        <v>1474536</v>
      </c>
      <c r="E25" s="16">
        <v>1878291</v>
      </c>
      <c r="F25" s="16">
        <v>1693635</v>
      </c>
      <c r="G25" s="16">
        <v>1273442</v>
      </c>
      <c r="I25" s="22">
        <f t="shared" si="4"/>
        <v>4536</v>
      </c>
      <c r="J25" s="22">
        <f t="shared" si="4"/>
        <v>8291</v>
      </c>
      <c r="K25" s="22">
        <f t="shared" si="4"/>
        <v>3635</v>
      </c>
      <c r="L25" s="22">
        <f t="shared" si="4"/>
        <v>3442</v>
      </c>
      <c r="N25" s="2">
        <f t="shared" si="3"/>
        <v>1474536</v>
      </c>
      <c r="O25" s="2">
        <f t="shared" si="3"/>
        <v>1878291</v>
      </c>
      <c r="P25" s="2">
        <f t="shared" si="3"/>
        <v>1693635</v>
      </c>
      <c r="Q25" s="2">
        <f t="shared" si="3"/>
        <v>1273442</v>
      </c>
    </row>
    <row r="26" spans="1:17" ht="25.5" customHeight="1" thickBot="1">
      <c r="A26" s="244" t="s">
        <v>23</v>
      </c>
      <c r="B26" s="245"/>
      <c r="C26" s="15"/>
      <c r="D26" s="17">
        <v>279022</v>
      </c>
      <c r="E26" s="17">
        <v>245575</v>
      </c>
      <c r="F26" s="17">
        <v>258830</v>
      </c>
      <c r="G26" s="17">
        <v>231536</v>
      </c>
      <c r="I26" s="22">
        <f t="shared" si="4"/>
        <v>22</v>
      </c>
      <c r="J26" s="22">
        <f t="shared" si="4"/>
        <v>575</v>
      </c>
      <c r="K26" s="22">
        <f t="shared" si="4"/>
        <v>830</v>
      </c>
      <c r="L26" s="22">
        <f t="shared" si="4"/>
        <v>536</v>
      </c>
      <c r="N26" s="2">
        <f t="shared" si="3"/>
        <v>279022</v>
      </c>
      <c r="O26" s="2">
        <f t="shared" si="3"/>
        <v>245575</v>
      </c>
      <c r="P26" s="2">
        <f t="shared" si="3"/>
        <v>258830</v>
      </c>
      <c r="Q26" s="2">
        <f t="shared" si="3"/>
        <v>231536</v>
      </c>
    </row>
    <row r="27" spans="1:17" ht="15.75" customHeight="1" thickBot="1">
      <c r="A27" s="244" t="s">
        <v>24</v>
      </c>
      <c r="B27" s="245"/>
      <c r="C27" s="15"/>
      <c r="D27" s="18"/>
      <c r="E27" s="17">
        <v>123991</v>
      </c>
      <c r="F27" s="17">
        <v>121102</v>
      </c>
      <c r="G27" s="17">
        <v>118213</v>
      </c>
      <c r="I27" s="22" t="e">
        <f t="shared" si="4"/>
        <v>#VALUE!</v>
      </c>
      <c r="J27" s="22">
        <f t="shared" si="4"/>
        <v>991</v>
      </c>
      <c r="K27" s="22">
        <f t="shared" si="4"/>
        <v>102</v>
      </c>
      <c r="L27" s="22">
        <f t="shared" si="4"/>
        <v>213</v>
      </c>
      <c r="N27" s="2">
        <f t="shared" si="3"/>
        <v>0</v>
      </c>
      <c r="O27" s="2">
        <f t="shared" si="3"/>
        <v>123991</v>
      </c>
      <c r="P27" s="2">
        <f t="shared" si="3"/>
        <v>121102</v>
      </c>
      <c r="Q27" s="2">
        <f t="shared" si="3"/>
        <v>118213</v>
      </c>
    </row>
    <row r="28" spans="1:17" ht="30" customHeight="1" thickBot="1">
      <c r="A28" s="244" t="s">
        <v>25</v>
      </c>
      <c r="B28" s="245"/>
      <c r="C28" s="15"/>
      <c r="D28" s="17">
        <v>1129999</v>
      </c>
      <c r="E28" s="17">
        <v>1065569</v>
      </c>
      <c r="F28" s="17">
        <v>894838</v>
      </c>
      <c r="G28" s="17">
        <v>533887</v>
      </c>
      <c r="I28" s="22">
        <f t="shared" si="4"/>
        <v>9999</v>
      </c>
      <c r="J28" s="22">
        <f t="shared" si="4"/>
        <v>5569</v>
      </c>
      <c r="K28" s="22">
        <f t="shared" si="4"/>
        <v>838</v>
      </c>
      <c r="L28" s="22">
        <f t="shared" si="4"/>
        <v>887</v>
      </c>
      <c r="N28" s="2">
        <f t="shared" si="3"/>
        <v>1129999</v>
      </c>
      <c r="O28" s="2">
        <f t="shared" si="3"/>
        <v>1065569</v>
      </c>
      <c r="P28" s="2">
        <f t="shared" si="3"/>
        <v>894838</v>
      </c>
      <c r="Q28" s="2">
        <f t="shared" si="3"/>
        <v>533887</v>
      </c>
    </row>
    <row r="29" spans="1:17" ht="15" customHeight="1" thickBot="1">
      <c r="A29" s="254" t="s">
        <v>26</v>
      </c>
      <c r="B29" s="255"/>
      <c r="C29" s="15"/>
      <c r="D29" s="16">
        <v>5034820</v>
      </c>
      <c r="E29" s="16">
        <v>5089310</v>
      </c>
      <c r="F29" s="16">
        <v>5875806</v>
      </c>
      <c r="G29" s="16">
        <v>6083230</v>
      </c>
      <c r="I29" s="22">
        <f t="shared" si="4"/>
        <v>4820</v>
      </c>
      <c r="J29" s="22">
        <f t="shared" si="4"/>
        <v>9310</v>
      </c>
      <c r="K29" s="22">
        <f t="shared" si="4"/>
        <v>5806</v>
      </c>
      <c r="L29" s="22">
        <f t="shared" si="4"/>
        <v>3230</v>
      </c>
      <c r="N29" s="2">
        <f t="shared" si="3"/>
        <v>5034820</v>
      </c>
      <c r="O29" s="2">
        <f t="shared" si="3"/>
        <v>5089310</v>
      </c>
      <c r="P29" s="2">
        <f t="shared" si="3"/>
        <v>5875806</v>
      </c>
      <c r="Q29" s="2">
        <f t="shared" si="3"/>
        <v>6083230</v>
      </c>
    </row>
    <row r="30" spans="1:17" ht="15" customHeight="1" thickBot="1">
      <c r="A30" s="254" t="s">
        <v>27</v>
      </c>
      <c r="B30" s="255"/>
      <c r="C30" s="15"/>
      <c r="D30" s="16">
        <v>2576685</v>
      </c>
      <c r="E30" s="16">
        <v>2432973</v>
      </c>
      <c r="F30" s="16">
        <v>3077745</v>
      </c>
      <c r="G30" s="16">
        <v>3192669</v>
      </c>
      <c r="I30" s="22">
        <f t="shared" si="4"/>
        <v>6685</v>
      </c>
      <c r="J30" s="22">
        <f t="shared" si="4"/>
        <v>2973</v>
      </c>
      <c r="K30" s="22">
        <f t="shared" si="4"/>
        <v>7745</v>
      </c>
      <c r="L30" s="22">
        <f t="shared" si="4"/>
        <v>2669</v>
      </c>
      <c r="N30" s="2">
        <f t="shared" si="3"/>
        <v>2576685</v>
      </c>
      <c r="O30" s="2">
        <f t="shared" si="3"/>
        <v>2432973</v>
      </c>
      <c r="P30" s="2">
        <f t="shared" si="3"/>
        <v>3077745</v>
      </c>
      <c r="Q30" s="2">
        <f t="shared" si="3"/>
        <v>3192669</v>
      </c>
    </row>
    <row r="31" spans="1:17" ht="15" customHeight="1" thickBot="1">
      <c r="A31" s="244" t="s">
        <v>28</v>
      </c>
      <c r="B31" s="245"/>
      <c r="C31" s="15"/>
      <c r="D31" s="17">
        <v>1065415</v>
      </c>
      <c r="E31" s="17">
        <v>995785</v>
      </c>
      <c r="F31" s="17">
        <v>1298517</v>
      </c>
      <c r="G31" s="17">
        <v>1607679</v>
      </c>
      <c r="I31" s="22">
        <f t="shared" si="4"/>
        <v>5415</v>
      </c>
      <c r="J31" s="22">
        <f t="shared" si="4"/>
        <v>785</v>
      </c>
      <c r="K31" s="22">
        <f t="shared" si="4"/>
        <v>8517</v>
      </c>
      <c r="L31" s="22">
        <f t="shared" si="4"/>
        <v>7679</v>
      </c>
      <c r="N31" s="2">
        <f t="shared" si="3"/>
        <v>1065415</v>
      </c>
      <c r="O31" s="2">
        <f t="shared" si="3"/>
        <v>995785</v>
      </c>
      <c r="P31" s="2">
        <f t="shared" si="3"/>
        <v>1298517</v>
      </c>
      <c r="Q31" s="2">
        <f t="shared" si="3"/>
        <v>1607679</v>
      </c>
    </row>
    <row r="32" spans="1:17" ht="24" customHeight="1" thickBot="1">
      <c r="A32" s="244" t="s">
        <v>29</v>
      </c>
      <c r="B32" s="245"/>
      <c r="C32" s="15"/>
      <c r="D32" s="17">
        <v>1511269</v>
      </c>
      <c r="E32" s="17">
        <v>1437188</v>
      </c>
      <c r="F32" s="17">
        <v>1779228</v>
      </c>
      <c r="G32" s="17">
        <v>1584989</v>
      </c>
      <c r="I32" s="22">
        <f t="shared" si="4"/>
        <v>1269</v>
      </c>
      <c r="J32" s="22">
        <f t="shared" si="4"/>
        <v>7188</v>
      </c>
      <c r="K32" s="22">
        <f t="shared" si="4"/>
        <v>9228</v>
      </c>
      <c r="L32" s="22">
        <f t="shared" si="4"/>
        <v>4989</v>
      </c>
      <c r="N32" s="2">
        <f t="shared" si="3"/>
        <v>1511269</v>
      </c>
      <c r="O32" s="2">
        <f t="shared" si="3"/>
        <v>1437188</v>
      </c>
      <c r="P32" s="2">
        <f t="shared" si="3"/>
        <v>1779228</v>
      </c>
      <c r="Q32" s="2">
        <f t="shared" si="3"/>
        <v>1584989</v>
      </c>
    </row>
    <row r="33" spans="1:18" ht="24" customHeight="1" thickBot="1">
      <c r="A33" s="254" t="s">
        <v>30</v>
      </c>
      <c r="B33" s="255"/>
      <c r="C33" s="15"/>
      <c r="D33" s="16">
        <v>2410858</v>
      </c>
      <c r="E33" s="16">
        <v>2656336</v>
      </c>
      <c r="F33" s="16">
        <v>2798061</v>
      </c>
      <c r="G33" s="16">
        <v>2890561</v>
      </c>
      <c r="I33" s="22">
        <f t="shared" si="4"/>
        <v>858</v>
      </c>
      <c r="J33" s="22">
        <f t="shared" si="4"/>
        <v>6336</v>
      </c>
      <c r="K33" s="22">
        <f t="shared" si="4"/>
        <v>8061</v>
      </c>
      <c r="L33" s="22">
        <f t="shared" si="4"/>
        <v>561</v>
      </c>
      <c r="N33" s="2">
        <f t="shared" si="3"/>
        <v>2410858</v>
      </c>
      <c r="O33" s="2">
        <f t="shared" si="3"/>
        <v>2656336</v>
      </c>
      <c r="P33" s="2">
        <f t="shared" si="3"/>
        <v>2798061</v>
      </c>
      <c r="Q33" s="2">
        <f t="shared" si="3"/>
        <v>2890561</v>
      </c>
      <c r="R33" s="22"/>
    </row>
    <row r="34" spans="1:18" ht="30" customHeight="1" thickBot="1">
      <c r="A34" s="244" t="s">
        <v>31</v>
      </c>
      <c r="B34" s="245"/>
      <c r="C34" s="15"/>
      <c r="D34" s="17">
        <v>1787436</v>
      </c>
      <c r="E34" s="17">
        <v>2145338</v>
      </c>
      <c r="F34" s="17">
        <v>2381948</v>
      </c>
      <c r="G34" s="17">
        <v>2381948</v>
      </c>
      <c r="I34" s="22">
        <f t="shared" si="4"/>
        <v>7436</v>
      </c>
      <c r="J34" s="22">
        <f t="shared" si="4"/>
        <v>5338</v>
      </c>
      <c r="K34" s="22">
        <f t="shared" si="4"/>
        <v>1948</v>
      </c>
      <c r="L34" s="22">
        <f t="shared" si="4"/>
        <v>1948</v>
      </c>
      <c r="N34" s="2">
        <f t="shared" si="3"/>
        <v>1787436</v>
      </c>
      <c r="O34" s="2">
        <f t="shared" si="3"/>
        <v>2145338</v>
      </c>
      <c r="P34" s="2">
        <f t="shared" si="3"/>
        <v>2381948</v>
      </c>
      <c r="Q34" s="2">
        <f t="shared" si="3"/>
        <v>2381948</v>
      </c>
    </row>
    <row r="35" spans="1:18" ht="30" customHeight="1" thickBot="1">
      <c r="A35" s="244" t="s">
        <v>32</v>
      </c>
      <c r="B35" s="245"/>
      <c r="C35" s="15"/>
      <c r="D35" s="17">
        <v>386568</v>
      </c>
      <c r="E35" s="17">
        <v>237737</v>
      </c>
      <c r="F35" s="17">
        <v>66111</v>
      </c>
      <c r="G35" s="17">
        <v>66111</v>
      </c>
      <c r="I35" s="22">
        <f t="shared" si="4"/>
        <v>568</v>
      </c>
      <c r="J35" s="22">
        <f t="shared" si="4"/>
        <v>737</v>
      </c>
      <c r="K35" s="22">
        <f t="shared" si="4"/>
        <v>11</v>
      </c>
      <c r="L35" s="22">
        <f t="shared" si="4"/>
        <v>11</v>
      </c>
      <c r="N35" s="2">
        <f t="shared" si="3"/>
        <v>386568</v>
      </c>
      <c r="O35" s="2">
        <f t="shared" si="3"/>
        <v>237737</v>
      </c>
      <c r="P35" s="2">
        <f t="shared" si="3"/>
        <v>66111</v>
      </c>
      <c r="Q35" s="2">
        <f t="shared" si="3"/>
        <v>66111</v>
      </c>
    </row>
    <row r="36" spans="1:18" ht="37.5" customHeight="1" thickBot="1">
      <c r="A36" s="244" t="s">
        <v>33</v>
      </c>
      <c r="B36" s="245"/>
      <c r="C36" s="15"/>
      <c r="D36" s="17">
        <v>79652</v>
      </c>
      <c r="E36" s="17">
        <v>66074</v>
      </c>
      <c r="F36" s="17">
        <v>119542</v>
      </c>
      <c r="G36" s="17">
        <v>200097</v>
      </c>
      <c r="I36" s="22">
        <f t="shared" si="4"/>
        <v>52</v>
      </c>
      <c r="J36" s="22">
        <f t="shared" si="4"/>
        <v>74</v>
      </c>
      <c r="K36" s="22">
        <f t="shared" si="4"/>
        <v>542</v>
      </c>
      <c r="L36" s="22">
        <f t="shared" si="4"/>
        <v>97</v>
      </c>
      <c r="N36" s="2">
        <f t="shared" si="3"/>
        <v>79652</v>
      </c>
      <c r="O36" s="2">
        <f t="shared" si="3"/>
        <v>66074</v>
      </c>
      <c r="P36" s="2">
        <f t="shared" si="3"/>
        <v>119542</v>
      </c>
      <c r="Q36" s="2">
        <f t="shared" si="3"/>
        <v>200097</v>
      </c>
    </row>
    <row r="37" spans="1:18" ht="36" customHeight="1" thickBot="1">
      <c r="A37" s="254" t="s">
        <v>34</v>
      </c>
      <c r="B37" s="255"/>
      <c r="C37" s="15"/>
      <c r="D37" s="16">
        <v>47277</v>
      </c>
      <c r="E37" s="19"/>
      <c r="F37" s="19"/>
      <c r="G37" s="19"/>
      <c r="I37" s="22">
        <f t="shared" si="4"/>
        <v>77</v>
      </c>
      <c r="J37" s="22" t="e">
        <f t="shared" si="4"/>
        <v>#VALUE!</v>
      </c>
      <c r="K37" s="22" t="e">
        <f t="shared" si="4"/>
        <v>#VALUE!</v>
      </c>
      <c r="L37" s="22" t="e">
        <f t="shared" si="4"/>
        <v>#VALUE!</v>
      </c>
      <c r="N37" s="2">
        <f t="shared" si="3"/>
        <v>47277</v>
      </c>
      <c r="O37" s="2">
        <f t="shared" si="3"/>
        <v>0</v>
      </c>
      <c r="P37" s="2">
        <f t="shared" si="3"/>
        <v>0</v>
      </c>
      <c r="Q37" s="2">
        <f t="shared" si="3"/>
        <v>0</v>
      </c>
    </row>
    <row r="38" spans="1:18" ht="30" customHeight="1" thickBot="1">
      <c r="A38" s="254" t="s">
        <v>35</v>
      </c>
      <c r="B38" s="255"/>
      <c r="C38" s="15"/>
      <c r="D38" s="16">
        <v>5034820</v>
      </c>
      <c r="E38" s="16">
        <v>5089310</v>
      </c>
      <c r="F38" s="16">
        <v>5875806</v>
      </c>
      <c r="G38" s="16">
        <v>6083230</v>
      </c>
      <c r="I38" s="22">
        <f t="shared" si="4"/>
        <v>4820</v>
      </c>
      <c r="J38" s="22">
        <f t="shared" si="4"/>
        <v>9310</v>
      </c>
      <c r="K38" s="22">
        <f t="shared" si="4"/>
        <v>5806</v>
      </c>
      <c r="L38" s="22">
        <f t="shared" si="4"/>
        <v>3230</v>
      </c>
      <c r="N38" s="2">
        <f t="shared" si="3"/>
        <v>5034820</v>
      </c>
      <c r="O38" s="2">
        <f t="shared" si="3"/>
        <v>5089310</v>
      </c>
      <c r="P38" s="2">
        <f t="shared" si="3"/>
        <v>5875806</v>
      </c>
      <c r="Q38" s="2">
        <f t="shared" si="3"/>
        <v>6083230</v>
      </c>
    </row>
    <row r="39" spans="1:18" ht="15" customHeight="1" thickBot="1">
      <c r="A39" t="s">
        <v>1696</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336871</v>
      </c>
      <c r="E3" s="16">
        <v>285736</v>
      </c>
      <c r="F3" s="16">
        <v>597831</v>
      </c>
      <c r="G3" s="16">
        <v>352235</v>
      </c>
      <c r="H3" s="252" t="s">
        <v>1</v>
      </c>
      <c r="I3" s="253"/>
      <c r="J3" s="15"/>
      <c r="K3" s="16">
        <v>183712</v>
      </c>
      <c r="L3" s="16">
        <v>340406</v>
      </c>
      <c r="M3" s="16">
        <v>347117</v>
      </c>
      <c r="N3" s="16">
        <v>248915</v>
      </c>
      <c r="P3" s="2">
        <f>REPLACE(D3,1,3,"")/1</f>
        <v>871</v>
      </c>
      <c r="Q3" s="2">
        <f t="shared" ref="Q3:S16" si="0">REPLACE(E3,1,3,"")/1</f>
        <v>736</v>
      </c>
      <c r="R3" s="2">
        <f t="shared" si="0"/>
        <v>831</v>
      </c>
      <c r="S3" s="2">
        <f t="shared" si="0"/>
        <v>235</v>
      </c>
      <c r="T3" s="2">
        <f>REPLACE(K3,1,3,"")/1</f>
        <v>712</v>
      </c>
      <c r="U3" s="2">
        <f t="shared" ref="U3:W16" si="1">REPLACE(L3,1,3,"")/1</f>
        <v>406</v>
      </c>
      <c r="V3" s="2">
        <f t="shared" si="1"/>
        <v>117</v>
      </c>
      <c r="W3" s="2">
        <f t="shared" si="1"/>
        <v>915</v>
      </c>
      <c r="Y3" s="3">
        <f>K3</f>
        <v>183712</v>
      </c>
      <c r="Z3" s="3">
        <f t="shared" ref="Z3:AB17" si="2">L3</f>
        <v>340406</v>
      </c>
      <c r="AA3" s="3">
        <f t="shared" si="2"/>
        <v>347117</v>
      </c>
      <c r="AB3" s="3">
        <f t="shared" si="2"/>
        <v>248915</v>
      </c>
      <c r="AC3" s="3">
        <f>D3</f>
        <v>336871</v>
      </c>
      <c r="AD3" s="3">
        <f t="shared" ref="AD3:AF17" si="3">E3</f>
        <v>285736</v>
      </c>
      <c r="AE3" s="3">
        <f t="shared" si="3"/>
        <v>597831</v>
      </c>
      <c r="AF3" s="3">
        <f t="shared" si="3"/>
        <v>352235</v>
      </c>
    </row>
    <row r="4" spans="1:32" ht="24" customHeight="1" thickBot="1">
      <c r="A4" s="244" t="s">
        <v>2</v>
      </c>
      <c r="B4" s="245"/>
      <c r="C4" s="15"/>
      <c r="D4" s="17">
        <v>283957</v>
      </c>
      <c r="E4" s="17">
        <v>226381</v>
      </c>
      <c r="F4" s="17">
        <v>489761</v>
      </c>
      <c r="G4" s="17">
        <v>276240</v>
      </c>
      <c r="H4" s="244" t="s">
        <v>2</v>
      </c>
      <c r="I4" s="245"/>
      <c r="J4" s="15"/>
      <c r="K4" s="17">
        <v>141210</v>
      </c>
      <c r="L4" s="17">
        <v>251972</v>
      </c>
      <c r="M4" s="17">
        <v>205597</v>
      </c>
      <c r="N4" s="17">
        <v>210297</v>
      </c>
      <c r="P4" s="2">
        <f t="shared" ref="P4:P16" si="4">REPLACE(D4,1,3,"")/1</f>
        <v>957</v>
      </c>
      <c r="Q4" s="2">
        <f t="shared" si="0"/>
        <v>381</v>
      </c>
      <c r="R4" s="2">
        <f t="shared" si="0"/>
        <v>761</v>
      </c>
      <c r="S4" s="2">
        <f t="shared" si="0"/>
        <v>240</v>
      </c>
      <c r="T4" s="2">
        <f t="shared" ref="T4:U16" si="5">REPLACE(K4,1,3,"")/1</f>
        <v>210</v>
      </c>
      <c r="U4" s="2">
        <f t="shared" si="5"/>
        <v>972</v>
      </c>
      <c r="V4" s="2">
        <f t="shared" si="1"/>
        <v>597</v>
      </c>
      <c r="W4" s="2">
        <f t="shared" si="1"/>
        <v>297</v>
      </c>
      <c r="Y4" s="3">
        <f t="shared" ref="Y4:AB38" si="6">K4</f>
        <v>141210</v>
      </c>
      <c r="Z4" s="3">
        <f t="shared" si="2"/>
        <v>251972</v>
      </c>
      <c r="AA4" s="3">
        <f t="shared" si="2"/>
        <v>205597</v>
      </c>
      <c r="AB4" s="3">
        <f t="shared" si="2"/>
        <v>210297</v>
      </c>
      <c r="AC4" s="3">
        <f t="shared" ref="AC4:AF38" si="7">D4</f>
        <v>283957</v>
      </c>
      <c r="AD4" s="3">
        <f t="shared" si="3"/>
        <v>226381</v>
      </c>
      <c r="AE4" s="3">
        <f t="shared" si="3"/>
        <v>489761</v>
      </c>
      <c r="AF4" s="3">
        <f t="shared" si="3"/>
        <v>276240</v>
      </c>
    </row>
    <row r="5" spans="1:32" ht="61.5" customHeight="1" thickBot="1">
      <c r="A5" s="254" t="s">
        <v>3</v>
      </c>
      <c r="B5" s="255"/>
      <c r="C5" s="15"/>
      <c r="D5" s="16">
        <v>52914</v>
      </c>
      <c r="E5" s="16">
        <v>59355</v>
      </c>
      <c r="F5" s="16">
        <v>108070</v>
      </c>
      <c r="G5" s="16">
        <v>75995</v>
      </c>
      <c r="H5" s="254" t="s">
        <v>3</v>
      </c>
      <c r="I5" s="255"/>
      <c r="J5" s="15"/>
      <c r="K5" s="16">
        <v>42502</v>
      </c>
      <c r="L5" s="16">
        <v>88435</v>
      </c>
      <c r="M5" s="16">
        <v>141521</v>
      </c>
      <c r="N5" s="16">
        <v>38618</v>
      </c>
      <c r="P5" s="2">
        <f t="shared" si="4"/>
        <v>14</v>
      </c>
      <c r="Q5" s="2">
        <f t="shared" si="0"/>
        <v>55</v>
      </c>
      <c r="R5" s="2">
        <f t="shared" si="0"/>
        <v>70</v>
      </c>
      <c r="S5" s="2">
        <f t="shared" si="0"/>
        <v>95</v>
      </c>
      <c r="T5" s="2">
        <f t="shared" si="5"/>
        <v>2</v>
      </c>
      <c r="U5" s="2">
        <f t="shared" si="1"/>
        <v>35</v>
      </c>
      <c r="V5" s="2">
        <f t="shared" si="1"/>
        <v>521</v>
      </c>
      <c r="W5" s="2">
        <f t="shared" si="1"/>
        <v>18</v>
      </c>
      <c r="Y5" s="3">
        <f t="shared" si="6"/>
        <v>42502</v>
      </c>
      <c r="Z5" s="3">
        <f t="shared" si="2"/>
        <v>88435</v>
      </c>
      <c r="AA5" s="3">
        <f t="shared" si="2"/>
        <v>141521</v>
      </c>
      <c r="AB5" s="3">
        <f t="shared" si="2"/>
        <v>38618</v>
      </c>
      <c r="AC5" s="3">
        <f t="shared" si="7"/>
        <v>52914</v>
      </c>
      <c r="AD5" s="3">
        <f t="shared" si="3"/>
        <v>59355</v>
      </c>
      <c r="AE5" s="3">
        <f t="shared" si="3"/>
        <v>108070</v>
      </c>
      <c r="AF5" s="3">
        <f t="shared" si="3"/>
        <v>75995</v>
      </c>
    </row>
    <row r="6" spans="1:32" ht="37.5" customHeight="1" thickBot="1">
      <c r="A6" s="244" t="s">
        <v>4</v>
      </c>
      <c r="B6" s="245"/>
      <c r="C6" s="15"/>
      <c r="D6" s="17">
        <v>7192</v>
      </c>
      <c r="E6" s="17">
        <v>73446</v>
      </c>
      <c r="F6" s="17">
        <v>4165</v>
      </c>
      <c r="G6" s="17">
        <v>6356</v>
      </c>
      <c r="H6" s="244" t="s">
        <v>4</v>
      </c>
      <c r="I6" s="245"/>
      <c r="J6" s="15"/>
      <c r="K6" s="17">
        <v>5737</v>
      </c>
      <c r="L6" s="17">
        <v>3297</v>
      </c>
      <c r="M6" s="17">
        <v>8424</v>
      </c>
      <c r="N6" s="17">
        <v>5278</v>
      </c>
      <c r="P6" s="2">
        <f t="shared" si="4"/>
        <v>2</v>
      </c>
      <c r="Q6" s="2">
        <f t="shared" si="0"/>
        <v>46</v>
      </c>
      <c r="R6" s="2">
        <f t="shared" si="0"/>
        <v>5</v>
      </c>
      <c r="S6" s="2">
        <f t="shared" si="0"/>
        <v>6</v>
      </c>
      <c r="T6" s="2">
        <f t="shared" si="5"/>
        <v>7</v>
      </c>
      <c r="U6" s="2">
        <f t="shared" si="1"/>
        <v>7</v>
      </c>
      <c r="V6" s="2">
        <f t="shared" si="1"/>
        <v>4</v>
      </c>
      <c r="W6" s="2">
        <f t="shared" si="1"/>
        <v>8</v>
      </c>
      <c r="Y6" s="3">
        <f t="shared" si="6"/>
        <v>5737</v>
      </c>
      <c r="Z6" s="3">
        <f t="shared" si="2"/>
        <v>3297</v>
      </c>
      <c r="AA6" s="3">
        <f t="shared" si="2"/>
        <v>8424</v>
      </c>
      <c r="AB6" s="3">
        <f t="shared" si="2"/>
        <v>5278</v>
      </c>
      <c r="AC6" s="3">
        <f t="shared" si="7"/>
        <v>7192</v>
      </c>
      <c r="AD6" s="3">
        <f t="shared" si="3"/>
        <v>73446</v>
      </c>
      <c r="AE6" s="3">
        <f t="shared" si="3"/>
        <v>4165</v>
      </c>
      <c r="AF6" s="3">
        <f t="shared" si="3"/>
        <v>6356</v>
      </c>
    </row>
    <row r="7" spans="1:32" ht="24" customHeight="1" thickBot="1">
      <c r="A7" s="244" t="s">
        <v>5</v>
      </c>
      <c r="B7" s="245"/>
      <c r="C7" s="15"/>
      <c r="D7" s="17">
        <v>-2077</v>
      </c>
      <c r="E7" s="17">
        <v>23538</v>
      </c>
      <c r="F7" s="17">
        <v>4691</v>
      </c>
      <c r="G7" s="17">
        <v>4884</v>
      </c>
      <c r="H7" s="244" t="s">
        <v>5</v>
      </c>
      <c r="I7" s="245"/>
      <c r="J7" s="15"/>
      <c r="K7" s="18">
        <v>705</v>
      </c>
      <c r="L7" s="17">
        <v>4175</v>
      </c>
      <c r="M7" s="17">
        <v>36784</v>
      </c>
      <c r="N7" s="17">
        <v>2336</v>
      </c>
      <c r="P7" s="2">
        <f t="shared" si="4"/>
        <v>77</v>
      </c>
      <c r="Q7" s="2">
        <f t="shared" si="0"/>
        <v>38</v>
      </c>
      <c r="R7" s="2">
        <f t="shared" si="0"/>
        <v>1</v>
      </c>
      <c r="S7" s="2">
        <f t="shared" si="0"/>
        <v>4</v>
      </c>
      <c r="T7" s="2" t="e">
        <f t="shared" si="5"/>
        <v>#VALUE!</v>
      </c>
      <c r="U7" s="2">
        <f t="shared" si="1"/>
        <v>5</v>
      </c>
      <c r="V7" s="2">
        <f t="shared" si="1"/>
        <v>84</v>
      </c>
      <c r="W7" s="2">
        <f t="shared" si="1"/>
        <v>6</v>
      </c>
      <c r="Y7" s="3">
        <f t="shared" si="6"/>
        <v>705</v>
      </c>
      <c r="Z7" s="3">
        <f t="shared" si="2"/>
        <v>4175</v>
      </c>
      <c r="AA7" s="3">
        <f t="shared" si="2"/>
        <v>36784</v>
      </c>
      <c r="AB7" s="3">
        <f t="shared" si="2"/>
        <v>2336</v>
      </c>
      <c r="AC7" s="3">
        <f t="shared" si="7"/>
        <v>-2077</v>
      </c>
      <c r="AD7" s="3">
        <f t="shared" si="3"/>
        <v>23538</v>
      </c>
      <c r="AE7" s="3">
        <f t="shared" si="3"/>
        <v>4691</v>
      </c>
      <c r="AF7" s="3">
        <f t="shared" si="3"/>
        <v>4884</v>
      </c>
    </row>
    <row r="8" spans="1:32" ht="24" customHeight="1" thickBot="1">
      <c r="A8" s="244" t="s">
        <v>6</v>
      </c>
      <c r="B8" s="245"/>
      <c r="C8" s="15"/>
      <c r="D8" s="17">
        <v>22071</v>
      </c>
      <c r="E8" s="17">
        <v>22689</v>
      </c>
      <c r="F8" s="17">
        <v>30643</v>
      </c>
      <c r="G8" s="17">
        <v>19391</v>
      </c>
      <c r="H8" s="244" t="s">
        <v>6</v>
      </c>
      <c r="I8" s="245"/>
      <c r="J8" s="15"/>
      <c r="K8" s="17">
        <v>17905</v>
      </c>
      <c r="L8" s="17">
        <v>22046</v>
      </c>
      <c r="M8" s="17">
        <v>18748</v>
      </c>
      <c r="N8" s="17">
        <v>16852</v>
      </c>
      <c r="P8" s="2">
        <f t="shared" si="4"/>
        <v>71</v>
      </c>
      <c r="Q8" s="2">
        <f t="shared" si="0"/>
        <v>89</v>
      </c>
      <c r="R8" s="2">
        <f t="shared" si="0"/>
        <v>43</v>
      </c>
      <c r="S8" s="2">
        <f t="shared" si="0"/>
        <v>91</v>
      </c>
      <c r="T8" s="2">
        <f t="shared" si="5"/>
        <v>5</v>
      </c>
      <c r="U8" s="2">
        <f t="shared" si="1"/>
        <v>46</v>
      </c>
      <c r="V8" s="2">
        <f t="shared" si="1"/>
        <v>48</v>
      </c>
      <c r="W8" s="2">
        <f t="shared" si="1"/>
        <v>52</v>
      </c>
      <c r="Y8" s="3">
        <f t="shared" si="6"/>
        <v>17905</v>
      </c>
      <c r="Z8" s="3">
        <f t="shared" si="2"/>
        <v>22046</v>
      </c>
      <c r="AA8" s="3">
        <f t="shared" si="2"/>
        <v>18748</v>
      </c>
      <c r="AB8" s="3">
        <f t="shared" si="2"/>
        <v>16852</v>
      </c>
      <c r="AC8" s="3">
        <f t="shared" si="7"/>
        <v>22071</v>
      </c>
      <c r="AD8" s="3">
        <f t="shared" si="3"/>
        <v>22689</v>
      </c>
      <c r="AE8" s="3">
        <f t="shared" si="3"/>
        <v>30643</v>
      </c>
      <c r="AF8" s="3">
        <f t="shared" si="3"/>
        <v>19391</v>
      </c>
    </row>
    <row r="9" spans="1:32" ht="37.5" customHeight="1" thickBot="1">
      <c r="A9" s="244" t="s">
        <v>7</v>
      </c>
      <c r="B9" s="245"/>
      <c r="C9" s="15"/>
      <c r="D9" s="17">
        <v>20612</v>
      </c>
      <c r="E9" s="17">
        <v>29391</v>
      </c>
      <c r="F9" s="17">
        <v>19684</v>
      </c>
      <c r="G9" s="17">
        <v>32997</v>
      </c>
      <c r="H9" s="244" t="s">
        <v>7</v>
      </c>
      <c r="I9" s="245"/>
      <c r="J9" s="15"/>
      <c r="K9" s="17">
        <v>16120</v>
      </c>
      <c r="L9" s="17">
        <v>20215</v>
      </c>
      <c r="M9" s="17">
        <v>26649</v>
      </c>
      <c r="N9" s="17">
        <v>24766</v>
      </c>
      <c r="P9" s="2">
        <f t="shared" si="4"/>
        <v>12</v>
      </c>
      <c r="Q9" s="2">
        <f t="shared" si="0"/>
        <v>91</v>
      </c>
      <c r="R9" s="2">
        <f t="shared" si="0"/>
        <v>84</v>
      </c>
      <c r="S9" s="2">
        <f t="shared" si="0"/>
        <v>97</v>
      </c>
      <c r="T9" s="2">
        <f t="shared" si="5"/>
        <v>20</v>
      </c>
      <c r="U9" s="2">
        <f t="shared" si="1"/>
        <v>15</v>
      </c>
      <c r="V9" s="2">
        <f t="shared" si="1"/>
        <v>49</v>
      </c>
      <c r="W9" s="2">
        <f t="shared" si="1"/>
        <v>66</v>
      </c>
      <c r="Y9" s="3">
        <f t="shared" si="6"/>
        <v>16120</v>
      </c>
      <c r="Z9" s="3">
        <f t="shared" si="2"/>
        <v>20215</v>
      </c>
      <c r="AA9" s="3">
        <f t="shared" si="2"/>
        <v>26649</v>
      </c>
      <c r="AB9" s="3">
        <f t="shared" si="2"/>
        <v>24766</v>
      </c>
      <c r="AC9" s="3">
        <f t="shared" si="7"/>
        <v>20612</v>
      </c>
      <c r="AD9" s="3">
        <f t="shared" si="3"/>
        <v>29391</v>
      </c>
      <c r="AE9" s="3">
        <f t="shared" si="3"/>
        <v>19684</v>
      </c>
      <c r="AF9" s="3">
        <f t="shared" si="3"/>
        <v>32997</v>
      </c>
    </row>
    <row r="10" spans="1:32" ht="61.5" customHeight="1" thickBot="1">
      <c r="A10" s="254" t="s">
        <v>8</v>
      </c>
      <c r="B10" s="255"/>
      <c r="C10" s="15"/>
      <c r="D10" s="16">
        <v>4518</v>
      </c>
      <c r="E10" s="16">
        <v>45304</v>
      </c>
      <c r="F10" s="16">
        <v>57620</v>
      </c>
      <c r="G10" s="16">
        <v>14699</v>
      </c>
      <c r="H10" s="254" t="s">
        <v>8</v>
      </c>
      <c r="I10" s="255"/>
      <c r="J10" s="15"/>
      <c r="K10" s="16">
        <v>-10570</v>
      </c>
      <c r="L10" s="16">
        <v>46880</v>
      </c>
      <c r="M10" s="16">
        <v>63806</v>
      </c>
      <c r="N10" s="16">
        <v>-14856</v>
      </c>
      <c r="P10" s="2">
        <f t="shared" si="4"/>
        <v>8</v>
      </c>
      <c r="Q10" s="2">
        <f t="shared" si="0"/>
        <v>4</v>
      </c>
      <c r="R10" s="2">
        <f t="shared" si="0"/>
        <v>20</v>
      </c>
      <c r="S10" s="2">
        <f t="shared" si="0"/>
        <v>99</v>
      </c>
      <c r="T10" s="2">
        <f t="shared" si="5"/>
        <v>570</v>
      </c>
      <c r="U10" s="2">
        <f t="shared" si="1"/>
        <v>80</v>
      </c>
      <c r="V10" s="2">
        <f t="shared" si="1"/>
        <v>6</v>
      </c>
      <c r="W10" s="2">
        <f t="shared" si="1"/>
        <v>856</v>
      </c>
      <c r="Y10" s="3">
        <f t="shared" si="6"/>
        <v>-10570</v>
      </c>
      <c r="Z10" s="3">
        <f t="shared" si="2"/>
        <v>46880</v>
      </c>
      <c r="AA10" s="3">
        <f t="shared" si="2"/>
        <v>63806</v>
      </c>
      <c r="AB10" s="3">
        <f t="shared" si="2"/>
        <v>-14856</v>
      </c>
      <c r="AC10" s="3">
        <f t="shared" si="7"/>
        <v>4518</v>
      </c>
      <c r="AD10" s="3">
        <f t="shared" si="3"/>
        <v>45304</v>
      </c>
      <c r="AE10" s="3">
        <f t="shared" si="3"/>
        <v>57620</v>
      </c>
      <c r="AF10" s="3">
        <f t="shared" si="3"/>
        <v>14699</v>
      </c>
    </row>
    <row r="11" spans="1:32" ht="36" customHeight="1" thickBot="1">
      <c r="A11" s="244" t="s">
        <v>9</v>
      </c>
      <c r="B11" s="245"/>
      <c r="C11" s="15"/>
      <c r="D11" s="17">
        <v>30643</v>
      </c>
      <c r="E11" s="18">
        <v>676</v>
      </c>
      <c r="F11" s="17">
        <v>2845</v>
      </c>
      <c r="G11" s="17">
        <v>2158</v>
      </c>
      <c r="H11" s="244" t="s">
        <v>9</v>
      </c>
      <c r="I11" s="245"/>
      <c r="J11" s="15"/>
      <c r="K11" s="18">
        <v>833</v>
      </c>
      <c r="L11" s="17">
        <v>1893</v>
      </c>
      <c r="M11" s="17">
        <v>2225</v>
      </c>
      <c r="N11" s="18">
        <v>588</v>
      </c>
      <c r="P11" s="2">
        <f t="shared" si="4"/>
        <v>43</v>
      </c>
      <c r="Q11" s="2" t="e">
        <f t="shared" si="0"/>
        <v>#VALUE!</v>
      </c>
      <c r="R11" s="2">
        <f t="shared" si="0"/>
        <v>5</v>
      </c>
      <c r="S11" s="2">
        <f t="shared" si="0"/>
        <v>8</v>
      </c>
      <c r="T11" s="2" t="e">
        <f t="shared" si="5"/>
        <v>#VALUE!</v>
      </c>
      <c r="U11" s="2">
        <f t="shared" si="1"/>
        <v>3</v>
      </c>
      <c r="V11" s="2">
        <f t="shared" si="1"/>
        <v>5</v>
      </c>
      <c r="W11" s="2" t="e">
        <f t="shared" si="1"/>
        <v>#VALUE!</v>
      </c>
      <c r="Y11" s="3">
        <f t="shared" si="6"/>
        <v>833</v>
      </c>
      <c r="Z11" s="3">
        <f t="shared" si="2"/>
        <v>1893</v>
      </c>
      <c r="AA11" s="3">
        <f t="shared" si="2"/>
        <v>2225</v>
      </c>
      <c r="AB11" s="3">
        <f t="shared" si="2"/>
        <v>588</v>
      </c>
      <c r="AC11" s="3">
        <f t="shared" si="7"/>
        <v>30643</v>
      </c>
      <c r="AD11" s="3">
        <f t="shared" si="3"/>
        <v>676</v>
      </c>
      <c r="AE11" s="3">
        <f t="shared" si="3"/>
        <v>2845</v>
      </c>
      <c r="AF11" s="3">
        <f t="shared" si="3"/>
        <v>2158</v>
      </c>
    </row>
    <row r="12" spans="1:32" ht="45" customHeight="1" thickBot="1">
      <c r="A12" s="244" t="s">
        <v>10</v>
      </c>
      <c r="B12" s="245"/>
      <c r="C12" s="15"/>
      <c r="D12" s="18"/>
      <c r="E12" s="18"/>
      <c r="F12" s="18"/>
      <c r="G12" s="18"/>
      <c r="H12" s="244" t="s">
        <v>10</v>
      </c>
      <c r="I12" s="245"/>
      <c r="J12" s="15"/>
      <c r="K12" s="18"/>
      <c r="L12" s="18"/>
      <c r="M12" s="18"/>
      <c r="N12" s="18"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54" t="s">
        <v>11</v>
      </c>
      <c r="B13" s="255"/>
      <c r="C13" s="15"/>
      <c r="D13" s="16">
        <v>35162</v>
      </c>
      <c r="E13" s="16">
        <v>45980</v>
      </c>
      <c r="F13" s="16">
        <v>60465</v>
      </c>
      <c r="G13" s="16">
        <v>16856</v>
      </c>
      <c r="H13" s="254" t="s">
        <v>11</v>
      </c>
      <c r="I13" s="255"/>
      <c r="J13" s="15"/>
      <c r="K13" s="16">
        <v>-9738</v>
      </c>
      <c r="L13" s="16">
        <v>48773</v>
      </c>
      <c r="M13" s="16">
        <v>66031</v>
      </c>
      <c r="N13" s="16">
        <v>-14268</v>
      </c>
      <c r="P13" s="2">
        <f t="shared" si="4"/>
        <v>62</v>
      </c>
      <c r="Q13" s="2">
        <f t="shared" si="0"/>
        <v>80</v>
      </c>
      <c r="R13" s="2">
        <f t="shared" si="0"/>
        <v>65</v>
      </c>
      <c r="S13" s="2">
        <f t="shared" si="0"/>
        <v>56</v>
      </c>
      <c r="T13" s="2">
        <f t="shared" si="5"/>
        <v>38</v>
      </c>
      <c r="U13" s="2">
        <f t="shared" si="1"/>
        <v>73</v>
      </c>
      <c r="V13" s="2">
        <f t="shared" si="1"/>
        <v>31</v>
      </c>
      <c r="W13" s="2">
        <f t="shared" si="1"/>
        <v>268</v>
      </c>
      <c r="Y13" s="3">
        <f t="shared" si="6"/>
        <v>-9738</v>
      </c>
      <c r="Z13" s="3">
        <f t="shared" si="2"/>
        <v>48773</v>
      </c>
      <c r="AA13" s="3">
        <f t="shared" si="2"/>
        <v>66031</v>
      </c>
      <c r="AB13" s="3">
        <f t="shared" si="2"/>
        <v>-14268</v>
      </c>
      <c r="AC13" s="3">
        <f t="shared" si="7"/>
        <v>35162</v>
      </c>
      <c r="AD13" s="3">
        <f t="shared" si="3"/>
        <v>45980</v>
      </c>
      <c r="AE13" s="3">
        <f t="shared" si="3"/>
        <v>60465</v>
      </c>
      <c r="AF13" s="3">
        <f t="shared" si="3"/>
        <v>16856</v>
      </c>
    </row>
    <row r="14" spans="1:32" ht="49.5" customHeight="1" thickBot="1">
      <c r="A14" s="254" t="s">
        <v>12</v>
      </c>
      <c r="B14" s="255"/>
      <c r="C14" s="15"/>
      <c r="D14" s="16">
        <v>24783</v>
      </c>
      <c r="E14" s="16">
        <v>33852</v>
      </c>
      <c r="F14" s="16">
        <v>49620</v>
      </c>
      <c r="G14" s="16">
        <v>8872</v>
      </c>
      <c r="H14" s="254" t="s">
        <v>12</v>
      </c>
      <c r="I14" s="255"/>
      <c r="J14" s="15"/>
      <c r="K14" s="16">
        <v>-12051</v>
      </c>
      <c r="L14" s="16">
        <v>40057</v>
      </c>
      <c r="M14" s="16">
        <v>47162</v>
      </c>
      <c r="N14" s="16">
        <v>-15464</v>
      </c>
      <c r="P14" s="2">
        <f t="shared" si="4"/>
        <v>83</v>
      </c>
      <c r="Q14" s="2">
        <f t="shared" si="0"/>
        <v>52</v>
      </c>
      <c r="R14" s="2">
        <f t="shared" si="0"/>
        <v>20</v>
      </c>
      <c r="S14" s="2">
        <f t="shared" si="0"/>
        <v>2</v>
      </c>
      <c r="T14" s="2">
        <f t="shared" si="5"/>
        <v>51</v>
      </c>
      <c r="U14" s="2">
        <f t="shared" si="1"/>
        <v>57</v>
      </c>
      <c r="V14" s="2">
        <f t="shared" si="1"/>
        <v>62</v>
      </c>
      <c r="W14" s="2">
        <f t="shared" si="1"/>
        <v>464</v>
      </c>
      <c r="Y14" s="3">
        <f t="shared" si="6"/>
        <v>-12051</v>
      </c>
      <c r="Z14" s="3">
        <f t="shared" si="2"/>
        <v>40057</v>
      </c>
      <c r="AA14" s="3">
        <f t="shared" si="2"/>
        <v>47162</v>
      </c>
      <c r="AB14" s="3">
        <f t="shared" si="2"/>
        <v>-15464</v>
      </c>
      <c r="AC14" s="3">
        <f t="shared" si="7"/>
        <v>24783</v>
      </c>
      <c r="AD14" s="3">
        <f t="shared" si="3"/>
        <v>33852</v>
      </c>
      <c r="AE14" s="3">
        <f t="shared" si="3"/>
        <v>49620</v>
      </c>
      <c r="AF14" s="3">
        <f t="shared" si="3"/>
        <v>8872</v>
      </c>
    </row>
    <row r="15" spans="1:32" ht="61.5" customHeight="1" thickBot="1">
      <c r="A15" s="254" t="s">
        <v>13</v>
      </c>
      <c r="B15" s="255"/>
      <c r="C15" s="15"/>
      <c r="D15" s="16">
        <v>22980</v>
      </c>
      <c r="E15" s="16">
        <v>31874</v>
      </c>
      <c r="F15" s="16">
        <v>47622</v>
      </c>
      <c r="G15" s="16">
        <v>9095</v>
      </c>
      <c r="H15" s="254" t="s">
        <v>13</v>
      </c>
      <c r="I15" s="255"/>
      <c r="J15" s="15"/>
      <c r="K15" s="16">
        <v>-13497</v>
      </c>
      <c r="L15" s="16">
        <v>38808</v>
      </c>
      <c r="M15" s="16">
        <v>42834</v>
      </c>
      <c r="N15" s="16">
        <v>-16258</v>
      </c>
      <c r="P15" s="2">
        <f t="shared" si="4"/>
        <v>80</v>
      </c>
      <c r="Q15" s="2">
        <f t="shared" si="0"/>
        <v>74</v>
      </c>
      <c r="R15" s="2">
        <f t="shared" si="0"/>
        <v>22</v>
      </c>
      <c r="S15" s="2">
        <f t="shared" si="0"/>
        <v>5</v>
      </c>
      <c r="T15" s="2">
        <f t="shared" si="5"/>
        <v>497</v>
      </c>
      <c r="U15" s="2">
        <f t="shared" si="1"/>
        <v>8</v>
      </c>
      <c r="V15" s="2">
        <f t="shared" si="1"/>
        <v>34</v>
      </c>
      <c r="W15" s="2">
        <f t="shared" si="1"/>
        <v>258</v>
      </c>
      <c r="Y15" s="3">
        <f t="shared" si="6"/>
        <v>-13497</v>
      </c>
      <c r="Z15" s="3">
        <f t="shared" si="2"/>
        <v>38808</v>
      </c>
      <c r="AA15" s="3">
        <f t="shared" si="2"/>
        <v>42834</v>
      </c>
      <c r="AB15" s="3">
        <f t="shared" si="2"/>
        <v>-16258</v>
      </c>
      <c r="AC15" s="3">
        <f t="shared" si="7"/>
        <v>22980</v>
      </c>
      <c r="AD15" s="3">
        <f t="shared" si="3"/>
        <v>31874</v>
      </c>
      <c r="AE15" s="3">
        <f t="shared" si="3"/>
        <v>47622</v>
      </c>
      <c r="AF15" s="3">
        <f t="shared" si="3"/>
        <v>9095</v>
      </c>
    </row>
    <row r="16" spans="1:32" ht="30" customHeight="1" thickBot="1">
      <c r="A16" s="244" t="s">
        <v>14</v>
      </c>
      <c r="B16" s="245"/>
      <c r="C16" s="15"/>
      <c r="D16" s="18"/>
      <c r="E16" s="18"/>
      <c r="F16" s="18"/>
      <c r="G16" s="18"/>
      <c r="H16" s="244" t="s">
        <v>14</v>
      </c>
      <c r="I16" s="245"/>
      <c r="J16" s="15"/>
      <c r="K16" s="18"/>
      <c r="L16" s="18"/>
      <c r="M16" s="18"/>
      <c r="N16" s="18" t="s">
        <v>820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0</v>
      </c>
      <c r="AF16" s="3">
        <f t="shared" si="3"/>
        <v>0</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4400271</v>
      </c>
      <c r="E19" s="16">
        <v>4820992</v>
      </c>
      <c r="F19" s="16">
        <v>4807557</v>
      </c>
      <c r="G19" s="16">
        <v>4932218</v>
      </c>
      <c r="H19" s="252" t="s">
        <v>16</v>
      </c>
      <c r="I19" s="253"/>
      <c r="J19" s="15"/>
      <c r="K19" s="16">
        <v>3566511</v>
      </c>
      <c r="L19" s="16">
        <v>3591020</v>
      </c>
      <c r="M19" s="16">
        <v>4183844</v>
      </c>
      <c r="N19" s="16">
        <v>4413211</v>
      </c>
      <c r="P19" s="2">
        <f t="shared" ref="P19:S38" si="9">REPLACE(D19,1,3,"")/1</f>
        <v>271</v>
      </c>
      <c r="Q19" s="2">
        <f t="shared" si="9"/>
        <v>992</v>
      </c>
      <c r="R19" s="2">
        <f t="shared" si="9"/>
        <v>7557</v>
      </c>
      <c r="S19" s="2">
        <f t="shared" si="9"/>
        <v>2218</v>
      </c>
      <c r="T19" s="2">
        <f t="shared" ref="T19:W38" si="10">REPLACE(K19,1,3,"")/1</f>
        <v>6511</v>
      </c>
      <c r="U19" s="2">
        <f t="shared" si="10"/>
        <v>1020</v>
      </c>
      <c r="V19" s="2">
        <f t="shared" si="10"/>
        <v>3844</v>
      </c>
      <c r="W19" s="2">
        <f t="shared" si="10"/>
        <v>3211</v>
      </c>
      <c r="Y19" s="3">
        <f t="shared" si="6"/>
        <v>3566511</v>
      </c>
      <c r="Z19" s="3">
        <f t="shared" si="6"/>
        <v>3591020</v>
      </c>
      <c r="AA19" s="3">
        <f t="shared" si="6"/>
        <v>4183844</v>
      </c>
      <c r="AB19" s="3">
        <f t="shared" si="6"/>
        <v>4413211</v>
      </c>
      <c r="AC19" s="3">
        <f t="shared" si="7"/>
        <v>4400271</v>
      </c>
      <c r="AD19" s="3">
        <f t="shared" si="7"/>
        <v>4820992</v>
      </c>
      <c r="AE19" s="3">
        <f t="shared" si="7"/>
        <v>4807557</v>
      </c>
      <c r="AF19" s="3">
        <f t="shared" si="7"/>
        <v>4932218</v>
      </c>
    </row>
    <row r="20" spans="1:32" ht="61.5" customHeight="1" thickBot="1">
      <c r="A20" s="244" t="s">
        <v>17</v>
      </c>
      <c r="B20" s="245"/>
      <c r="C20" s="15"/>
      <c r="D20" s="17">
        <v>234234</v>
      </c>
      <c r="E20" s="17">
        <v>256489</v>
      </c>
      <c r="F20" s="17">
        <v>202359</v>
      </c>
      <c r="G20" s="17">
        <v>249865</v>
      </c>
      <c r="H20" s="244" t="s">
        <v>17</v>
      </c>
      <c r="I20" s="245"/>
      <c r="J20" s="15"/>
      <c r="K20" s="17">
        <v>30995</v>
      </c>
      <c r="L20" s="17">
        <v>45172</v>
      </c>
      <c r="M20" s="17">
        <v>179828</v>
      </c>
      <c r="N20" s="17">
        <v>290458</v>
      </c>
      <c r="P20" s="2">
        <f t="shared" si="9"/>
        <v>234</v>
      </c>
      <c r="Q20" s="2">
        <f t="shared" si="9"/>
        <v>489</v>
      </c>
      <c r="R20" s="2">
        <f t="shared" si="9"/>
        <v>359</v>
      </c>
      <c r="S20" s="2">
        <f t="shared" si="9"/>
        <v>865</v>
      </c>
      <c r="T20" s="2">
        <f t="shared" si="10"/>
        <v>95</v>
      </c>
      <c r="U20" s="2">
        <f t="shared" si="10"/>
        <v>72</v>
      </c>
      <c r="V20" s="2">
        <f t="shared" si="10"/>
        <v>828</v>
      </c>
      <c r="W20" s="2">
        <f t="shared" si="10"/>
        <v>458</v>
      </c>
      <c r="Y20" s="3">
        <f t="shared" si="6"/>
        <v>30995</v>
      </c>
      <c r="Z20" s="3">
        <f t="shared" si="6"/>
        <v>45172</v>
      </c>
      <c r="AA20" s="3">
        <f t="shared" si="6"/>
        <v>179828</v>
      </c>
      <c r="AB20" s="3">
        <f t="shared" si="6"/>
        <v>290458</v>
      </c>
      <c r="AC20" s="3">
        <f t="shared" si="7"/>
        <v>234234</v>
      </c>
      <c r="AD20" s="3">
        <f t="shared" si="7"/>
        <v>256489</v>
      </c>
      <c r="AE20" s="3">
        <f t="shared" si="7"/>
        <v>202359</v>
      </c>
      <c r="AF20" s="3">
        <f t="shared" si="7"/>
        <v>249865</v>
      </c>
    </row>
    <row r="21" spans="1:32" ht="30" customHeight="1" thickBot="1">
      <c r="A21" s="244" t="s">
        <v>18</v>
      </c>
      <c r="B21" s="245"/>
      <c r="C21" s="15"/>
      <c r="D21" s="17">
        <v>40150</v>
      </c>
      <c r="E21" s="17">
        <v>40150</v>
      </c>
      <c r="F21" s="17">
        <v>41250</v>
      </c>
      <c r="G21" s="17">
        <v>40992</v>
      </c>
      <c r="H21" s="244" t="s">
        <v>18</v>
      </c>
      <c r="I21" s="245"/>
      <c r="J21" s="15"/>
      <c r="K21" s="18"/>
      <c r="L21" s="18"/>
      <c r="M21" s="17">
        <v>40050</v>
      </c>
      <c r="N21" s="17">
        <v>40150</v>
      </c>
      <c r="P21" s="2">
        <f t="shared" si="9"/>
        <v>50</v>
      </c>
      <c r="Q21" s="2">
        <f t="shared" si="9"/>
        <v>50</v>
      </c>
      <c r="R21" s="2">
        <f t="shared" si="9"/>
        <v>50</v>
      </c>
      <c r="S21" s="2">
        <f t="shared" si="9"/>
        <v>92</v>
      </c>
      <c r="T21" s="2" t="e">
        <f t="shared" si="10"/>
        <v>#VALUE!</v>
      </c>
      <c r="U21" s="2" t="e">
        <f t="shared" si="10"/>
        <v>#VALUE!</v>
      </c>
      <c r="V21" s="2">
        <f t="shared" si="10"/>
        <v>50</v>
      </c>
      <c r="W21" s="2">
        <f t="shared" si="10"/>
        <v>50</v>
      </c>
      <c r="Y21" s="3">
        <f t="shared" si="6"/>
        <v>0</v>
      </c>
      <c r="Z21" s="3">
        <f t="shared" si="6"/>
        <v>0</v>
      </c>
      <c r="AA21" s="3">
        <f t="shared" si="6"/>
        <v>40050</v>
      </c>
      <c r="AB21" s="3">
        <f t="shared" si="6"/>
        <v>40150</v>
      </c>
      <c r="AC21" s="3">
        <f t="shared" si="7"/>
        <v>40150</v>
      </c>
      <c r="AD21" s="3">
        <f t="shared" si="7"/>
        <v>40150</v>
      </c>
      <c r="AE21" s="3">
        <f t="shared" si="7"/>
        <v>41250</v>
      </c>
      <c r="AF21" s="3">
        <f t="shared" si="7"/>
        <v>40992</v>
      </c>
    </row>
    <row r="22" spans="1:32" ht="36" customHeight="1" thickBot="1">
      <c r="A22" s="244" t="s">
        <v>19</v>
      </c>
      <c r="B22" s="245"/>
      <c r="C22" s="15"/>
      <c r="D22" s="17">
        <v>913035</v>
      </c>
      <c r="E22" s="17">
        <v>951108</v>
      </c>
      <c r="F22" s="17">
        <v>1149944</v>
      </c>
      <c r="G22" s="17">
        <v>1020536</v>
      </c>
      <c r="H22" s="244" t="s">
        <v>19</v>
      </c>
      <c r="I22" s="245"/>
      <c r="J22" s="15"/>
      <c r="K22" s="17">
        <v>795215</v>
      </c>
      <c r="L22" s="17">
        <v>819647</v>
      </c>
      <c r="M22" s="17">
        <v>1047713</v>
      </c>
      <c r="N22" s="17">
        <v>987281</v>
      </c>
      <c r="P22" s="2">
        <f t="shared" si="9"/>
        <v>35</v>
      </c>
      <c r="Q22" s="2">
        <f t="shared" si="9"/>
        <v>108</v>
      </c>
      <c r="R22" s="2">
        <f t="shared" si="9"/>
        <v>9944</v>
      </c>
      <c r="S22" s="2">
        <f t="shared" si="9"/>
        <v>536</v>
      </c>
      <c r="T22" s="2">
        <f t="shared" si="10"/>
        <v>215</v>
      </c>
      <c r="U22" s="2">
        <f t="shared" si="10"/>
        <v>647</v>
      </c>
      <c r="V22" s="2">
        <f t="shared" si="10"/>
        <v>7713</v>
      </c>
      <c r="W22" s="2">
        <f t="shared" si="10"/>
        <v>281</v>
      </c>
      <c r="Y22" s="3">
        <f t="shared" si="6"/>
        <v>795215</v>
      </c>
      <c r="Z22" s="3">
        <f t="shared" si="6"/>
        <v>819647</v>
      </c>
      <c r="AA22" s="3">
        <f t="shared" si="6"/>
        <v>1047713</v>
      </c>
      <c r="AB22" s="3">
        <f t="shared" si="6"/>
        <v>987281</v>
      </c>
      <c r="AC22" s="3">
        <f t="shared" si="7"/>
        <v>913035</v>
      </c>
      <c r="AD22" s="3">
        <f t="shared" si="7"/>
        <v>951108</v>
      </c>
      <c r="AE22" s="3">
        <f t="shared" si="7"/>
        <v>1149944</v>
      </c>
      <c r="AF22" s="3">
        <f t="shared" si="7"/>
        <v>1020536</v>
      </c>
    </row>
    <row r="23" spans="1:32" ht="15" customHeight="1" thickBot="1">
      <c r="A23" s="244" t="s">
        <v>20</v>
      </c>
      <c r="B23" s="245"/>
      <c r="C23" s="15"/>
      <c r="D23" s="17">
        <v>3154200</v>
      </c>
      <c r="E23" s="17">
        <v>3504354</v>
      </c>
      <c r="F23" s="17">
        <v>3362652</v>
      </c>
      <c r="G23" s="17">
        <v>3548005</v>
      </c>
      <c r="H23" s="244" t="s">
        <v>20</v>
      </c>
      <c r="I23" s="245"/>
      <c r="J23" s="15"/>
      <c r="K23" s="17">
        <v>2692624</v>
      </c>
      <c r="L23" s="17">
        <v>2672231</v>
      </c>
      <c r="M23" s="17">
        <v>2854926</v>
      </c>
      <c r="N23" s="17">
        <v>3031974</v>
      </c>
      <c r="P23" s="2">
        <f t="shared" si="9"/>
        <v>4200</v>
      </c>
      <c r="Q23" s="2">
        <f t="shared" si="9"/>
        <v>4354</v>
      </c>
      <c r="R23" s="2">
        <f t="shared" si="9"/>
        <v>2652</v>
      </c>
      <c r="S23" s="2">
        <f t="shared" si="9"/>
        <v>8005</v>
      </c>
      <c r="T23" s="2">
        <f t="shared" si="10"/>
        <v>2624</v>
      </c>
      <c r="U23" s="2">
        <f t="shared" si="10"/>
        <v>2231</v>
      </c>
      <c r="V23" s="2">
        <f t="shared" si="10"/>
        <v>4926</v>
      </c>
      <c r="W23" s="2">
        <f t="shared" si="10"/>
        <v>1974</v>
      </c>
      <c r="Y23" s="3">
        <f t="shared" si="6"/>
        <v>2692624</v>
      </c>
      <c r="Z23" s="3">
        <f t="shared" si="6"/>
        <v>2672231</v>
      </c>
      <c r="AA23" s="3">
        <f t="shared" si="6"/>
        <v>2854926</v>
      </c>
      <c r="AB23" s="3">
        <f t="shared" si="6"/>
        <v>3031974</v>
      </c>
      <c r="AC23" s="3">
        <f t="shared" si="7"/>
        <v>3154200</v>
      </c>
      <c r="AD23" s="3">
        <f t="shared" si="7"/>
        <v>3504354</v>
      </c>
      <c r="AE23" s="3">
        <f t="shared" si="7"/>
        <v>3362652</v>
      </c>
      <c r="AF23" s="3">
        <f t="shared" si="7"/>
        <v>3548005</v>
      </c>
    </row>
    <row r="24" spans="1:32" ht="36" customHeight="1" thickBot="1">
      <c r="A24" s="244" t="s">
        <v>21</v>
      </c>
      <c r="B24" s="245"/>
      <c r="C24" s="15"/>
      <c r="D24" s="17">
        <v>58652</v>
      </c>
      <c r="E24" s="17">
        <v>68891</v>
      </c>
      <c r="F24" s="17">
        <v>51353</v>
      </c>
      <c r="G24" s="17">
        <v>72819</v>
      </c>
      <c r="H24" s="244" t="s">
        <v>21</v>
      </c>
      <c r="I24" s="245"/>
      <c r="J24" s="15"/>
      <c r="K24" s="17">
        <v>47676</v>
      </c>
      <c r="L24" s="17">
        <v>53970</v>
      </c>
      <c r="M24" s="17">
        <v>61328</v>
      </c>
      <c r="N24" s="17">
        <v>63348</v>
      </c>
      <c r="P24" s="2">
        <f t="shared" si="9"/>
        <v>52</v>
      </c>
      <c r="Q24" s="2">
        <f t="shared" si="9"/>
        <v>91</v>
      </c>
      <c r="R24" s="2">
        <f t="shared" si="9"/>
        <v>53</v>
      </c>
      <c r="S24" s="2">
        <f t="shared" si="9"/>
        <v>19</v>
      </c>
      <c r="T24" s="2">
        <f t="shared" si="10"/>
        <v>76</v>
      </c>
      <c r="U24" s="2">
        <f t="shared" si="10"/>
        <v>70</v>
      </c>
      <c r="V24" s="2">
        <f t="shared" si="10"/>
        <v>28</v>
      </c>
      <c r="W24" s="2">
        <f t="shared" si="10"/>
        <v>48</v>
      </c>
      <c r="Y24" s="3">
        <f t="shared" si="6"/>
        <v>47676</v>
      </c>
      <c r="Z24" s="3">
        <f t="shared" si="6"/>
        <v>53970</v>
      </c>
      <c r="AA24" s="3">
        <f t="shared" si="6"/>
        <v>61328</v>
      </c>
      <c r="AB24" s="3">
        <f t="shared" si="6"/>
        <v>63348</v>
      </c>
      <c r="AC24" s="3">
        <f t="shared" si="7"/>
        <v>58652</v>
      </c>
      <c r="AD24" s="3">
        <f t="shared" si="7"/>
        <v>68891</v>
      </c>
      <c r="AE24" s="3">
        <f t="shared" si="7"/>
        <v>51353</v>
      </c>
      <c r="AF24" s="3">
        <f t="shared" si="7"/>
        <v>72819</v>
      </c>
    </row>
    <row r="25" spans="1:32" ht="24" customHeight="1" thickBot="1">
      <c r="A25" s="254" t="s">
        <v>22</v>
      </c>
      <c r="B25" s="255"/>
      <c r="C25" s="15"/>
      <c r="D25" s="16">
        <v>1684904</v>
      </c>
      <c r="E25" s="16">
        <v>1312070</v>
      </c>
      <c r="F25" s="16">
        <v>1311444</v>
      </c>
      <c r="G25" s="16">
        <v>1319381</v>
      </c>
      <c r="H25" s="254" t="s">
        <v>22</v>
      </c>
      <c r="I25" s="255"/>
      <c r="J25" s="15"/>
      <c r="K25" s="16">
        <v>1844108</v>
      </c>
      <c r="L25" s="16">
        <v>1837828</v>
      </c>
      <c r="M25" s="16">
        <v>1716835</v>
      </c>
      <c r="N25" s="16">
        <v>1694203</v>
      </c>
      <c r="P25" s="2">
        <f t="shared" si="9"/>
        <v>4904</v>
      </c>
      <c r="Q25" s="2">
        <f t="shared" si="9"/>
        <v>2070</v>
      </c>
      <c r="R25" s="2">
        <f t="shared" si="9"/>
        <v>1444</v>
      </c>
      <c r="S25" s="2">
        <f t="shared" si="9"/>
        <v>9381</v>
      </c>
      <c r="T25" s="2">
        <f t="shared" si="10"/>
        <v>4108</v>
      </c>
      <c r="U25" s="2">
        <f t="shared" si="10"/>
        <v>7828</v>
      </c>
      <c r="V25" s="2">
        <f t="shared" si="10"/>
        <v>6835</v>
      </c>
      <c r="W25" s="2">
        <f t="shared" si="10"/>
        <v>4203</v>
      </c>
      <c r="Y25" s="3">
        <f t="shared" si="6"/>
        <v>1844108</v>
      </c>
      <c r="Z25" s="3">
        <f t="shared" si="6"/>
        <v>1837828</v>
      </c>
      <c r="AA25" s="3">
        <f t="shared" si="6"/>
        <v>1716835</v>
      </c>
      <c r="AB25" s="3">
        <f t="shared" si="6"/>
        <v>1694203</v>
      </c>
      <c r="AC25" s="3">
        <f t="shared" si="7"/>
        <v>1684904</v>
      </c>
      <c r="AD25" s="3">
        <f t="shared" si="7"/>
        <v>1312070</v>
      </c>
      <c r="AE25" s="3">
        <f t="shared" si="7"/>
        <v>1311444</v>
      </c>
      <c r="AF25" s="3">
        <f t="shared" si="7"/>
        <v>1319381</v>
      </c>
    </row>
    <row r="26" spans="1:32" ht="15" customHeight="1" thickBot="1">
      <c r="A26" s="244" t="s">
        <v>23</v>
      </c>
      <c r="B26" s="245"/>
      <c r="C26" s="15"/>
      <c r="D26" s="17">
        <v>227225</v>
      </c>
      <c r="E26" s="17">
        <v>223254</v>
      </c>
      <c r="F26" s="17">
        <v>230853</v>
      </c>
      <c r="G26" s="17">
        <v>237738</v>
      </c>
      <c r="H26" s="244" t="s">
        <v>23</v>
      </c>
      <c r="I26" s="245"/>
      <c r="J26" s="15"/>
      <c r="K26" s="17">
        <v>241526</v>
      </c>
      <c r="L26" s="17">
        <v>251149</v>
      </c>
      <c r="M26" s="17">
        <v>257973</v>
      </c>
      <c r="N26" s="17">
        <v>254496</v>
      </c>
      <c r="P26" s="2">
        <f t="shared" si="9"/>
        <v>225</v>
      </c>
      <c r="Q26" s="2">
        <f t="shared" si="9"/>
        <v>254</v>
      </c>
      <c r="R26" s="2">
        <f t="shared" si="9"/>
        <v>853</v>
      </c>
      <c r="S26" s="2">
        <f t="shared" si="9"/>
        <v>738</v>
      </c>
      <c r="T26" s="2">
        <f t="shared" si="10"/>
        <v>526</v>
      </c>
      <c r="U26" s="2">
        <f t="shared" si="10"/>
        <v>149</v>
      </c>
      <c r="V26" s="2">
        <f t="shared" si="10"/>
        <v>973</v>
      </c>
      <c r="W26" s="2">
        <f t="shared" si="10"/>
        <v>496</v>
      </c>
      <c r="Y26" s="3">
        <f t="shared" si="6"/>
        <v>241526</v>
      </c>
      <c r="Z26" s="3">
        <f t="shared" si="6"/>
        <v>251149</v>
      </c>
      <c r="AA26" s="3">
        <f t="shared" si="6"/>
        <v>257973</v>
      </c>
      <c r="AB26" s="3">
        <f t="shared" si="6"/>
        <v>254496</v>
      </c>
      <c r="AC26" s="3">
        <f t="shared" si="7"/>
        <v>227225</v>
      </c>
      <c r="AD26" s="3">
        <f t="shared" si="7"/>
        <v>223254</v>
      </c>
      <c r="AE26" s="3">
        <f t="shared" si="7"/>
        <v>230853</v>
      </c>
      <c r="AF26" s="3">
        <f t="shared" si="7"/>
        <v>237738</v>
      </c>
    </row>
    <row r="27" spans="1:32" ht="15.75" customHeight="1" thickBot="1">
      <c r="A27" s="244" t="s">
        <v>24</v>
      </c>
      <c r="B27" s="245"/>
      <c r="C27" s="15"/>
      <c r="D27" s="17">
        <v>119658</v>
      </c>
      <c r="E27" s="17">
        <v>118935</v>
      </c>
      <c r="F27" s="17">
        <v>118213</v>
      </c>
      <c r="G27" s="17">
        <v>117491</v>
      </c>
      <c r="H27" s="244" t="s">
        <v>24</v>
      </c>
      <c r="I27" s="245"/>
      <c r="J27" s="15"/>
      <c r="K27" s="17">
        <v>122547</v>
      </c>
      <c r="L27" s="17">
        <v>121824</v>
      </c>
      <c r="M27" s="17">
        <v>121102</v>
      </c>
      <c r="N27" s="17">
        <v>120380</v>
      </c>
      <c r="P27" s="2">
        <f t="shared" si="9"/>
        <v>658</v>
      </c>
      <c r="Q27" s="2">
        <f t="shared" si="9"/>
        <v>935</v>
      </c>
      <c r="R27" s="2">
        <f t="shared" si="9"/>
        <v>213</v>
      </c>
      <c r="S27" s="2">
        <f t="shared" si="9"/>
        <v>491</v>
      </c>
      <c r="T27" s="2">
        <f t="shared" si="10"/>
        <v>547</v>
      </c>
      <c r="U27" s="2">
        <f t="shared" si="10"/>
        <v>824</v>
      </c>
      <c r="V27" s="2">
        <f t="shared" si="10"/>
        <v>102</v>
      </c>
      <c r="W27" s="2">
        <f t="shared" si="10"/>
        <v>380</v>
      </c>
      <c r="Y27" s="3">
        <f t="shared" si="6"/>
        <v>122547</v>
      </c>
      <c r="Z27" s="3">
        <f t="shared" si="6"/>
        <v>121824</v>
      </c>
      <c r="AA27" s="3">
        <f t="shared" si="6"/>
        <v>121102</v>
      </c>
      <c r="AB27" s="3">
        <f t="shared" si="6"/>
        <v>120380</v>
      </c>
      <c r="AC27" s="3">
        <f t="shared" si="7"/>
        <v>119658</v>
      </c>
      <c r="AD27" s="3">
        <f t="shared" si="7"/>
        <v>118935</v>
      </c>
      <c r="AE27" s="3">
        <f t="shared" si="7"/>
        <v>118213</v>
      </c>
      <c r="AF27" s="3">
        <f t="shared" si="7"/>
        <v>117491</v>
      </c>
    </row>
    <row r="28" spans="1:32" ht="30" customHeight="1" thickBot="1">
      <c r="A28" s="244" t="s">
        <v>25</v>
      </c>
      <c r="B28" s="245"/>
      <c r="C28" s="15"/>
      <c r="D28" s="17">
        <v>919982</v>
      </c>
      <c r="E28" s="17">
        <v>555628</v>
      </c>
      <c r="F28" s="17">
        <v>555200</v>
      </c>
      <c r="G28" s="17">
        <v>571740</v>
      </c>
      <c r="H28" s="244" t="s">
        <v>25</v>
      </c>
      <c r="I28" s="245"/>
      <c r="J28" s="15"/>
      <c r="K28" s="17">
        <v>1042910</v>
      </c>
      <c r="L28" s="17">
        <v>1042597</v>
      </c>
      <c r="M28" s="17">
        <v>919298</v>
      </c>
      <c r="N28" s="17">
        <v>898797</v>
      </c>
      <c r="P28" s="2">
        <f t="shared" si="9"/>
        <v>982</v>
      </c>
      <c r="Q28" s="2">
        <f t="shared" si="9"/>
        <v>628</v>
      </c>
      <c r="R28" s="2">
        <f t="shared" si="9"/>
        <v>200</v>
      </c>
      <c r="S28" s="2">
        <f t="shared" si="9"/>
        <v>740</v>
      </c>
      <c r="T28" s="2">
        <f t="shared" si="10"/>
        <v>2910</v>
      </c>
      <c r="U28" s="2">
        <f t="shared" si="10"/>
        <v>2597</v>
      </c>
      <c r="V28" s="2">
        <f t="shared" si="10"/>
        <v>298</v>
      </c>
      <c r="W28" s="2">
        <f t="shared" si="10"/>
        <v>797</v>
      </c>
      <c r="Y28" s="3">
        <f t="shared" si="6"/>
        <v>1042910</v>
      </c>
      <c r="Z28" s="3">
        <f t="shared" si="6"/>
        <v>1042597</v>
      </c>
      <c r="AA28" s="3">
        <f t="shared" si="6"/>
        <v>919298</v>
      </c>
      <c r="AB28" s="3">
        <f t="shared" si="6"/>
        <v>898797</v>
      </c>
      <c r="AC28" s="3">
        <f t="shared" si="7"/>
        <v>919982</v>
      </c>
      <c r="AD28" s="3">
        <f t="shared" si="7"/>
        <v>555628</v>
      </c>
      <c r="AE28" s="3">
        <f t="shared" si="7"/>
        <v>555200</v>
      </c>
      <c r="AF28" s="3">
        <f t="shared" si="7"/>
        <v>571740</v>
      </c>
    </row>
    <row r="29" spans="1:32" ht="15" customHeight="1" thickBot="1">
      <c r="A29" s="254" t="s">
        <v>26</v>
      </c>
      <c r="B29" s="255"/>
      <c r="C29" s="15"/>
      <c r="D29" s="16">
        <v>6085175</v>
      </c>
      <c r="E29" s="16">
        <v>6133062</v>
      </c>
      <c r="F29" s="16">
        <v>6119001</v>
      </c>
      <c r="G29" s="16">
        <v>6251599</v>
      </c>
      <c r="H29" s="254" t="s">
        <v>26</v>
      </c>
      <c r="I29" s="255"/>
      <c r="J29" s="15"/>
      <c r="K29" s="16">
        <v>5410619</v>
      </c>
      <c r="L29" s="16">
        <v>5428847</v>
      </c>
      <c r="M29" s="16">
        <v>5900679</v>
      </c>
      <c r="N29" s="16">
        <v>6107415</v>
      </c>
      <c r="P29" s="2">
        <f t="shared" si="9"/>
        <v>5175</v>
      </c>
      <c r="Q29" s="2">
        <f t="shared" si="9"/>
        <v>3062</v>
      </c>
      <c r="R29" s="2">
        <f t="shared" si="9"/>
        <v>9001</v>
      </c>
      <c r="S29" s="2">
        <f t="shared" si="9"/>
        <v>1599</v>
      </c>
      <c r="T29" s="2">
        <f t="shared" si="10"/>
        <v>619</v>
      </c>
      <c r="U29" s="2">
        <f t="shared" si="10"/>
        <v>8847</v>
      </c>
      <c r="V29" s="2">
        <f t="shared" si="10"/>
        <v>679</v>
      </c>
      <c r="W29" s="2">
        <f t="shared" si="10"/>
        <v>7415</v>
      </c>
      <c r="Y29" s="3">
        <f t="shared" si="6"/>
        <v>5410619</v>
      </c>
      <c r="Z29" s="3">
        <f t="shared" si="6"/>
        <v>5428847</v>
      </c>
      <c r="AA29" s="3">
        <f t="shared" si="6"/>
        <v>5900679</v>
      </c>
      <c r="AB29" s="3">
        <f t="shared" si="6"/>
        <v>6107415</v>
      </c>
      <c r="AC29" s="3">
        <f t="shared" si="7"/>
        <v>6085175</v>
      </c>
      <c r="AD29" s="3">
        <f t="shared" si="7"/>
        <v>6133062</v>
      </c>
      <c r="AE29" s="3">
        <f t="shared" si="7"/>
        <v>6119001</v>
      </c>
      <c r="AF29" s="3">
        <f t="shared" si="7"/>
        <v>6251599</v>
      </c>
    </row>
    <row r="30" spans="1:32" ht="15" customHeight="1" thickBot="1">
      <c r="A30" s="254" t="s">
        <v>27</v>
      </c>
      <c r="B30" s="255"/>
      <c r="C30" s="15"/>
      <c r="D30" s="16">
        <v>3284740</v>
      </c>
      <c r="E30" s="16">
        <v>3297662</v>
      </c>
      <c r="F30" s="16">
        <v>3337947</v>
      </c>
      <c r="G30" s="16">
        <v>3360118</v>
      </c>
      <c r="H30" s="254" t="s">
        <v>27</v>
      </c>
      <c r="I30" s="255"/>
      <c r="J30" s="15"/>
      <c r="K30" s="16">
        <v>2767508</v>
      </c>
      <c r="L30" s="16">
        <v>2741807</v>
      </c>
      <c r="M30" s="16">
        <v>3079650</v>
      </c>
      <c r="N30" s="16">
        <v>3322462</v>
      </c>
      <c r="P30" s="2">
        <f t="shared" si="9"/>
        <v>4740</v>
      </c>
      <c r="Q30" s="2">
        <f t="shared" si="9"/>
        <v>7662</v>
      </c>
      <c r="R30" s="2">
        <f t="shared" si="9"/>
        <v>7947</v>
      </c>
      <c r="S30" s="2">
        <f t="shared" si="9"/>
        <v>118</v>
      </c>
      <c r="T30" s="2">
        <f t="shared" si="10"/>
        <v>7508</v>
      </c>
      <c r="U30" s="2">
        <f t="shared" si="10"/>
        <v>1807</v>
      </c>
      <c r="V30" s="2">
        <f t="shared" si="10"/>
        <v>9650</v>
      </c>
      <c r="W30" s="2">
        <f t="shared" si="10"/>
        <v>2462</v>
      </c>
      <c r="Y30" s="3">
        <f t="shared" si="6"/>
        <v>2767508</v>
      </c>
      <c r="Z30" s="3">
        <f t="shared" si="6"/>
        <v>2741807</v>
      </c>
      <c r="AA30" s="3">
        <f t="shared" si="6"/>
        <v>3079650</v>
      </c>
      <c r="AB30" s="3">
        <f t="shared" si="6"/>
        <v>3322462</v>
      </c>
      <c r="AC30" s="3">
        <f t="shared" si="7"/>
        <v>3284740</v>
      </c>
      <c r="AD30" s="3">
        <f t="shared" si="7"/>
        <v>3297662</v>
      </c>
      <c r="AE30" s="3">
        <f t="shared" si="7"/>
        <v>3337947</v>
      </c>
      <c r="AF30" s="3">
        <f t="shared" si="7"/>
        <v>3360118</v>
      </c>
    </row>
    <row r="31" spans="1:32" ht="15" customHeight="1" thickBot="1">
      <c r="A31" s="244" t="s">
        <v>28</v>
      </c>
      <c r="B31" s="245"/>
      <c r="C31" s="15"/>
      <c r="D31" s="17">
        <v>1380478</v>
      </c>
      <c r="E31" s="17">
        <v>1494700</v>
      </c>
      <c r="F31" s="17">
        <v>1611451</v>
      </c>
      <c r="G31" s="17">
        <v>1739563</v>
      </c>
      <c r="H31" s="244" t="s">
        <v>28</v>
      </c>
      <c r="I31" s="245"/>
      <c r="J31" s="15"/>
      <c r="K31" s="17">
        <v>997464</v>
      </c>
      <c r="L31" s="17">
        <v>877866</v>
      </c>
      <c r="M31" s="17">
        <v>1173763</v>
      </c>
      <c r="N31" s="17">
        <v>1415482</v>
      </c>
      <c r="P31" s="2">
        <f t="shared" si="9"/>
        <v>478</v>
      </c>
      <c r="Q31" s="2">
        <f t="shared" si="9"/>
        <v>4700</v>
      </c>
      <c r="R31" s="2">
        <f t="shared" si="9"/>
        <v>1451</v>
      </c>
      <c r="S31" s="2">
        <f t="shared" si="9"/>
        <v>9563</v>
      </c>
      <c r="T31" s="2">
        <f t="shared" si="10"/>
        <v>464</v>
      </c>
      <c r="U31" s="2">
        <f t="shared" si="10"/>
        <v>866</v>
      </c>
      <c r="V31" s="2">
        <f t="shared" si="10"/>
        <v>3763</v>
      </c>
      <c r="W31" s="2">
        <f t="shared" si="10"/>
        <v>5482</v>
      </c>
      <c r="Y31" s="3">
        <f t="shared" si="6"/>
        <v>997464</v>
      </c>
      <c r="Z31" s="3">
        <f t="shared" si="6"/>
        <v>877866</v>
      </c>
      <c r="AA31" s="3">
        <f t="shared" si="6"/>
        <v>1173763</v>
      </c>
      <c r="AB31" s="3">
        <f t="shared" si="6"/>
        <v>1415482</v>
      </c>
      <c r="AC31" s="3">
        <f t="shared" si="7"/>
        <v>1380478</v>
      </c>
      <c r="AD31" s="3">
        <f t="shared" si="7"/>
        <v>1494700</v>
      </c>
      <c r="AE31" s="3">
        <f t="shared" si="7"/>
        <v>1611451</v>
      </c>
      <c r="AF31" s="3">
        <f t="shared" si="7"/>
        <v>1739563</v>
      </c>
    </row>
    <row r="32" spans="1:32" ht="24" customHeight="1" thickBot="1">
      <c r="A32" s="244" t="s">
        <v>29</v>
      </c>
      <c r="B32" s="245"/>
      <c r="C32" s="15"/>
      <c r="D32" s="17">
        <v>1904262</v>
      </c>
      <c r="E32" s="17">
        <v>1802962</v>
      </c>
      <c r="F32" s="17">
        <v>1726496</v>
      </c>
      <c r="G32" s="17">
        <v>1620556</v>
      </c>
      <c r="H32" s="244" t="s">
        <v>29</v>
      </c>
      <c r="I32" s="245"/>
      <c r="J32" s="15"/>
      <c r="K32" s="17">
        <v>1770044</v>
      </c>
      <c r="L32" s="17">
        <v>1863942</v>
      </c>
      <c r="M32" s="17">
        <v>1905887</v>
      </c>
      <c r="N32" s="17">
        <v>1906981</v>
      </c>
      <c r="P32" s="2">
        <f t="shared" si="9"/>
        <v>4262</v>
      </c>
      <c r="Q32" s="2">
        <f t="shared" si="9"/>
        <v>2962</v>
      </c>
      <c r="R32" s="2">
        <f t="shared" si="9"/>
        <v>6496</v>
      </c>
      <c r="S32" s="2">
        <f t="shared" si="9"/>
        <v>556</v>
      </c>
      <c r="T32" s="2">
        <f t="shared" si="10"/>
        <v>44</v>
      </c>
      <c r="U32" s="2">
        <f t="shared" si="10"/>
        <v>3942</v>
      </c>
      <c r="V32" s="2">
        <f t="shared" si="10"/>
        <v>5887</v>
      </c>
      <c r="W32" s="2">
        <f t="shared" si="10"/>
        <v>6981</v>
      </c>
      <c r="Y32" s="3">
        <f t="shared" si="6"/>
        <v>1770044</v>
      </c>
      <c r="Z32" s="3">
        <f t="shared" si="6"/>
        <v>1863942</v>
      </c>
      <c r="AA32" s="3">
        <f t="shared" si="6"/>
        <v>1905887</v>
      </c>
      <c r="AB32" s="3">
        <f t="shared" si="6"/>
        <v>1906981</v>
      </c>
      <c r="AC32" s="3">
        <f t="shared" si="7"/>
        <v>1904262</v>
      </c>
      <c r="AD32" s="3">
        <f t="shared" si="7"/>
        <v>1802962</v>
      </c>
      <c r="AE32" s="3">
        <f t="shared" si="7"/>
        <v>1726496</v>
      </c>
      <c r="AF32" s="3">
        <f t="shared" si="7"/>
        <v>1620556</v>
      </c>
    </row>
    <row r="33" spans="1:32" ht="24" customHeight="1" thickBot="1">
      <c r="A33" s="254" t="s">
        <v>30</v>
      </c>
      <c r="B33" s="255"/>
      <c r="C33" s="15"/>
      <c r="D33" s="16">
        <v>2800435</v>
      </c>
      <c r="E33" s="16">
        <v>2835400</v>
      </c>
      <c r="F33" s="16">
        <v>2781053</v>
      </c>
      <c r="G33" s="16">
        <v>2891480</v>
      </c>
      <c r="H33" s="254" t="s">
        <v>30</v>
      </c>
      <c r="I33" s="255"/>
      <c r="J33" s="15"/>
      <c r="K33" s="16">
        <v>2643111</v>
      </c>
      <c r="L33" s="16">
        <v>2687040</v>
      </c>
      <c r="M33" s="16">
        <v>2821029</v>
      </c>
      <c r="N33" s="16">
        <v>2784953</v>
      </c>
      <c r="P33" s="2">
        <f t="shared" si="9"/>
        <v>435</v>
      </c>
      <c r="Q33" s="2">
        <f t="shared" si="9"/>
        <v>5400</v>
      </c>
      <c r="R33" s="2">
        <f t="shared" si="9"/>
        <v>1053</v>
      </c>
      <c r="S33" s="2">
        <f t="shared" si="9"/>
        <v>1480</v>
      </c>
      <c r="T33" s="2">
        <f t="shared" si="10"/>
        <v>3111</v>
      </c>
      <c r="U33" s="2">
        <f t="shared" si="10"/>
        <v>7040</v>
      </c>
      <c r="V33" s="2">
        <f t="shared" si="10"/>
        <v>1029</v>
      </c>
      <c r="W33" s="2">
        <f t="shared" si="10"/>
        <v>4953</v>
      </c>
      <c r="Y33" s="3">
        <f t="shared" si="6"/>
        <v>2643111</v>
      </c>
      <c r="Z33" s="3">
        <f t="shared" si="6"/>
        <v>2687040</v>
      </c>
      <c r="AA33" s="3">
        <f t="shared" si="6"/>
        <v>2821029</v>
      </c>
      <c r="AB33" s="3">
        <f t="shared" si="6"/>
        <v>2784953</v>
      </c>
      <c r="AC33" s="3">
        <f t="shared" si="7"/>
        <v>2800435</v>
      </c>
      <c r="AD33" s="3">
        <f t="shared" si="7"/>
        <v>2835400</v>
      </c>
      <c r="AE33" s="3">
        <f t="shared" si="7"/>
        <v>2781053</v>
      </c>
      <c r="AF33" s="3">
        <f t="shared" si="7"/>
        <v>2891480</v>
      </c>
    </row>
    <row r="34" spans="1:32" ht="30" customHeight="1" thickBot="1">
      <c r="A34" s="244" t="s">
        <v>31</v>
      </c>
      <c r="B34" s="245"/>
      <c r="C34" s="15"/>
      <c r="D34" s="17">
        <v>2381948</v>
      </c>
      <c r="E34" s="17">
        <v>2381948</v>
      </c>
      <c r="F34" s="17">
        <v>2381948</v>
      </c>
      <c r="G34" s="17">
        <v>2381948</v>
      </c>
      <c r="H34" s="244" t="s">
        <v>31</v>
      </c>
      <c r="I34" s="245"/>
      <c r="J34" s="15"/>
      <c r="K34" s="17">
        <v>2316948</v>
      </c>
      <c r="L34" s="17">
        <v>2316948</v>
      </c>
      <c r="M34" s="17">
        <v>2381948</v>
      </c>
      <c r="N34" s="17">
        <v>2381948</v>
      </c>
      <c r="P34" s="2">
        <f t="shared" si="9"/>
        <v>1948</v>
      </c>
      <c r="Q34" s="2">
        <f t="shared" si="9"/>
        <v>1948</v>
      </c>
      <c r="R34" s="2">
        <f t="shared" si="9"/>
        <v>1948</v>
      </c>
      <c r="S34" s="2">
        <f t="shared" si="9"/>
        <v>1948</v>
      </c>
      <c r="T34" s="2">
        <f t="shared" si="10"/>
        <v>6948</v>
      </c>
      <c r="U34" s="2">
        <f t="shared" si="10"/>
        <v>6948</v>
      </c>
      <c r="V34" s="2">
        <f t="shared" si="10"/>
        <v>1948</v>
      </c>
      <c r="W34" s="2">
        <f t="shared" si="10"/>
        <v>1948</v>
      </c>
      <c r="Y34" s="3">
        <f t="shared" si="6"/>
        <v>2316948</v>
      </c>
      <c r="Z34" s="3">
        <f t="shared" si="6"/>
        <v>2316948</v>
      </c>
      <c r="AA34" s="3">
        <f t="shared" si="6"/>
        <v>2381948</v>
      </c>
      <c r="AB34" s="3">
        <f t="shared" si="6"/>
        <v>2381948</v>
      </c>
      <c r="AC34" s="3">
        <f t="shared" si="7"/>
        <v>2381948</v>
      </c>
      <c r="AD34" s="3">
        <f t="shared" si="7"/>
        <v>2381948</v>
      </c>
      <c r="AE34" s="3">
        <f t="shared" si="7"/>
        <v>2381948</v>
      </c>
      <c r="AF34" s="3">
        <f t="shared" si="7"/>
        <v>2381948</v>
      </c>
    </row>
    <row r="35" spans="1:32" ht="30" customHeight="1" thickBot="1">
      <c r="A35" s="244" t="s">
        <v>32</v>
      </c>
      <c r="B35" s="245"/>
      <c r="C35" s="15"/>
      <c r="D35" s="17">
        <v>66111</v>
      </c>
      <c r="E35" s="17">
        <v>66111</v>
      </c>
      <c r="F35" s="17">
        <v>66111</v>
      </c>
      <c r="G35" s="17">
        <v>66111</v>
      </c>
      <c r="H35" s="244" t="s">
        <v>32</v>
      </c>
      <c r="I35" s="245"/>
      <c r="J35" s="15"/>
      <c r="K35" s="17">
        <v>66126</v>
      </c>
      <c r="L35" s="17">
        <v>66126</v>
      </c>
      <c r="M35" s="17">
        <v>66111</v>
      </c>
      <c r="N35" s="17">
        <v>66111</v>
      </c>
      <c r="P35" s="2">
        <f t="shared" si="9"/>
        <v>11</v>
      </c>
      <c r="Q35" s="2">
        <f t="shared" si="9"/>
        <v>11</v>
      </c>
      <c r="R35" s="2">
        <f t="shared" si="9"/>
        <v>11</v>
      </c>
      <c r="S35" s="2">
        <f t="shared" si="9"/>
        <v>11</v>
      </c>
      <c r="T35" s="2">
        <f t="shared" si="10"/>
        <v>26</v>
      </c>
      <c r="U35" s="2">
        <f t="shared" si="10"/>
        <v>26</v>
      </c>
      <c r="V35" s="2">
        <f t="shared" si="10"/>
        <v>11</v>
      </c>
      <c r="W35" s="2">
        <f t="shared" si="10"/>
        <v>11</v>
      </c>
      <c r="Y35" s="3">
        <f t="shared" si="6"/>
        <v>66126</v>
      </c>
      <c r="Z35" s="3">
        <f t="shared" si="6"/>
        <v>66126</v>
      </c>
      <c r="AA35" s="3">
        <f t="shared" si="6"/>
        <v>66111</v>
      </c>
      <c r="AB35" s="3">
        <f t="shared" si="6"/>
        <v>66111</v>
      </c>
      <c r="AC35" s="3">
        <f t="shared" si="7"/>
        <v>66111</v>
      </c>
      <c r="AD35" s="3">
        <f t="shared" si="7"/>
        <v>66111</v>
      </c>
      <c r="AE35" s="3">
        <f t="shared" si="7"/>
        <v>66111</v>
      </c>
      <c r="AF35" s="3">
        <f t="shared" si="7"/>
        <v>66111</v>
      </c>
    </row>
    <row r="36" spans="1:32" ht="36" customHeight="1" thickBot="1">
      <c r="A36" s="244" t="s">
        <v>33</v>
      </c>
      <c r="B36" s="245"/>
      <c r="C36" s="15"/>
      <c r="D36" s="17">
        <v>114033</v>
      </c>
      <c r="E36" s="17">
        <v>143815</v>
      </c>
      <c r="F36" s="17">
        <v>80844</v>
      </c>
      <c r="G36" s="17">
        <v>193537</v>
      </c>
      <c r="H36" s="244" t="s">
        <v>33</v>
      </c>
      <c r="I36" s="245"/>
      <c r="J36" s="15"/>
      <c r="K36" s="17">
        <v>52756</v>
      </c>
      <c r="L36" s="17">
        <v>91564</v>
      </c>
      <c r="M36" s="17">
        <v>141193</v>
      </c>
      <c r="N36" s="17">
        <v>103283</v>
      </c>
      <c r="P36" s="2">
        <f t="shared" si="9"/>
        <v>33</v>
      </c>
      <c r="Q36" s="2">
        <f t="shared" si="9"/>
        <v>815</v>
      </c>
      <c r="R36" s="2">
        <f t="shared" si="9"/>
        <v>44</v>
      </c>
      <c r="S36" s="2">
        <f t="shared" si="9"/>
        <v>537</v>
      </c>
      <c r="T36" s="2">
        <f t="shared" si="10"/>
        <v>56</v>
      </c>
      <c r="U36" s="2">
        <f t="shared" si="10"/>
        <v>64</v>
      </c>
      <c r="V36" s="2">
        <f t="shared" si="10"/>
        <v>193</v>
      </c>
      <c r="W36" s="2">
        <f t="shared" si="10"/>
        <v>283</v>
      </c>
      <c r="Y36" s="3">
        <f t="shared" si="6"/>
        <v>52756</v>
      </c>
      <c r="Z36" s="3">
        <f t="shared" si="6"/>
        <v>91564</v>
      </c>
      <c r="AA36" s="3">
        <f t="shared" si="6"/>
        <v>141193</v>
      </c>
      <c r="AB36" s="3">
        <f t="shared" si="6"/>
        <v>103283</v>
      </c>
      <c r="AC36" s="3">
        <f t="shared" si="7"/>
        <v>114033</v>
      </c>
      <c r="AD36" s="3">
        <f t="shared" si="7"/>
        <v>143815</v>
      </c>
      <c r="AE36" s="3">
        <f t="shared" si="7"/>
        <v>80844</v>
      </c>
      <c r="AF36" s="3">
        <f t="shared" si="7"/>
        <v>193537</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6085175</v>
      </c>
      <c r="E38" s="16">
        <v>6133062</v>
      </c>
      <c r="F38" s="16">
        <v>6119001</v>
      </c>
      <c r="G38" s="16">
        <v>6251599</v>
      </c>
      <c r="H38" s="254" t="s">
        <v>35</v>
      </c>
      <c r="I38" s="255"/>
      <c r="J38" s="15"/>
      <c r="K38" s="16">
        <v>5410619</v>
      </c>
      <c r="L38" s="16">
        <v>5428847</v>
      </c>
      <c r="M38" s="16">
        <v>5900679</v>
      </c>
      <c r="N38" s="16">
        <v>6107415</v>
      </c>
      <c r="P38" s="2">
        <f t="shared" si="9"/>
        <v>5175</v>
      </c>
      <c r="Q38" s="2">
        <f t="shared" si="9"/>
        <v>3062</v>
      </c>
      <c r="R38" s="2">
        <f t="shared" si="9"/>
        <v>9001</v>
      </c>
      <c r="S38" s="2">
        <f t="shared" si="9"/>
        <v>1599</v>
      </c>
      <c r="T38" s="2">
        <f t="shared" si="10"/>
        <v>619</v>
      </c>
      <c r="U38" s="2">
        <f t="shared" si="10"/>
        <v>8847</v>
      </c>
      <c r="V38" s="2">
        <f t="shared" si="10"/>
        <v>679</v>
      </c>
      <c r="W38" s="2">
        <f t="shared" si="10"/>
        <v>7415</v>
      </c>
      <c r="Y38" s="3">
        <f t="shared" si="6"/>
        <v>5410619</v>
      </c>
      <c r="Z38" s="3">
        <f t="shared" si="6"/>
        <v>5428847</v>
      </c>
      <c r="AA38" s="3">
        <f t="shared" si="6"/>
        <v>5900679</v>
      </c>
      <c r="AB38" s="3">
        <f t="shared" si="6"/>
        <v>6107415</v>
      </c>
      <c r="AC38" s="3">
        <f t="shared" si="7"/>
        <v>6085175</v>
      </c>
      <c r="AD38" s="3">
        <f t="shared" si="7"/>
        <v>6133062</v>
      </c>
      <c r="AE38" s="3">
        <f t="shared" si="7"/>
        <v>6119001</v>
      </c>
      <c r="AF38" s="3">
        <f t="shared" si="7"/>
        <v>6251599</v>
      </c>
    </row>
    <row r="39" spans="1:32" ht="15" customHeight="1" thickBot="1">
      <c r="A39" t="s">
        <v>1694</v>
      </c>
      <c r="B39"/>
      <c r="C39"/>
      <c r="D39"/>
      <c r="E39"/>
      <c r="F39"/>
      <c r="G39"/>
      <c r="H39" t="s">
        <v>1695</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3" sqref="N23"/>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96</v>
      </c>
      <c r="D1" s="155" t="s">
        <v>1912</v>
      </c>
    </row>
    <row r="2" spans="1:11">
      <c r="A2" s="7"/>
      <c r="B2" s="198" t="s">
        <v>540</v>
      </c>
      <c r="C2" s="199" t="s">
        <v>37</v>
      </c>
      <c r="D2" s="199" t="str">
        <f>'Input yearly DXG'!N18</f>
        <v>Năm 2014</v>
      </c>
      <c r="E2" s="199" t="str">
        <f>'Input yearly DXG'!O18</f>
        <v>Năm 2015</v>
      </c>
      <c r="F2" s="199" t="str">
        <f>'Input yearly DXG'!P18</f>
        <v>Năm 2016</v>
      </c>
      <c r="G2" s="199" t="str">
        <f>'Input yearly DXG'!Q18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DXG'!N3</f>
        <v>506181</v>
      </c>
      <c r="E4" s="172">
        <f>'Input yearly DXG'!O3</f>
        <v>1394505</v>
      </c>
      <c r="F4" s="172">
        <f>'Input yearly DXG'!P3</f>
        <v>2506517</v>
      </c>
      <c r="G4" s="172">
        <f>'Input yearly DXG'!Q3</f>
        <v>2879241</v>
      </c>
      <c r="H4" s="171"/>
      <c r="I4" s="268"/>
      <c r="J4" s="239"/>
      <c r="K4" s="269"/>
    </row>
    <row r="5" spans="1:11">
      <c r="A5" s="7"/>
      <c r="B5" s="170" t="s">
        <v>542</v>
      </c>
      <c r="C5" s="170" t="s">
        <v>38</v>
      </c>
      <c r="D5" s="173">
        <f>'Input yearly DXG'!N5</f>
        <v>301815</v>
      </c>
      <c r="E5" s="173">
        <f>'Input yearly DXG'!O5</f>
        <v>659245</v>
      </c>
      <c r="F5" s="173">
        <f>'Input yearly DXG'!P5</f>
        <v>1051637</v>
      </c>
      <c r="G5" s="173">
        <f>'Input yearly DXG'!Q5</f>
        <v>1729801</v>
      </c>
      <c r="H5" s="171"/>
      <c r="I5" s="268"/>
      <c r="J5" s="239"/>
      <c r="K5" s="269"/>
    </row>
    <row r="6" spans="1:11">
      <c r="A6" s="7"/>
      <c r="B6" s="170" t="s">
        <v>543</v>
      </c>
      <c r="C6" s="170" t="s">
        <v>38</v>
      </c>
      <c r="D6" s="173">
        <f>'Input yearly DXG'!N15</f>
        <v>167834</v>
      </c>
      <c r="E6" s="173">
        <f>'Input yearly DXG'!O15</f>
        <v>336629</v>
      </c>
      <c r="F6" s="173">
        <f>'Input yearly DXG'!P15</f>
        <v>537204</v>
      </c>
      <c r="G6" s="173">
        <f>'Input yearly DXG'!Q15</f>
        <v>750891</v>
      </c>
      <c r="H6" s="171"/>
      <c r="I6" s="268"/>
      <c r="J6" s="239"/>
      <c r="K6" s="269"/>
    </row>
    <row r="7" spans="1:11">
      <c r="A7" s="7"/>
      <c r="B7" s="170" t="s">
        <v>544</v>
      </c>
      <c r="C7" s="170" t="s">
        <v>38</v>
      </c>
      <c r="D7" s="173">
        <f>'Input yearly DXG'!N33</f>
        <v>1002760</v>
      </c>
      <c r="E7" s="173">
        <f>'Input yearly DXG'!O33</f>
        <v>1771359</v>
      </c>
      <c r="F7" s="173">
        <f>'Input yearly DXG'!P33</f>
        <v>3537355</v>
      </c>
      <c r="G7" s="173">
        <f>'Input yearly DXG'!Q33</f>
        <v>4653845</v>
      </c>
      <c r="H7" s="171"/>
      <c r="I7" s="268"/>
      <c r="J7" s="239"/>
      <c r="K7" s="269"/>
    </row>
    <row r="8" spans="1:11">
      <c r="A8" s="7"/>
      <c r="B8" s="170" t="s">
        <v>545</v>
      </c>
      <c r="C8" s="171" t="s">
        <v>38</v>
      </c>
      <c r="D8" s="172">
        <f>'Input yearly DXG'!N29</f>
        <v>2160453</v>
      </c>
      <c r="E8" s="172">
        <f>'Input yearly DXG'!O29</f>
        <v>3573347</v>
      </c>
      <c r="F8" s="172">
        <f>'Input yearly DXG'!P29</f>
        <v>5562791</v>
      </c>
      <c r="G8" s="172">
        <f>'Input yearly DXG'!Q29</f>
        <v>10264403</v>
      </c>
      <c r="H8" s="171"/>
      <c r="I8" s="268"/>
      <c r="J8" s="239"/>
      <c r="K8" s="269"/>
    </row>
    <row r="9" spans="1:11">
      <c r="A9" s="7"/>
      <c r="B9" s="170" t="s">
        <v>546</v>
      </c>
      <c r="C9" s="171" t="s">
        <v>39</v>
      </c>
      <c r="D9" s="172">
        <f>'Input yearly DXG'!N34*1000000/10000</f>
        <v>75000000</v>
      </c>
      <c r="E9" s="172">
        <f>'Input yearly DXG'!O34*1000000/10000</f>
        <v>117263600</v>
      </c>
      <c r="F9" s="172">
        <f>'Input yearly DXG'!P34*1000000/10000</f>
        <v>253049100</v>
      </c>
      <c r="G9" s="172">
        <f>'Input yearly DXG'!Q34*1000000/10000</f>
        <v>303192700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0.59625904567733679</v>
      </c>
      <c r="E11" s="174">
        <f>E5/E4</f>
        <v>0.4727448090899638</v>
      </c>
      <c r="F11" s="174">
        <f>F5/F4</f>
        <v>0.4195610881553965</v>
      </c>
      <c r="G11" s="174">
        <f>G5/G4</f>
        <v>0.60078367875422722</v>
      </c>
      <c r="H11" s="171"/>
      <c r="I11" s="268"/>
      <c r="J11" s="239"/>
      <c r="K11" s="269"/>
    </row>
    <row r="12" spans="1:11">
      <c r="A12" s="7"/>
      <c r="B12" s="170" t="s">
        <v>570</v>
      </c>
      <c r="C12" s="171" t="s">
        <v>36</v>
      </c>
      <c r="D12" s="175">
        <f>D6/D4</f>
        <v>0.33156914226334061</v>
      </c>
      <c r="E12" s="174">
        <f>E6/E4</f>
        <v>0.24139676802879875</v>
      </c>
      <c r="F12" s="174">
        <f>F6/F4</f>
        <v>0.2143229030563128</v>
      </c>
      <c r="G12" s="174">
        <f>G6/G4</f>
        <v>0.26079477195552581</v>
      </c>
      <c r="H12" s="171"/>
      <c r="I12" s="268"/>
      <c r="J12" s="239"/>
      <c r="K12" s="269"/>
    </row>
    <row r="13" spans="1:11">
      <c r="A13" s="7"/>
      <c r="B13" s="170" t="s">
        <v>41</v>
      </c>
      <c r="C13" s="171" t="s">
        <v>40</v>
      </c>
      <c r="D13" s="172">
        <f>D6*1000000/D9</f>
        <v>2237.7866666666669</v>
      </c>
      <c r="E13" s="173">
        <f>E6*1000000/E9</f>
        <v>2870.703270239017</v>
      </c>
      <c r="F13" s="173">
        <f>F6*1000000/F9</f>
        <v>2122.9239700911799</v>
      </c>
      <c r="G13" s="173">
        <f>G6*1000000/G9</f>
        <v>2476.6130582959286</v>
      </c>
      <c r="H13" s="171"/>
      <c r="I13" s="268"/>
      <c r="J13" s="239"/>
      <c r="K13" s="269"/>
    </row>
    <row r="14" spans="1:11">
      <c r="A14" s="7"/>
      <c r="B14" s="170" t="s">
        <v>548</v>
      </c>
      <c r="C14" s="171"/>
      <c r="D14" s="172">
        <f>D7*1000000/D9</f>
        <v>13370.133333333333</v>
      </c>
      <c r="E14" s="173">
        <f>E7*1000000/E9</f>
        <v>15105.787303135841</v>
      </c>
      <c r="F14" s="173">
        <f>F7*1000000/F9</f>
        <v>13978.927409739848</v>
      </c>
      <c r="G14" s="173">
        <f>G7*1000000/G9</f>
        <v>15349.462569514371</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1.7549532677046353</v>
      </c>
      <c r="F16" s="179">
        <f>(F4-E4)/ABS(E4)</f>
        <v>0.79742417560352952</v>
      </c>
      <c r="G16" s="179">
        <f>(G4-F4)/ABS(F4)</f>
        <v>0.14870196372097216</v>
      </c>
      <c r="H16" s="171"/>
      <c r="I16" s="268"/>
      <c r="J16" s="239"/>
      <c r="K16" s="269"/>
    </row>
    <row r="17" spans="1:12">
      <c r="A17" s="7"/>
      <c r="B17" s="170" t="s">
        <v>543</v>
      </c>
      <c r="C17" s="180" t="s">
        <v>36</v>
      </c>
      <c r="D17" s="170"/>
      <c r="E17" s="179">
        <f>(E6-D6)/ABS(D6)</f>
        <v>1.0057258958256372</v>
      </c>
      <c r="F17" s="179">
        <f>(F6-E6)/ABS(E6)</f>
        <v>0.59583398934732301</v>
      </c>
      <c r="G17" s="179">
        <f>(G6-F6)/ABS(F6)</f>
        <v>0.39777626376572028</v>
      </c>
      <c r="H17" s="171"/>
      <c r="I17" s="268"/>
      <c r="J17" s="239"/>
      <c r="K17" s="269"/>
    </row>
    <row r="18" spans="1:12">
      <c r="A18" s="7"/>
      <c r="B18" s="170" t="s">
        <v>41</v>
      </c>
      <c r="C18" s="177" t="s">
        <v>36</v>
      </c>
      <c r="D18" s="178"/>
      <c r="E18" s="179">
        <f>(E13-D13)/ABS(D13)</f>
        <v>0.28283151964397119</v>
      </c>
      <c r="F18" s="179">
        <f>(F13-E13)/ABS(E13)</f>
        <v>-0.2604864487041102</v>
      </c>
      <c r="G18" s="179">
        <f>(G13-F13)/ABS(F13)</f>
        <v>0.16660468918703561</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0.2426925449124569</v>
      </c>
      <c r="F20" s="175">
        <f>F6/AVERAGE(E7:F7)</f>
        <v>0.20238573786419836</v>
      </c>
      <c r="G20" s="175">
        <f>G6/AVERAGE(F7:G7)</f>
        <v>0.18334090243187812</v>
      </c>
      <c r="H20" s="171"/>
      <c r="I20" s="264" t="s">
        <v>1187</v>
      </c>
      <c r="J20" s="264"/>
      <c r="K20" s="264"/>
    </row>
    <row r="21" spans="1:12">
      <c r="A21" s="7"/>
      <c r="B21" s="170" t="s">
        <v>43</v>
      </c>
      <c r="C21" s="182" t="s">
        <v>36</v>
      </c>
      <c r="D21" s="171"/>
      <c r="E21" s="175">
        <f>E6/AVERAGE(D8:E8)</f>
        <v>0.11741916355645471</v>
      </c>
      <c r="F21" s="175">
        <f>F6/AVERAGE(E8:F8)</f>
        <v>0.11759979982789227</v>
      </c>
      <c r="G21" s="175">
        <f>G6/AVERAGE(F8:G8)</f>
        <v>9.4886181340798625E-2</v>
      </c>
      <c r="H21" s="171"/>
      <c r="I21" s="183" t="s">
        <v>1188</v>
      </c>
      <c r="J21" s="183">
        <v>2018</v>
      </c>
      <c r="K21" s="183" t="s">
        <v>1190</v>
      </c>
    </row>
    <row r="22" spans="1:12">
      <c r="A22" s="7"/>
      <c r="B22" s="176" t="s">
        <v>551</v>
      </c>
      <c r="C22" s="182"/>
      <c r="D22" s="171"/>
      <c r="E22" s="175"/>
      <c r="F22" s="175"/>
      <c r="G22" s="175"/>
      <c r="H22" s="171"/>
      <c r="I22" s="171" t="s">
        <v>1189</v>
      </c>
      <c r="J22" s="172">
        <v>5000000</v>
      </c>
      <c r="K22" s="185">
        <f>SUM(K30)/J22</f>
        <v>0.2367244</v>
      </c>
    </row>
    <row r="23" spans="1:12">
      <c r="A23" s="7"/>
      <c r="B23" s="170" t="s">
        <v>552</v>
      </c>
      <c r="C23" s="182" t="s">
        <v>36</v>
      </c>
      <c r="D23" s="175">
        <f>1-D7/D8</f>
        <v>0.53585660044444383</v>
      </c>
      <c r="E23" s="175">
        <f>1-E7/E8</f>
        <v>0.50428575786230667</v>
      </c>
      <c r="F23" s="175">
        <f>1-F7/F8</f>
        <v>0.36410427787058686</v>
      </c>
      <c r="G23" s="175">
        <f>1-G7/G8</f>
        <v>0.54660344103792502</v>
      </c>
      <c r="H23" s="171"/>
      <c r="I23" s="171" t="s">
        <v>1191</v>
      </c>
      <c r="J23" s="172">
        <v>1068000</v>
      </c>
      <c r="K23" s="185">
        <f>SUM(K32)/J23</f>
        <v>0.29822565543071161</v>
      </c>
    </row>
    <row r="24" spans="1:12">
      <c r="A24" s="7"/>
      <c r="B24" s="170" t="s">
        <v>553</v>
      </c>
      <c r="C24" s="182" t="s">
        <v>36</v>
      </c>
      <c r="D24" s="175">
        <f>D8/D7-1</f>
        <v>1.1545065618891859</v>
      </c>
      <c r="E24" s="175">
        <f>E8/E7-1</f>
        <v>1.0172912436157775</v>
      </c>
      <c r="F24" s="175">
        <f>F8/F7-1</f>
        <v>0.5725848833379743</v>
      </c>
      <c r="G24" s="175">
        <f>G8/G7-1</f>
        <v>1.2055747451838212</v>
      </c>
      <c r="H24" s="171"/>
      <c r="I24" s="171" t="s">
        <v>1376</v>
      </c>
      <c r="J24" s="172"/>
      <c r="K24" s="171"/>
    </row>
    <row r="25" spans="1:12">
      <c r="A25" s="7"/>
      <c r="B25" s="170" t="s">
        <v>554</v>
      </c>
      <c r="C25" s="182" t="s">
        <v>40</v>
      </c>
      <c r="D25" s="186">
        <f>'Input yearly DXG'!N19/'Input yearly DXG'!N31</f>
        <v>1.739108501154488</v>
      </c>
      <c r="E25" s="186">
        <f>'Input yearly DXG'!O19/'Input yearly DXG'!O31</f>
        <v>1.9692301707706072</v>
      </c>
      <c r="F25" s="186">
        <f>'Input yearly DXG'!P19/'Input yearly DXG'!P31</f>
        <v>3.028942036717607</v>
      </c>
      <c r="G25" s="186">
        <f>'Input yearly DXG'!Q19/'Input yearly DXG'!Q31</f>
        <v>2.3721796410624245</v>
      </c>
      <c r="H25" s="171"/>
      <c r="I25" s="171" t="s">
        <v>576</v>
      </c>
      <c r="J25" s="187" t="s">
        <v>1697</v>
      </c>
      <c r="K25" s="197" t="s">
        <v>1649</v>
      </c>
    </row>
    <row r="26" spans="1:12">
      <c r="A26" s="7"/>
      <c r="B26" s="170" t="s">
        <v>555</v>
      </c>
      <c r="C26" s="182" t="s">
        <v>40</v>
      </c>
      <c r="D26" s="186">
        <f>('Input yearly DXG'!N19-'Input yearly DXG'!N23)/'Input yearly DXG'!N31</f>
        <v>1.2219828188981761</v>
      </c>
      <c r="E26" s="186">
        <f>('Input yearly DXG'!O19-'Input yearly DXG'!O23)/'Input yearly DXG'!O31</f>
        <v>1.2294534298842299</v>
      </c>
      <c r="F26" s="186">
        <f>('Input yearly DXG'!P19-'Input yearly DXG'!P23)/'Input yearly DXG'!P31</f>
        <v>2.4296359333728286</v>
      </c>
      <c r="G26" s="186">
        <f>('Input yearly DXG'!Q19-'Input yearly DXG'!Q23)/'Input yearly DXG'!Q31</f>
        <v>1.4596656102102474</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DXG'!Y1</f>
        <v>Quý 2/2016</v>
      </c>
      <c r="E28" s="199" t="str">
        <f>'Input quaterly DXG'!Z1</f>
        <v>Quý 3/2016</v>
      </c>
      <c r="F28" s="199" t="str">
        <f>'Input quaterly DXG'!AA1</f>
        <v>Quý 4/2016</v>
      </c>
      <c r="G28" s="199" t="str">
        <f>'Input quaterly DXG'!AB1</f>
        <v>Quý 1/2017</v>
      </c>
      <c r="H28" s="199" t="str">
        <f>'Input quaterly DXG'!AC1</f>
        <v>Quý 2/2017</v>
      </c>
      <c r="I28" s="199" t="str">
        <f>'Input quaterly DXG'!AD1</f>
        <v>Quý 3/2017</v>
      </c>
      <c r="J28" s="199" t="str">
        <f>'Input quaterly DXG'!AE1</f>
        <v>Quý 4/2017</v>
      </c>
      <c r="K28" s="199" t="str">
        <f>'Input quaterly DXG'!AF1</f>
        <v>Quý 1/2018</v>
      </c>
    </row>
    <row r="29" spans="1:12">
      <c r="A29" s="7"/>
      <c r="B29" s="170"/>
      <c r="C29" s="171"/>
      <c r="D29" s="171"/>
      <c r="E29" s="171"/>
      <c r="F29" s="171"/>
      <c r="G29" s="171"/>
      <c r="H29" s="171"/>
      <c r="I29" s="171"/>
      <c r="J29" s="171"/>
      <c r="K29" s="171"/>
    </row>
    <row r="30" spans="1:12">
      <c r="A30" s="7"/>
      <c r="B30" s="170" t="s">
        <v>541</v>
      </c>
      <c r="C30" s="171" t="s">
        <v>38</v>
      </c>
      <c r="D30" s="188">
        <f>'Input quaterly DXG'!Y3</f>
        <v>771818</v>
      </c>
      <c r="E30" s="188">
        <f>'Input quaterly DXG'!Z3</f>
        <v>233986</v>
      </c>
      <c r="F30" s="188">
        <f>'Input quaterly DXG'!AA3</f>
        <v>1185627</v>
      </c>
      <c r="G30" s="188">
        <f>'Input quaterly DXG'!AB3</f>
        <v>586280</v>
      </c>
      <c r="H30" s="188">
        <f>'Input quaterly DXG'!AC3</f>
        <v>293033</v>
      </c>
      <c r="I30" s="188">
        <f>'Input quaterly DXG'!AD3</f>
        <v>796957</v>
      </c>
      <c r="J30" s="188">
        <f>'Input quaterly DXG'!AE3</f>
        <v>1202973</v>
      </c>
      <c r="K30" s="188">
        <f>'Input quaterly DXG'!AF3</f>
        <v>1183622</v>
      </c>
    </row>
    <row r="31" spans="1:12">
      <c r="A31" s="7"/>
      <c r="B31" s="170" t="s">
        <v>542</v>
      </c>
      <c r="C31" s="171" t="s">
        <v>38</v>
      </c>
      <c r="D31" s="188">
        <f>'Input quaterly DXG'!Y5</f>
        <v>244692</v>
      </c>
      <c r="E31" s="188">
        <f>'Input quaterly DXG'!Z5</f>
        <v>97816</v>
      </c>
      <c r="F31" s="188">
        <f>'Input quaterly DXG'!AA5</f>
        <v>608852</v>
      </c>
      <c r="G31" s="188">
        <f>'Input quaterly DXG'!AB5</f>
        <v>290383</v>
      </c>
      <c r="H31" s="188">
        <f>'Input quaterly DXG'!AC5</f>
        <v>194145</v>
      </c>
      <c r="I31" s="188">
        <f>'Input quaterly DXG'!AD5</f>
        <v>561424</v>
      </c>
      <c r="J31" s="188">
        <f>'Input quaterly DXG'!AE5</f>
        <v>683850</v>
      </c>
      <c r="K31" s="188">
        <f>'Input quaterly DXG'!AF5</f>
        <v>502289</v>
      </c>
    </row>
    <row r="32" spans="1:12">
      <c r="A32" s="7"/>
      <c r="B32" s="170" t="s">
        <v>543</v>
      </c>
      <c r="C32" s="170" t="s">
        <v>38</v>
      </c>
      <c r="D32" s="189">
        <f>'Input quaterly DXG'!Y15</f>
        <v>119561</v>
      </c>
      <c r="E32" s="189">
        <f>'Input quaterly DXG'!Z15</f>
        <v>-4974</v>
      </c>
      <c r="F32" s="189">
        <f>'Input quaterly DXG'!AA15</f>
        <v>393178</v>
      </c>
      <c r="G32" s="189">
        <f>'Input quaterly DXG'!AB15</f>
        <v>151588</v>
      </c>
      <c r="H32" s="189">
        <f>'Input quaterly DXG'!AC15</f>
        <v>51306</v>
      </c>
      <c r="I32" s="189">
        <f>'Input quaterly DXG'!AD15</f>
        <v>256626</v>
      </c>
      <c r="J32" s="189">
        <f>'Input quaterly DXG'!AE15</f>
        <v>291371</v>
      </c>
      <c r="K32" s="189">
        <f>'Input quaterly DXG'!AF15</f>
        <v>318505</v>
      </c>
      <c r="L32" s="10"/>
    </row>
    <row r="33" spans="1:12">
      <c r="A33" s="7"/>
      <c r="B33" s="170" t="s">
        <v>544</v>
      </c>
      <c r="C33" s="171" t="s">
        <v>38</v>
      </c>
      <c r="D33" s="188">
        <f>'Input quaterly DXG'!Y33</f>
        <v>1853626</v>
      </c>
      <c r="E33" s="188">
        <f>'Input quaterly DXG'!Z33</f>
        <v>1873432</v>
      </c>
      <c r="F33" s="188">
        <f>'Input quaterly DXG'!AA33</f>
        <v>3537355</v>
      </c>
      <c r="G33" s="188">
        <f>'Input quaterly DXG'!AB33</f>
        <v>3614633</v>
      </c>
      <c r="H33" s="188">
        <f>'Input quaterly DXG'!AC33</f>
        <v>3911024</v>
      </c>
      <c r="I33" s="188">
        <f>'Input quaterly DXG'!AD33</f>
        <v>4259431</v>
      </c>
      <c r="J33" s="188">
        <f>'Input quaterly DXG'!AE33</f>
        <v>4653845</v>
      </c>
      <c r="K33" s="188">
        <f>'Input quaterly DXG'!AF33</f>
        <v>4798244</v>
      </c>
    </row>
    <row r="34" spans="1:12">
      <c r="A34" s="7"/>
      <c r="B34" s="170" t="s">
        <v>545</v>
      </c>
      <c r="C34" s="171" t="s">
        <v>38</v>
      </c>
      <c r="D34" s="188">
        <f>'Input quaterly DXG'!Y38</f>
        <v>3273210</v>
      </c>
      <c r="E34" s="188">
        <f>'Input quaterly DXG'!Z38</f>
        <v>3573135</v>
      </c>
      <c r="F34" s="188">
        <f>'Input quaterly DXG'!AA38</f>
        <v>5562791</v>
      </c>
      <c r="G34" s="188">
        <f>'Input quaterly DXG'!AB38</f>
        <v>6127427</v>
      </c>
      <c r="H34" s="188">
        <f>'Input quaterly DXG'!AC38</f>
        <v>8211565</v>
      </c>
      <c r="I34" s="188">
        <f>'Input quaterly DXG'!AD38</f>
        <v>9617296</v>
      </c>
      <c r="J34" s="188">
        <f>'Input quaterly DXG'!AE38</f>
        <v>10264403</v>
      </c>
      <c r="K34" s="188">
        <f>'Input quaterly DXG'!AF38</f>
        <v>10751420</v>
      </c>
    </row>
    <row r="35" spans="1:12">
      <c r="A35" s="7"/>
      <c r="B35" s="170" t="s">
        <v>546</v>
      </c>
      <c r="C35" s="171" t="s">
        <v>39</v>
      </c>
      <c r="D35" s="188">
        <f>'Input quaterly DXG'!Y34*1000000/10000</f>
        <v>117263600</v>
      </c>
      <c r="E35" s="188">
        <f>'Input quaterly DXG'!Z34*1000000/10000</f>
        <v>117263600</v>
      </c>
      <c r="F35" s="188">
        <f>'Input quaterly DXG'!AA34*1000000/10000</f>
        <v>253049100</v>
      </c>
      <c r="G35" s="188">
        <f>'Input quaterly DXG'!AB34*1000000/10000</f>
        <v>253049100</v>
      </c>
      <c r="H35" s="188">
        <f>'Input quaterly DXG'!AC34*1000000/10000</f>
        <v>285911400</v>
      </c>
      <c r="I35" s="188">
        <f>'Input quaterly DXG'!AD34*1000000/10000</f>
        <v>285911400</v>
      </c>
      <c r="J35" s="188">
        <f>'Input quaterly DXG'!AE34*1000000/10000</f>
        <v>303192700</v>
      </c>
      <c r="K35" s="188">
        <f>'Input quaterly DXG'!AF34*1000000/10000</f>
        <v>303192700</v>
      </c>
    </row>
    <row r="36" spans="1:12">
      <c r="A36" s="7"/>
      <c r="B36" s="170"/>
      <c r="C36" s="171"/>
      <c r="D36" s="188"/>
      <c r="E36" s="188"/>
      <c r="F36" s="188"/>
      <c r="G36" s="188"/>
      <c r="H36" s="188"/>
      <c r="I36" s="188"/>
      <c r="J36" s="188"/>
      <c r="K36" s="188"/>
    </row>
    <row r="37" spans="1:12">
      <c r="A37" s="7"/>
      <c r="B37" s="170" t="s">
        <v>547</v>
      </c>
      <c r="C37" s="171" t="s">
        <v>36</v>
      </c>
      <c r="D37" s="190">
        <f>D31/D30</f>
        <v>0.3170332902316349</v>
      </c>
      <c r="E37" s="190">
        <f t="shared" ref="E37:K37" si="0">E31/E30</f>
        <v>0.4180421050832101</v>
      </c>
      <c r="F37" s="190">
        <f t="shared" si="0"/>
        <v>0.51352744159841168</v>
      </c>
      <c r="G37" s="190">
        <f t="shared" si="0"/>
        <v>0.49529746878624548</v>
      </c>
      <c r="H37" s="190">
        <f t="shared" si="0"/>
        <v>0.66253630137220043</v>
      </c>
      <c r="I37" s="190">
        <f t="shared" si="0"/>
        <v>0.70445958815845777</v>
      </c>
      <c r="J37" s="190">
        <f t="shared" si="0"/>
        <v>0.56846662393919067</v>
      </c>
      <c r="K37" s="190">
        <f t="shared" si="0"/>
        <v>0.42436605605505812</v>
      </c>
      <c r="L37" s="11"/>
    </row>
    <row r="38" spans="1:12">
      <c r="A38" s="7"/>
      <c r="B38" s="170" t="s">
        <v>571</v>
      </c>
      <c r="C38" s="171" t="s">
        <v>36</v>
      </c>
      <c r="D38" s="190">
        <f>D32/D30</f>
        <v>0.15490828148604982</v>
      </c>
      <c r="E38" s="190">
        <f t="shared" ref="E38:K38" si="1">E32/E30</f>
        <v>-2.125768208354346E-2</v>
      </c>
      <c r="F38" s="190">
        <f t="shared" si="1"/>
        <v>0.3316203156642013</v>
      </c>
      <c r="G38" s="190">
        <f t="shared" si="1"/>
        <v>0.25855905028314113</v>
      </c>
      <c r="H38" s="190">
        <f t="shared" si="1"/>
        <v>0.17508608245487708</v>
      </c>
      <c r="I38" s="190">
        <f t="shared" si="1"/>
        <v>0.32200733540203547</v>
      </c>
      <c r="J38" s="190">
        <f t="shared" si="1"/>
        <v>0.24220909363718054</v>
      </c>
      <c r="K38" s="190">
        <f t="shared" si="1"/>
        <v>0.26909351127302467</v>
      </c>
      <c r="L38" s="11"/>
    </row>
    <row r="39" spans="1:12">
      <c r="A39" s="7"/>
      <c r="B39" s="170" t="s">
        <v>41</v>
      </c>
      <c r="C39" s="171" t="s">
        <v>40</v>
      </c>
      <c r="D39" s="172">
        <f>D32*1000000/D35</f>
        <v>1019.5917573739848</v>
      </c>
      <c r="E39" s="172">
        <f t="shared" ref="E39:K39" si="2">E32*1000000/E35</f>
        <v>-42.417254800296085</v>
      </c>
      <c r="F39" s="172">
        <f t="shared" si="2"/>
        <v>1553.7617007924548</v>
      </c>
      <c r="G39" s="172">
        <f t="shared" si="2"/>
        <v>599.04579783132999</v>
      </c>
      <c r="H39" s="172">
        <f t="shared" si="2"/>
        <v>179.4471993771497</v>
      </c>
      <c r="I39" s="172">
        <f t="shared" si="2"/>
        <v>897.57176523916155</v>
      </c>
      <c r="J39" s="172">
        <f t="shared" si="2"/>
        <v>961.00928551380025</v>
      </c>
      <c r="K39" s="172">
        <f t="shared" si="2"/>
        <v>1050.5035246561015</v>
      </c>
    </row>
    <row r="40" spans="1:12">
      <c r="A40" s="7"/>
      <c r="B40" s="170" t="s">
        <v>548</v>
      </c>
      <c r="C40" s="171"/>
      <c r="D40" s="172">
        <f>D33*1000000/D35</f>
        <v>15807.343455258067</v>
      </c>
      <c r="E40" s="172">
        <f t="shared" ref="E40:K40" si="3">E33*1000000/E35</f>
        <v>15976.244972864555</v>
      </c>
      <c r="F40" s="172">
        <f t="shared" si="3"/>
        <v>13978.927409739848</v>
      </c>
      <c r="G40" s="172">
        <f t="shared" si="3"/>
        <v>14284.314783178443</v>
      </c>
      <c r="H40" s="172">
        <f t="shared" si="3"/>
        <v>13679.146756652586</v>
      </c>
      <c r="I40" s="172">
        <f t="shared" si="3"/>
        <v>14897.73055568963</v>
      </c>
      <c r="J40" s="172">
        <f t="shared" si="3"/>
        <v>15349.462569514371</v>
      </c>
      <c r="K40" s="172">
        <f t="shared" si="3"/>
        <v>15825.724036231743</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-0.62033406839436245</v>
      </c>
      <c r="I42" s="179">
        <f>(I30-E30)/ABS(E30)</f>
        <v>2.4060029232518185</v>
      </c>
      <c r="J42" s="179">
        <f>(J30-F30)/ABS(F30)</f>
        <v>1.4630233623222143E-2</v>
      </c>
      <c r="K42" s="179">
        <f>(K30-G30)/ABS(G30)</f>
        <v>1.0188681176229788</v>
      </c>
      <c r="L42" s="12"/>
    </row>
    <row r="43" spans="1:12">
      <c r="A43" s="7"/>
      <c r="B43" s="170" t="s">
        <v>564</v>
      </c>
      <c r="C43" s="180" t="s">
        <v>36</v>
      </c>
      <c r="D43" s="170"/>
      <c r="E43" s="174">
        <f>E30/D30-1</f>
        <v>-0.69683785555662081</v>
      </c>
      <c r="F43" s="174">
        <f t="shared" ref="F43:K43" si="4">F30/E30-1</f>
        <v>4.0670852102262529</v>
      </c>
      <c r="G43" s="174">
        <f t="shared" si="4"/>
        <v>-0.50551058638172042</v>
      </c>
      <c r="H43" s="174">
        <f t="shared" si="4"/>
        <v>-0.50018250665211161</v>
      </c>
      <c r="I43" s="174">
        <f>I30/H30-1</f>
        <v>1.7196834486218275</v>
      </c>
      <c r="J43" s="174">
        <f t="shared" si="4"/>
        <v>0.50945785029807134</v>
      </c>
      <c r="K43" s="174">
        <f t="shared" si="4"/>
        <v>-1.6085980317097737E-2</v>
      </c>
      <c r="L43" s="12"/>
    </row>
    <row r="44" spans="1:12" s="8" customFormat="1">
      <c r="A44" s="13"/>
      <c r="B44" s="170" t="s">
        <v>562</v>
      </c>
      <c r="C44" s="177" t="s">
        <v>36</v>
      </c>
      <c r="D44" s="178"/>
      <c r="E44" s="191"/>
      <c r="F44" s="191"/>
      <c r="G44" s="191"/>
      <c r="H44" s="179">
        <f>(H32-D32)/ABS(D32)</f>
        <v>-0.5708801364993602</v>
      </c>
      <c r="I44" s="179">
        <f>(I32-E32)/ABS(E32)</f>
        <v>52.5934861278649</v>
      </c>
      <c r="J44" s="179">
        <f>(J32-F32)/ABS(F32)</f>
        <v>-0.25893361276571936</v>
      </c>
      <c r="K44" s="179">
        <f>(K32-G32)/ABS(G32)</f>
        <v>1.1011227801672956</v>
      </c>
      <c r="L44" s="14"/>
    </row>
    <row r="45" spans="1:12">
      <c r="A45" s="7"/>
      <c r="B45" s="170" t="s">
        <v>567</v>
      </c>
      <c r="C45" s="180" t="s">
        <v>36</v>
      </c>
      <c r="D45" s="170"/>
      <c r="E45" s="174">
        <f>E32/D32-1</f>
        <v>-1.0416021946955947</v>
      </c>
      <c r="F45" s="174">
        <f t="shared" ref="F45:K45" si="5">F32/E32-1</f>
        <v>-80.046642541214311</v>
      </c>
      <c r="G45" s="174">
        <f t="shared" si="5"/>
        <v>-0.61445452187050142</v>
      </c>
      <c r="H45" s="174">
        <f>(H32-G32)/ABS(G32)</f>
        <v>-0.66154313006306564</v>
      </c>
      <c r="I45" s="174">
        <f>I32/H32-1</f>
        <v>4.0018711261840725</v>
      </c>
      <c r="J45" s="174">
        <f t="shared" si="5"/>
        <v>0.13539158152330621</v>
      </c>
      <c r="K45" s="174">
        <f t="shared" si="5"/>
        <v>9.3125259548822559E-2</v>
      </c>
      <c r="L45" s="12"/>
    </row>
    <row r="46" spans="1:12" s="8" customFormat="1">
      <c r="A46" s="13"/>
      <c r="B46" s="170" t="s">
        <v>565</v>
      </c>
      <c r="C46" s="177" t="s">
        <v>36</v>
      </c>
      <c r="D46" s="178"/>
      <c r="E46" s="191"/>
      <c r="F46" s="191"/>
      <c r="G46" s="191"/>
      <c r="H46" s="179">
        <f>(H39-D39)/ABS(D39)</f>
        <v>-0.82400093166766486</v>
      </c>
      <c r="I46" s="179">
        <f>(I39-E39)/ABS(E39)</f>
        <v>22.160534067209277</v>
      </c>
      <c r="J46" s="179">
        <f>(J39-F39)/ABS(F39)</f>
        <v>-0.38149506129307792</v>
      </c>
      <c r="K46" s="179">
        <f>(K39-G39)/ABS(G39)</f>
        <v>0.75362806726821574</v>
      </c>
      <c r="L46" s="14"/>
    </row>
    <row r="47" spans="1:12">
      <c r="A47" s="7"/>
      <c r="B47" s="170" t="s">
        <v>566</v>
      </c>
      <c r="C47" s="180" t="s">
        <v>36</v>
      </c>
      <c r="D47" s="170"/>
      <c r="E47" s="174">
        <f>E39/D39-1</f>
        <v>-1.0416021946955947</v>
      </c>
      <c r="F47" s="174">
        <f t="shared" ref="F47:K47" si="6">F39/E39-1</f>
        <v>-37.63041628006556</v>
      </c>
      <c r="G47" s="174">
        <f t="shared" si="6"/>
        <v>-0.61445452187050131</v>
      </c>
      <c r="H47" s="174">
        <f t="shared" si="6"/>
        <v>-0.70044494089302389</v>
      </c>
      <c r="I47" s="174">
        <f>I39/H39-1</f>
        <v>4.0018711261840725</v>
      </c>
      <c r="J47" s="174">
        <f t="shared" si="6"/>
        <v>7.0676822435179254E-2</v>
      </c>
      <c r="K47" s="174">
        <f t="shared" si="6"/>
        <v>9.3125259548822559E-2</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-2.6691293776485367E-3</v>
      </c>
      <c r="F49" s="174">
        <f t="shared" ref="F49:K49" si="7">F32/AVERAGE(E33:F33)</f>
        <v>0.14533116901478474</v>
      </c>
      <c r="G49" s="174">
        <f t="shared" si="7"/>
        <v>4.2390451438117628E-2</v>
      </c>
      <c r="H49" s="174">
        <f t="shared" si="7"/>
        <v>1.3634955725460248E-2</v>
      </c>
      <c r="I49" s="174">
        <f>I32/AVERAGE(H33:I33)</f>
        <v>6.2818043793154726E-2</v>
      </c>
      <c r="J49" s="174">
        <f t="shared" si="7"/>
        <v>6.5379104158785159E-2</v>
      </c>
      <c r="K49" s="174">
        <f t="shared" si="7"/>
        <v>6.7393567707625265E-2</v>
      </c>
      <c r="L49" s="12"/>
    </row>
    <row r="50" spans="1:12">
      <c r="A50" s="7"/>
      <c r="B50" s="170" t="s">
        <v>43</v>
      </c>
      <c r="C50" s="182" t="s">
        <v>36</v>
      </c>
      <c r="D50" s="171"/>
      <c r="E50" s="175">
        <f>E32/AVERAGE(D34:E34)</f>
        <v>-1.4530380809030219E-3</v>
      </c>
      <c r="F50" s="175">
        <f t="shared" ref="F50:K50" si="8">F32/AVERAGE(E34:F34)</f>
        <v>8.6072938856991618E-2</v>
      </c>
      <c r="G50" s="175">
        <f t="shared" si="8"/>
        <v>2.5934161364655477E-2</v>
      </c>
      <c r="H50" s="175">
        <f t="shared" si="8"/>
        <v>7.1561515621181744E-3</v>
      </c>
      <c r="I50" s="174">
        <f>I32/AVERAGE(H34:I34)</f>
        <v>2.8787705507379299E-2</v>
      </c>
      <c r="J50" s="174">
        <f t="shared" si="8"/>
        <v>2.9310472912802876E-2</v>
      </c>
      <c r="K50" s="174">
        <f t="shared" si="8"/>
        <v>3.031097092890438E-2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0.43369780735119345</v>
      </c>
      <c r="E52" s="175">
        <f t="shared" si="9"/>
        <v>0.47568955553036762</v>
      </c>
      <c r="F52" s="175">
        <f t="shared" si="9"/>
        <v>0.36410427787058686</v>
      </c>
      <c r="G52" s="175">
        <f t="shared" si="9"/>
        <v>0.4100895857266027</v>
      </c>
      <c r="H52" s="175">
        <f t="shared" si="9"/>
        <v>0.52371758611178265</v>
      </c>
      <c r="I52" s="175">
        <f t="shared" si="9"/>
        <v>0.55710721599917479</v>
      </c>
      <c r="J52" s="175">
        <f t="shared" si="9"/>
        <v>0.54660344103792502</v>
      </c>
      <c r="K52" s="175">
        <f t="shared" si="9"/>
        <v>0.55371067263673079</v>
      </c>
    </row>
    <row r="53" spans="1:12">
      <c r="A53" s="7"/>
      <c r="B53" s="170" t="s">
        <v>553</v>
      </c>
      <c r="C53" s="182" t="s">
        <v>36</v>
      </c>
      <c r="D53" s="175">
        <f t="shared" ref="D53:K53" si="10">D34/D33-1</f>
        <v>0.76584165306269991</v>
      </c>
      <c r="E53" s="175">
        <f t="shared" si="10"/>
        <v>0.90726698380298831</v>
      </c>
      <c r="F53" s="175">
        <f t="shared" si="10"/>
        <v>0.5725848833379743</v>
      </c>
      <c r="G53" s="175">
        <f t="shared" si="10"/>
        <v>0.69517264961615743</v>
      </c>
      <c r="H53" s="175">
        <f t="shared" si="10"/>
        <v>1.0995946330168263</v>
      </c>
      <c r="I53" s="175">
        <f t="shared" si="10"/>
        <v>1.257882801716943</v>
      </c>
      <c r="J53" s="175">
        <f t="shared" si="10"/>
        <v>1.2055747451838212</v>
      </c>
      <c r="K53" s="175">
        <f t="shared" si="10"/>
        <v>1.2406988890102295</v>
      </c>
    </row>
    <row r="54" spans="1:12">
      <c r="A54" s="7"/>
      <c r="B54" s="170" t="s">
        <v>554</v>
      </c>
      <c r="C54" s="182" t="s">
        <v>40</v>
      </c>
      <c r="D54" s="186">
        <f>'Input quaterly DXG'!Y19/'Input quaterly DXG'!Y31</f>
        <v>2.0181924549170129</v>
      </c>
      <c r="E54" s="186">
        <f>'Input quaterly DXG'!Z19/'Input quaterly DXG'!Z31</f>
        <v>1.8615871970982769</v>
      </c>
      <c r="F54" s="186">
        <f>'Input quaterly DXG'!AA19/'Input quaterly DXG'!AA31</f>
        <v>3.028942036717607</v>
      </c>
      <c r="G54" s="186">
        <f>'Input quaterly DXG'!AB19/'Input quaterly DXG'!AB31</f>
        <v>2.5042853391967355</v>
      </c>
      <c r="H54" s="186">
        <f>'Input quaterly DXG'!AD19/'Input quaterly DXG'!AC31</f>
        <v>2.6146098872503178</v>
      </c>
      <c r="I54" s="186">
        <f>'Input quaterly DXG'!AD19/'Input quaterly DXG'!AD31</f>
        <v>2.3310033202757277</v>
      </c>
      <c r="J54" s="186">
        <f>'Input quaterly DXG'!AE19/'Input quaterly DXG'!AE31</f>
        <v>2.3721796410624245</v>
      </c>
      <c r="K54" s="186">
        <f>'Input quaterly DXG'!AF19/'Input quaterly DXG'!AF31</f>
        <v>2.217466256234395</v>
      </c>
    </row>
    <row r="55" spans="1:12">
      <c r="A55" s="7"/>
      <c r="B55" s="170" t="s">
        <v>555</v>
      </c>
      <c r="C55" s="182" t="s">
        <v>40</v>
      </c>
      <c r="D55" s="192">
        <f>('Input quaterly DXG'!Y19-'Input quaterly DXG'!Y23)/'Input quaterly DXG'!Y31</f>
        <v>1.2666316668120547</v>
      </c>
      <c r="E55" s="192">
        <f>('Input quaterly DXG'!Z19-'Input quaterly DXG'!Z23)/'Input quaterly DXG'!Z31</f>
        <v>1.0989681645860763</v>
      </c>
      <c r="F55" s="192">
        <f>('Input quaterly DXG'!AA19-'Input quaterly DXG'!AA23)/'Input quaterly DXG'!AA31</f>
        <v>2.4296359333728286</v>
      </c>
      <c r="G55" s="192">
        <f>('Input quaterly DXG'!AB19-'Input quaterly DXG'!AB23)/'Input quaterly DXG'!AB31</f>
        <v>2.0716853711735945</v>
      </c>
      <c r="H55" s="192">
        <f>('Input quaterly DXG'!AD19-'Input quaterly DXG'!AC23)/'Input quaterly DXG'!AC31</f>
        <v>2.1690871432263772</v>
      </c>
      <c r="I55" s="192">
        <f>('Input quaterly DXG'!AD19-'Input quaterly DXG'!AD23)/'Input quaterly DXG'!AD31</f>
        <v>1.7667777602764911</v>
      </c>
      <c r="J55" s="192">
        <f>('Input quaterly DXG'!AE19-'Input quaterly DXG'!AE23)/'Input quaterly DXG'!AE31</f>
        <v>1.4596656102102474</v>
      </c>
      <c r="K55" s="192">
        <f>('Input quaterly DXG'!AF19-'Input quaterly DXG'!AF23)/'Input quaterly DXG'!AF31</f>
        <v>1.4671661075650115</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hợp'!D12</f>
        <v>24200</v>
      </c>
    </row>
    <row r="58" spans="1:12">
      <c r="A58" s="7"/>
      <c r="B58" s="170" t="s">
        <v>558</v>
      </c>
      <c r="C58" s="171" t="s">
        <v>38</v>
      </c>
      <c r="D58" s="172"/>
      <c r="E58" s="172"/>
      <c r="F58" s="172"/>
      <c r="G58" s="172"/>
      <c r="H58" s="172"/>
      <c r="I58" s="172"/>
      <c r="J58" s="172"/>
      <c r="K58" s="172">
        <f>K57*K35/1000000</f>
        <v>7337263.3399999999</v>
      </c>
    </row>
    <row r="59" spans="1:12">
      <c r="A59" s="7"/>
      <c r="B59" s="170" t="s">
        <v>559</v>
      </c>
      <c r="C59" s="171" t="s">
        <v>40</v>
      </c>
      <c r="D59" s="172"/>
      <c r="E59" s="172"/>
      <c r="F59" s="172"/>
      <c r="G59" s="172"/>
      <c r="H59" s="172"/>
      <c r="I59" s="172"/>
      <c r="J59" s="172"/>
      <c r="K59" s="194">
        <f>K57/(SUM(H32:K32)*1000000/K35)</f>
        <v>7.9943336079005629</v>
      </c>
    </row>
    <row r="60" spans="1:12">
      <c r="A60" s="7"/>
      <c r="B60" s="170" t="s">
        <v>560</v>
      </c>
      <c r="C60" s="171" t="s">
        <v>40</v>
      </c>
      <c r="D60" s="172"/>
      <c r="E60" s="172"/>
      <c r="F60" s="172"/>
      <c r="G60" s="172"/>
      <c r="H60" s="172"/>
      <c r="I60" s="172"/>
      <c r="J60" s="172"/>
      <c r="K60" s="195">
        <f>K57/K40</f>
        <v>1.5291559453833528</v>
      </c>
    </row>
  </sheetData>
  <mergeCells count="3">
    <mergeCell ref="I2:K2"/>
    <mergeCell ref="I20:K20"/>
    <mergeCell ref="I3:K19"/>
  </mergeCells>
  <conditionalFormatting sqref="E16:G18">
    <cfRule type="cellIs" dxfId="57" priority="3" operator="lessThan">
      <formula>0</formula>
    </cfRule>
    <cfRule type="cellIs" dxfId="56" priority="4" operator="greaterThan">
      <formula>0</formula>
    </cfRule>
  </conditionalFormatting>
  <conditionalFormatting sqref="H42:K42 H44:K44 H46:K46">
    <cfRule type="cellIs" dxfId="55" priority="1" operator="lessThan">
      <formula>0</formula>
    </cfRule>
    <cfRule type="cellIs" dxfId="54" priority="2" operator="greaterThan">
      <formula>0</formula>
    </cfRule>
  </conditionalFormatting>
  <pageMargins left="0.7" right="0.7" top="0.75" bottom="0.75" header="0.3" footer="0.3"/>
  <pageSetup orientation="portrait" horizontalDpi="300" verticalDpi="0" r:id="rId1"/>
  <drawing r:id="rId2"/>
</worksheet>
</file>

<file path=xl/worksheets/sheet10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506181</v>
      </c>
      <c r="E3" s="16">
        <v>1394505</v>
      </c>
      <c r="F3" s="16">
        <v>2506517</v>
      </c>
      <c r="G3" s="16">
        <v>2879241</v>
      </c>
      <c r="I3" s="22">
        <f>REPLACE(D3,1,3,"")/1</f>
        <v>181</v>
      </c>
      <c r="J3" s="22">
        <f t="shared" ref="J3:L16" si="0">REPLACE(E3,1,3,"")/1</f>
        <v>4505</v>
      </c>
      <c r="K3" s="22">
        <f t="shared" si="0"/>
        <v>6517</v>
      </c>
      <c r="L3" s="22">
        <f t="shared" si="0"/>
        <v>9241</v>
      </c>
      <c r="N3" s="2">
        <f>D3</f>
        <v>506181</v>
      </c>
      <c r="O3" s="2">
        <f t="shared" ref="O3:Q17" si="1">E3</f>
        <v>1394505</v>
      </c>
      <c r="P3" s="2">
        <f t="shared" si="1"/>
        <v>2506517</v>
      </c>
      <c r="Q3" s="2">
        <f t="shared" si="1"/>
        <v>2879241</v>
      </c>
    </row>
    <row r="4" spans="1:17" ht="61.5" customHeight="1" thickBot="1">
      <c r="A4" s="244" t="s">
        <v>2</v>
      </c>
      <c r="B4" s="245"/>
      <c r="C4" s="15"/>
      <c r="D4" s="17">
        <v>204365</v>
      </c>
      <c r="E4" s="17">
        <v>735260</v>
      </c>
      <c r="F4" s="17">
        <v>1454880</v>
      </c>
      <c r="G4" s="17">
        <v>1149440</v>
      </c>
      <c r="I4" s="22">
        <f t="shared" ref="I4:I16" si="2">REPLACE(D4,1,3,"")/1</f>
        <v>365</v>
      </c>
      <c r="J4" s="22">
        <f t="shared" si="0"/>
        <v>260</v>
      </c>
      <c r="K4" s="22">
        <f t="shared" si="0"/>
        <v>4880</v>
      </c>
      <c r="L4" s="22">
        <f t="shared" si="0"/>
        <v>9440</v>
      </c>
      <c r="N4" s="2">
        <f t="shared" ref="N4:Q38" si="3">D4</f>
        <v>204365</v>
      </c>
      <c r="O4" s="2">
        <f t="shared" si="1"/>
        <v>735260</v>
      </c>
      <c r="P4" s="2">
        <f t="shared" si="1"/>
        <v>1454880</v>
      </c>
      <c r="Q4" s="2">
        <f t="shared" si="1"/>
        <v>1149440</v>
      </c>
    </row>
    <row r="5" spans="1:17" ht="61.5" customHeight="1" thickBot="1">
      <c r="A5" s="254" t="s">
        <v>3</v>
      </c>
      <c r="B5" s="255"/>
      <c r="C5" s="15"/>
      <c r="D5" s="16">
        <v>301815</v>
      </c>
      <c r="E5" s="16">
        <v>659245</v>
      </c>
      <c r="F5" s="16">
        <v>1051637</v>
      </c>
      <c r="G5" s="16">
        <v>1729801</v>
      </c>
      <c r="I5" s="22">
        <f t="shared" si="2"/>
        <v>815</v>
      </c>
      <c r="J5" s="22">
        <f t="shared" si="0"/>
        <v>245</v>
      </c>
      <c r="K5" s="22">
        <f t="shared" si="0"/>
        <v>1637</v>
      </c>
      <c r="L5" s="22">
        <f t="shared" si="0"/>
        <v>9801</v>
      </c>
      <c r="N5" s="2">
        <f t="shared" si="3"/>
        <v>301815</v>
      </c>
      <c r="O5" s="2">
        <f t="shared" si="1"/>
        <v>659245</v>
      </c>
      <c r="P5" s="2">
        <f t="shared" si="1"/>
        <v>1051637</v>
      </c>
      <c r="Q5" s="2">
        <f t="shared" si="1"/>
        <v>1729801</v>
      </c>
    </row>
    <row r="6" spans="1:17" ht="30" customHeight="1" thickBot="1">
      <c r="A6" s="244" t="s">
        <v>4</v>
      </c>
      <c r="B6" s="245"/>
      <c r="C6" s="15"/>
      <c r="D6" s="17">
        <v>83903</v>
      </c>
      <c r="E6" s="17">
        <v>36844</v>
      </c>
      <c r="F6" s="17">
        <v>104660</v>
      </c>
      <c r="G6" s="17">
        <v>66075</v>
      </c>
      <c r="I6" s="22">
        <f t="shared" si="2"/>
        <v>3</v>
      </c>
      <c r="J6" s="22">
        <f t="shared" si="0"/>
        <v>44</v>
      </c>
      <c r="K6" s="22">
        <f t="shared" si="0"/>
        <v>660</v>
      </c>
      <c r="L6" s="22">
        <f t="shared" si="0"/>
        <v>75</v>
      </c>
      <c r="N6" s="2">
        <f t="shared" si="3"/>
        <v>83903</v>
      </c>
      <c r="O6" s="2">
        <f t="shared" si="1"/>
        <v>36844</v>
      </c>
      <c r="P6" s="2">
        <f t="shared" si="1"/>
        <v>104660</v>
      </c>
      <c r="Q6" s="2">
        <f t="shared" si="1"/>
        <v>66075</v>
      </c>
    </row>
    <row r="7" spans="1:17" ht="24" customHeight="1" thickBot="1">
      <c r="A7" s="244" t="s">
        <v>5</v>
      </c>
      <c r="B7" s="245"/>
      <c r="C7" s="15"/>
      <c r="D7" s="18">
        <v>79</v>
      </c>
      <c r="E7" s="17">
        <v>8495</v>
      </c>
      <c r="F7" s="17">
        <v>32703</v>
      </c>
      <c r="G7" s="17">
        <v>62665</v>
      </c>
      <c r="I7" s="22" t="e">
        <f t="shared" si="2"/>
        <v>#VALUE!</v>
      </c>
      <c r="J7" s="22">
        <f t="shared" si="0"/>
        <v>5</v>
      </c>
      <c r="K7" s="22">
        <f t="shared" si="0"/>
        <v>3</v>
      </c>
      <c r="L7" s="22">
        <f t="shared" si="0"/>
        <v>65</v>
      </c>
      <c r="N7" s="2">
        <f t="shared" si="3"/>
        <v>79</v>
      </c>
      <c r="O7" s="2">
        <f t="shared" si="1"/>
        <v>8495</v>
      </c>
      <c r="P7" s="2">
        <f t="shared" si="1"/>
        <v>32703</v>
      </c>
      <c r="Q7" s="2">
        <f t="shared" si="1"/>
        <v>62665</v>
      </c>
    </row>
    <row r="8" spans="1:17" ht="24" customHeight="1" thickBot="1">
      <c r="A8" s="244" t="s">
        <v>6</v>
      </c>
      <c r="B8" s="245"/>
      <c r="C8" s="15"/>
      <c r="D8" s="17">
        <v>54302</v>
      </c>
      <c r="E8" s="17">
        <v>144355</v>
      </c>
      <c r="F8" s="17">
        <v>235753</v>
      </c>
      <c r="G8" s="17">
        <v>294966</v>
      </c>
      <c r="I8" s="22">
        <f t="shared" si="2"/>
        <v>2</v>
      </c>
      <c r="J8" s="22">
        <f t="shared" si="0"/>
        <v>355</v>
      </c>
      <c r="K8" s="22">
        <f t="shared" si="0"/>
        <v>753</v>
      </c>
      <c r="L8" s="22">
        <f t="shared" si="0"/>
        <v>966</v>
      </c>
      <c r="N8" s="2">
        <f t="shared" si="3"/>
        <v>54302</v>
      </c>
      <c r="O8" s="2">
        <f t="shared" si="1"/>
        <v>144355</v>
      </c>
      <c r="P8" s="2">
        <f t="shared" si="1"/>
        <v>235753</v>
      </c>
      <c r="Q8" s="2">
        <f t="shared" si="1"/>
        <v>294966</v>
      </c>
    </row>
    <row r="9" spans="1:17" ht="37.5" customHeight="1" thickBot="1">
      <c r="A9" s="244" t="s">
        <v>7</v>
      </c>
      <c r="B9" s="245"/>
      <c r="C9" s="15"/>
      <c r="D9" s="17">
        <v>82328</v>
      </c>
      <c r="E9" s="17">
        <v>125098</v>
      </c>
      <c r="F9" s="17">
        <v>172799</v>
      </c>
      <c r="G9" s="17">
        <v>248558</v>
      </c>
      <c r="I9" s="22">
        <f t="shared" si="2"/>
        <v>28</v>
      </c>
      <c r="J9" s="22">
        <f t="shared" si="0"/>
        <v>98</v>
      </c>
      <c r="K9" s="22">
        <f t="shared" si="0"/>
        <v>799</v>
      </c>
      <c r="L9" s="22">
        <f t="shared" si="0"/>
        <v>558</v>
      </c>
      <c r="N9" s="2">
        <f t="shared" si="3"/>
        <v>82328</v>
      </c>
      <c r="O9" s="2">
        <f t="shared" si="1"/>
        <v>125098</v>
      </c>
      <c r="P9" s="2">
        <f t="shared" si="1"/>
        <v>172799</v>
      </c>
      <c r="Q9" s="2">
        <f t="shared" si="1"/>
        <v>248558</v>
      </c>
    </row>
    <row r="10" spans="1:17" ht="61.5" customHeight="1" thickBot="1">
      <c r="A10" s="254" t="s">
        <v>8</v>
      </c>
      <c r="B10" s="255"/>
      <c r="C10" s="15"/>
      <c r="D10" s="16">
        <v>249009</v>
      </c>
      <c r="E10" s="16">
        <v>484732</v>
      </c>
      <c r="F10" s="16">
        <v>787085</v>
      </c>
      <c r="G10" s="16">
        <v>1317699</v>
      </c>
      <c r="I10" s="22">
        <f t="shared" si="2"/>
        <v>9</v>
      </c>
      <c r="J10" s="22">
        <f t="shared" si="0"/>
        <v>732</v>
      </c>
      <c r="K10" s="22">
        <f t="shared" si="0"/>
        <v>85</v>
      </c>
      <c r="L10" s="22">
        <f t="shared" si="0"/>
        <v>7699</v>
      </c>
      <c r="N10" s="2">
        <f t="shared" si="3"/>
        <v>249009</v>
      </c>
      <c r="O10" s="2">
        <f t="shared" si="1"/>
        <v>484732</v>
      </c>
      <c r="P10" s="2">
        <f t="shared" si="1"/>
        <v>787085</v>
      </c>
      <c r="Q10" s="2">
        <f t="shared" si="1"/>
        <v>1317699</v>
      </c>
    </row>
    <row r="11" spans="1:17" ht="48" customHeight="1" thickBot="1">
      <c r="A11" s="244" t="s">
        <v>9</v>
      </c>
      <c r="B11" s="245"/>
      <c r="C11" s="15"/>
      <c r="D11" s="17">
        <v>1715</v>
      </c>
      <c r="E11" s="17">
        <v>55657</v>
      </c>
      <c r="F11" s="17">
        <v>34153</v>
      </c>
      <c r="G11" s="17">
        <v>17621</v>
      </c>
      <c r="I11" s="22">
        <f t="shared" si="2"/>
        <v>5</v>
      </c>
      <c r="J11" s="22">
        <f t="shared" si="0"/>
        <v>57</v>
      </c>
      <c r="K11" s="22">
        <f t="shared" si="0"/>
        <v>53</v>
      </c>
      <c r="L11" s="22">
        <f t="shared" si="0"/>
        <v>21</v>
      </c>
      <c r="N11" s="2">
        <f t="shared" si="3"/>
        <v>1715</v>
      </c>
      <c r="O11" s="2">
        <f t="shared" si="1"/>
        <v>55657</v>
      </c>
      <c r="P11" s="2">
        <f t="shared" si="1"/>
        <v>34153</v>
      </c>
      <c r="Q11" s="2">
        <f t="shared" si="1"/>
        <v>17621</v>
      </c>
    </row>
    <row r="12" spans="1:17" ht="45" customHeight="1" thickBot="1">
      <c r="A12" s="244" t="s">
        <v>10</v>
      </c>
      <c r="B12" s="245"/>
      <c r="C12" s="15"/>
      <c r="D12" s="17">
        <v>15645</v>
      </c>
      <c r="E12" s="18"/>
      <c r="F12" s="18"/>
      <c r="G12" s="18"/>
      <c r="I12" s="22">
        <f t="shared" si="2"/>
        <v>45</v>
      </c>
      <c r="J12" s="22" t="e">
        <f t="shared" si="0"/>
        <v>#VALUE!</v>
      </c>
      <c r="K12" s="22" t="e">
        <f t="shared" si="0"/>
        <v>#VALUE!</v>
      </c>
      <c r="L12" s="22" t="e">
        <f t="shared" si="0"/>
        <v>#VALUE!</v>
      </c>
      <c r="N12" s="2">
        <f t="shared" si="3"/>
        <v>15645</v>
      </c>
      <c r="O12" s="2">
        <f t="shared" si="1"/>
        <v>0</v>
      </c>
      <c r="P12" s="2">
        <f t="shared" si="1"/>
        <v>0</v>
      </c>
      <c r="Q12" s="2">
        <f t="shared" si="1"/>
        <v>0</v>
      </c>
    </row>
    <row r="13" spans="1:17" ht="37.5" customHeight="1" thickBot="1">
      <c r="A13" s="254" t="s">
        <v>11</v>
      </c>
      <c r="B13" s="255"/>
      <c r="C13" s="15"/>
      <c r="D13" s="16">
        <v>266369</v>
      </c>
      <c r="E13" s="16">
        <v>540390</v>
      </c>
      <c r="F13" s="16">
        <v>821238</v>
      </c>
      <c r="G13" s="16">
        <v>1335320</v>
      </c>
      <c r="I13" s="22">
        <f t="shared" si="2"/>
        <v>369</v>
      </c>
      <c r="J13" s="22">
        <f t="shared" si="0"/>
        <v>390</v>
      </c>
      <c r="K13" s="22">
        <f t="shared" si="0"/>
        <v>238</v>
      </c>
      <c r="L13" s="22">
        <f t="shared" si="0"/>
        <v>5320</v>
      </c>
      <c r="N13" s="2">
        <f t="shared" si="3"/>
        <v>266369</v>
      </c>
      <c r="O13" s="2">
        <f t="shared" si="1"/>
        <v>540390</v>
      </c>
      <c r="P13" s="2">
        <f t="shared" si="1"/>
        <v>821238</v>
      </c>
      <c r="Q13" s="2">
        <f t="shared" si="1"/>
        <v>1335320</v>
      </c>
    </row>
    <row r="14" spans="1:17" ht="61.5" customHeight="1" thickBot="1">
      <c r="A14" s="254" t="s">
        <v>12</v>
      </c>
      <c r="B14" s="255"/>
      <c r="C14" s="15"/>
      <c r="D14" s="16">
        <v>213048</v>
      </c>
      <c r="E14" s="16">
        <v>445617</v>
      </c>
      <c r="F14" s="16">
        <v>664423</v>
      </c>
      <c r="G14" s="16">
        <v>1085420</v>
      </c>
      <c r="I14" s="22">
        <f t="shared" si="2"/>
        <v>48</v>
      </c>
      <c r="J14" s="22">
        <f t="shared" si="0"/>
        <v>617</v>
      </c>
      <c r="K14" s="22">
        <f t="shared" si="0"/>
        <v>423</v>
      </c>
      <c r="L14" s="22">
        <f t="shared" si="0"/>
        <v>5420</v>
      </c>
      <c r="N14" s="2">
        <f t="shared" si="3"/>
        <v>213048</v>
      </c>
      <c r="O14" s="2">
        <f t="shared" si="1"/>
        <v>445617</v>
      </c>
      <c r="P14" s="2">
        <f t="shared" si="1"/>
        <v>664423</v>
      </c>
      <c r="Q14" s="2">
        <f t="shared" si="1"/>
        <v>1085420</v>
      </c>
    </row>
    <row r="15" spans="1:17" ht="61.5" customHeight="1" thickBot="1">
      <c r="A15" s="254" t="s">
        <v>13</v>
      </c>
      <c r="B15" s="255"/>
      <c r="C15" s="15"/>
      <c r="D15" s="16">
        <v>167834</v>
      </c>
      <c r="E15" s="16">
        <v>336629</v>
      </c>
      <c r="F15" s="16">
        <v>537204</v>
      </c>
      <c r="G15" s="16">
        <v>750891</v>
      </c>
      <c r="I15" s="22">
        <f t="shared" si="2"/>
        <v>834</v>
      </c>
      <c r="J15" s="22">
        <f t="shared" si="0"/>
        <v>629</v>
      </c>
      <c r="K15" s="22">
        <f t="shared" si="0"/>
        <v>204</v>
      </c>
      <c r="L15" s="22">
        <f t="shared" si="0"/>
        <v>891</v>
      </c>
      <c r="N15" s="2">
        <f t="shared" si="3"/>
        <v>167834</v>
      </c>
      <c r="O15" s="2">
        <f t="shared" si="1"/>
        <v>336629</v>
      </c>
      <c r="P15" s="2">
        <f t="shared" si="1"/>
        <v>537204</v>
      </c>
      <c r="Q15" s="2">
        <f t="shared" si="1"/>
        <v>750891</v>
      </c>
    </row>
    <row r="16" spans="1:17" ht="37.5" customHeight="1" thickBot="1">
      <c r="A16" s="244" t="s">
        <v>14</v>
      </c>
      <c r="B16" s="245"/>
      <c r="C16" s="15"/>
      <c r="D16" s="17">
        <v>2346</v>
      </c>
      <c r="E16" s="17">
        <v>3125</v>
      </c>
      <c r="F16" s="17">
        <v>3487</v>
      </c>
      <c r="G16" s="17">
        <v>2478</v>
      </c>
      <c r="I16" s="22">
        <f t="shared" si="2"/>
        <v>6</v>
      </c>
      <c r="J16" s="22">
        <f t="shared" si="0"/>
        <v>5</v>
      </c>
      <c r="K16" s="22">
        <f t="shared" si="0"/>
        <v>7</v>
      </c>
      <c r="L16" s="22">
        <f t="shared" si="0"/>
        <v>8</v>
      </c>
      <c r="N16" s="2">
        <f t="shared" si="3"/>
        <v>2346</v>
      </c>
      <c r="O16" s="2">
        <f t="shared" si="1"/>
        <v>3125</v>
      </c>
      <c r="P16" s="2">
        <f t="shared" si="1"/>
        <v>3487</v>
      </c>
      <c r="Q16" s="2">
        <f t="shared" si="1"/>
        <v>2478</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1678871</v>
      </c>
      <c r="E19" s="16">
        <v>2986757</v>
      </c>
      <c r="F19" s="16">
        <v>4627027</v>
      </c>
      <c r="G19" s="16">
        <v>8840186</v>
      </c>
      <c r="I19" s="22">
        <f t="shared" ref="I19:L38" si="4">REPLACE(D19,1,3,"")/1</f>
        <v>8871</v>
      </c>
      <c r="J19" s="22">
        <f t="shared" si="4"/>
        <v>6757</v>
      </c>
      <c r="K19" s="22">
        <f t="shared" si="4"/>
        <v>7027</v>
      </c>
      <c r="L19" s="22">
        <f t="shared" si="4"/>
        <v>186</v>
      </c>
      <c r="N19" s="2">
        <f t="shared" si="3"/>
        <v>1678871</v>
      </c>
      <c r="O19" s="2">
        <f t="shared" si="3"/>
        <v>2986757</v>
      </c>
      <c r="P19" s="2">
        <f t="shared" si="3"/>
        <v>4627027</v>
      </c>
      <c r="Q19" s="2">
        <f t="shared" si="3"/>
        <v>8840186</v>
      </c>
    </row>
    <row r="20" spans="1:17" ht="61.5" customHeight="1" thickBot="1">
      <c r="A20" s="244" t="s">
        <v>17</v>
      </c>
      <c r="B20" s="245"/>
      <c r="C20" s="15"/>
      <c r="D20" s="17">
        <v>776339</v>
      </c>
      <c r="E20" s="17">
        <v>909523</v>
      </c>
      <c r="F20" s="17">
        <v>1818217</v>
      </c>
      <c r="G20" s="17">
        <v>1687437</v>
      </c>
      <c r="I20" s="22">
        <f t="shared" si="4"/>
        <v>339</v>
      </c>
      <c r="J20" s="22">
        <f t="shared" si="4"/>
        <v>523</v>
      </c>
      <c r="K20" s="22">
        <f t="shared" si="4"/>
        <v>8217</v>
      </c>
      <c r="L20" s="22">
        <f t="shared" si="4"/>
        <v>7437</v>
      </c>
      <c r="N20" s="2">
        <f t="shared" si="3"/>
        <v>776339</v>
      </c>
      <c r="O20" s="2">
        <f t="shared" si="3"/>
        <v>909523</v>
      </c>
      <c r="P20" s="2">
        <f t="shared" si="3"/>
        <v>1818217</v>
      </c>
      <c r="Q20" s="2">
        <f t="shared" si="3"/>
        <v>1687437</v>
      </c>
    </row>
    <row r="21" spans="1:17" ht="30" customHeight="1" thickBot="1">
      <c r="A21" s="244" t="s">
        <v>18</v>
      </c>
      <c r="B21" s="245"/>
      <c r="C21" s="15"/>
      <c r="D21" s="18"/>
      <c r="E21" s="18"/>
      <c r="F21" s="18"/>
      <c r="G21" s="17">
        <v>226023</v>
      </c>
      <c r="I21" s="22" t="e">
        <f t="shared" si="4"/>
        <v>#VALUE!</v>
      </c>
      <c r="J21" s="22" t="e">
        <f t="shared" si="4"/>
        <v>#VALUE!</v>
      </c>
      <c r="K21" s="22" t="e">
        <f t="shared" si="4"/>
        <v>#VALUE!</v>
      </c>
      <c r="L21" s="22">
        <f t="shared" si="4"/>
        <v>23</v>
      </c>
      <c r="N21" s="2">
        <f t="shared" si="3"/>
        <v>0</v>
      </c>
      <c r="O21" s="2">
        <f t="shared" si="3"/>
        <v>0</v>
      </c>
      <c r="P21" s="2">
        <f t="shared" si="3"/>
        <v>0</v>
      </c>
      <c r="Q21" s="2">
        <f t="shared" si="3"/>
        <v>226023</v>
      </c>
    </row>
    <row r="22" spans="1:17" ht="36" customHeight="1" thickBot="1">
      <c r="A22" s="244" t="s">
        <v>19</v>
      </c>
      <c r="B22" s="245"/>
      <c r="C22" s="15"/>
      <c r="D22" s="17">
        <v>288128</v>
      </c>
      <c r="E22" s="17">
        <v>925131</v>
      </c>
      <c r="F22" s="17">
        <v>1865020</v>
      </c>
      <c r="G22" s="17">
        <v>3440572</v>
      </c>
      <c r="I22" s="22">
        <f t="shared" si="4"/>
        <v>128</v>
      </c>
      <c r="J22" s="22">
        <f t="shared" si="4"/>
        <v>131</v>
      </c>
      <c r="K22" s="22">
        <f t="shared" si="4"/>
        <v>5020</v>
      </c>
      <c r="L22" s="22">
        <f t="shared" si="4"/>
        <v>572</v>
      </c>
      <c r="N22" s="2">
        <f t="shared" si="3"/>
        <v>288128</v>
      </c>
      <c r="O22" s="2">
        <f t="shared" si="3"/>
        <v>925131</v>
      </c>
      <c r="P22" s="2">
        <f t="shared" si="3"/>
        <v>1865020</v>
      </c>
      <c r="Q22" s="2">
        <f t="shared" si="3"/>
        <v>3440572</v>
      </c>
    </row>
    <row r="23" spans="1:17" ht="24" customHeight="1" thickBot="1">
      <c r="A23" s="244" t="s">
        <v>20</v>
      </c>
      <c r="B23" s="245"/>
      <c r="C23" s="15"/>
      <c r="D23" s="17">
        <v>499214</v>
      </c>
      <c r="E23" s="17">
        <v>1122029</v>
      </c>
      <c r="F23" s="17">
        <v>915503</v>
      </c>
      <c r="G23" s="17">
        <v>3400583</v>
      </c>
      <c r="I23" s="22">
        <f t="shared" si="4"/>
        <v>214</v>
      </c>
      <c r="J23" s="22">
        <f t="shared" si="4"/>
        <v>2029</v>
      </c>
      <c r="K23" s="22">
        <f t="shared" si="4"/>
        <v>503</v>
      </c>
      <c r="L23" s="22">
        <f t="shared" si="4"/>
        <v>583</v>
      </c>
      <c r="N23" s="2">
        <f t="shared" si="3"/>
        <v>499214</v>
      </c>
      <c r="O23" s="2">
        <f t="shared" si="3"/>
        <v>1122029</v>
      </c>
      <c r="P23" s="2">
        <f t="shared" si="3"/>
        <v>915503</v>
      </c>
      <c r="Q23" s="2">
        <f t="shared" si="3"/>
        <v>3400583</v>
      </c>
    </row>
    <row r="24" spans="1:17" ht="36" customHeight="1" thickBot="1">
      <c r="A24" s="244" t="s">
        <v>21</v>
      </c>
      <c r="B24" s="245"/>
      <c r="C24" s="15"/>
      <c r="D24" s="17">
        <v>115189</v>
      </c>
      <c r="E24" s="17">
        <v>30074</v>
      </c>
      <c r="F24" s="17">
        <v>28287</v>
      </c>
      <c r="G24" s="17">
        <v>85570</v>
      </c>
      <c r="I24" s="22">
        <f t="shared" si="4"/>
        <v>189</v>
      </c>
      <c r="J24" s="22">
        <f t="shared" si="4"/>
        <v>74</v>
      </c>
      <c r="K24" s="22">
        <f t="shared" si="4"/>
        <v>87</v>
      </c>
      <c r="L24" s="22">
        <f t="shared" si="4"/>
        <v>70</v>
      </c>
      <c r="N24" s="2">
        <f t="shared" si="3"/>
        <v>115189</v>
      </c>
      <c r="O24" s="2">
        <f t="shared" si="3"/>
        <v>30074</v>
      </c>
      <c r="P24" s="2">
        <f t="shared" si="3"/>
        <v>28287</v>
      </c>
      <c r="Q24" s="2">
        <f t="shared" si="3"/>
        <v>85570</v>
      </c>
    </row>
    <row r="25" spans="1:17" ht="24" customHeight="1" thickBot="1">
      <c r="A25" s="254" t="s">
        <v>22</v>
      </c>
      <c r="B25" s="255"/>
      <c r="C25" s="15"/>
      <c r="D25" s="16">
        <v>481582</v>
      </c>
      <c r="E25" s="16">
        <v>586591</v>
      </c>
      <c r="F25" s="16">
        <v>935765</v>
      </c>
      <c r="G25" s="16">
        <v>1424216</v>
      </c>
      <c r="I25" s="22">
        <f t="shared" si="4"/>
        <v>582</v>
      </c>
      <c r="J25" s="22">
        <f t="shared" si="4"/>
        <v>591</v>
      </c>
      <c r="K25" s="22">
        <f t="shared" si="4"/>
        <v>765</v>
      </c>
      <c r="L25" s="22">
        <f t="shared" si="4"/>
        <v>4216</v>
      </c>
      <c r="N25" s="2">
        <f t="shared" si="3"/>
        <v>481582</v>
      </c>
      <c r="O25" s="2">
        <f t="shared" si="3"/>
        <v>586591</v>
      </c>
      <c r="P25" s="2">
        <f t="shared" si="3"/>
        <v>935765</v>
      </c>
      <c r="Q25" s="2">
        <f t="shared" si="3"/>
        <v>1424216</v>
      </c>
    </row>
    <row r="26" spans="1:17" ht="25.5" customHeight="1" thickBot="1">
      <c r="A26" s="244" t="s">
        <v>23</v>
      </c>
      <c r="B26" s="245"/>
      <c r="C26" s="15"/>
      <c r="D26" s="17">
        <v>10208</v>
      </c>
      <c r="E26" s="17">
        <v>21038</v>
      </c>
      <c r="F26" s="17">
        <v>38857</v>
      </c>
      <c r="G26" s="17">
        <v>63945</v>
      </c>
      <c r="I26" s="22">
        <f t="shared" si="4"/>
        <v>8</v>
      </c>
      <c r="J26" s="22">
        <f t="shared" si="4"/>
        <v>38</v>
      </c>
      <c r="K26" s="22">
        <f t="shared" si="4"/>
        <v>57</v>
      </c>
      <c r="L26" s="22">
        <f t="shared" si="4"/>
        <v>45</v>
      </c>
      <c r="N26" s="2">
        <f t="shared" si="3"/>
        <v>10208</v>
      </c>
      <c r="O26" s="2">
        <f t="shared" si="3"/>
        <v>21038</v>
      </c>
      <c r="P26" s="2">
        <f t="shared" si="3"/>
        <v>38857</v>
      </c>
      <c r="Q26" s="2">
        <f t="shared" si="3"/>
        <v>63945</v>
      </c>
    </row>
    <row r="27" spans="1:17" ht="15.75" customHeight="1" thickBot="1">
      <c r="A27" s="244" t="s">
        <v>24</v>
      </c>
      <c r="B27" s="245"/>
      <c r="C27" s="15"/>
      <c r="D27" s="17">
        <v>22784</v>
      </c>
      <c r="E27" s="17">
        <v>22564</v>
      </c>
      <c r="F27" s="17">
        <v>37838</v>
      </c>
      <c r="G27" s="17">
        <v>28646</v>
      </c>
      <c r="I27" s="22">
        <f t="shared" si="4"/>
        <v>84</v>
      </c>
      <c r="J27" s="22">
        <f t="shared" si="4"/>
        <v>64</v>
      </c>
      <c r="K27" s="22">
        <f t="shared" si="4"/>
        <v>38</v>
      </c>
      <c r="L27" s="22">
        <f t="shared" si="4"/>
        <v>46</v>
      </c>
      <c r="N27" s="2">
        <f t="shared" si="3"/>
        <v>22784</v>
      </c>
      <c r="O27" s="2">
        <f t="shared" si="3"/>
        <v>22564</v>
      </c>
      <c r="P27" s="2">
        <f t="shared" si="3"/>
        <v>37838</v>
      </c>
      <c r="Q27" s="2">
        <f t="shared" si="3"/>
        <v>28646</v>
      </c>
    </row>
    <row r="28" spans="1:17" ht="30" customHeight="1" thickBot="1">
      <c r="A28" s="244" t="s">
        <v>25</v>
      </c>
      <c r="B28" s="245"/>
      <c r="C28" s="15"/>
      <c r="D28" s="17">
        <v>364848</v>
      </c>
      <c r="E28" s="17">
        <v>392681</v>
      </c>
      <c r="F28" s="17">
        <v>580053</v>
      </c>
      <c r="G28" s="17">
        <v>962083</v>
      </c>
      <c r="I28" s="22">
        <f t="shared" si="4"/>
        <v>848</v>
      </c>
      <c r="J28" s="22">
        <f t="shared" si="4"/>
        <v>681</v>
      </c>
      <c r="K28" s="22">
        <f t="shared" si="4"/>
        <v>53</v>
      </c>
      <c r="L28" s="22">
        <f t="shared" si="4"/>
        <v>83</v>
      </c>
      <c r="N28" s="2">
        <f t="shared" si="3"/>
        <v>364848</v>
      </c>
      <c r="O28" s="2">
        <f t="shared" si="3"/>
        <v>392681</v>
      </c>
      <c r="P28" s="2">
        <f t="shared" si="3"/>
        <v>580053</v>
      </c>
      <c r="Q28" s="2">
        <f t="shared" si="3"/>
        <v>962083</v>
      </c>
    </row>
    <row r="29" spans="1:17" ht="15" customHeight="1" thickBot="1">
      <c r="A29" s="254" t="s">
        <v>26</v>
      </c>
      <c r="B29" s="255"/>
      <c r="C29" s="15"/>
      <c r="D29" s="16">
        <v>2160453</v>
      </c>
      <c r="E29" s="16">
        <v>3573347</v>
      </c>
      <c r="F29" s="16">
        <v>5562791</v>
      </c>
      <c r="G29" s="16">
        <v>10264403</v>
      </c>
      <c r="I29" s="22">
        <f t="shared" si="4"/>
        <v>453</v>
      </c>
      <c r="J29" s="22">
        <f t="shared" si="4"/>
        <v>3347</v>
      </c>
      <c r="K29" s="22">
        <f t="shared" si="4"/>
        <v>2791</v>
      </c>
      <c r="L29" s="22">
        <f t="shared" si="4"/>
        <v>64403</v>
      </c>
      <c r="N29" s="2">
        <f t="shared" si="3"/>
        <v>2160453</v>
      </c>
      <c r="O29" s="2">
        <f t="shared" si="3"/>
        <v>3573347</v>
      </c>
      <c r="P29" s="2">
        <f t="shared" si="3"/>
        <v>5562791</v>
      </c>
      <c r="Q29" s="2">
        <f t="shared" si="3"/>
        <v>10264403</v>
      </c>
    </row>
    <row r="30" spans="1:17" ht="15" customHeight="1" thickBot="1">
      <c r="A30" s="254" t="s">
        <v>27</v>
      </c>
      <c r="B30" s="255"/>
      <c r="C30" s="15"/>
      <c r="D30" s="16">
        <v>1088225</v>
      </c>
      <c r="E30" s="16">
        <v>1801988</v>
      </c>
      <c r="F30" s="16">
        <v>2025436</v>
      </c>
      <c r="G30" s="16">
        <v>5610557</v>
      </c>
      <c r="I30" s="22">
        <f t="shared" si="4"/>
        <v>8225</v>
      </c>
      <c r="J30" s="22">
        <f t="shared" si="4"/>
        <v>1988</v>
      </c>
      <c r="K30" s="22">
        <f t="shared" si="4"/>
        <v>5436</v>
      </c>
      <c r="L30" s="22">
        <f t="shared" si="4"/>
        <v>557</v>
      </c>
      <c r="N30" s="2">
        <f t="shared" si="3"/>
        <v>1088225</v>
      </c>
      <c r="O30" s="2">
        <f t="shared" si="3"/>
        <v>1801988</v>
      </c>
      <c r="P30" s="2">
        <f t="shared" si="3"/>
        <v>2025436</v>
      </c>
      <c r="Q30" s="2">
        <f t="shared" si="3"/>
        <v>5610557</v>
      </c>
    </row>
    <row r="31" spans="1:17" ht="15" customHeight="1" thickBot="1">
      <c r="A31" s="244" t="s">
        <v>28</v>
      </c>
      <c r="B31" s="245"/>
      <c r="C31" s="15"/>
      <c r="D31" s="17">
        <v>965363</v>
      </c>
      <c r="E31" s="17">
        <v>1516713</v>
      </c>
      <c r="F31" s="17">
        <v>1527605</v>
      </c>
      <c r="G31" s="17">
        <v>3726609</v>
      </c>
      <c r="I31" s="22">
        <f t="shared" si="4"/>
        <v>363</v>
      </c>
      <c r="J31" s="22">
        <f t="shared" si="4"/>
        <v>6713</v>
      </c>
      <c r="K31" s="22">
        <f t="shared" si="4"/>
        <v>7605</v>
      </c>
      <c r="L31" s="22">
        <f t="shared" si="4"/>
        <v>6609</v>
      </c>
      <c r="N31" s="2">
        <f t="shared" si="3"/>
        <v>965363</v>
      </c>
      <c r="O31" s="2">
        <f t="shared" si="3"/>
        <v>1516713</v>
      </c>
      <c r="P31" s="2">
        <f t="shared" si="3"/>
        <v>1527605</v>
      </c>
      <c r="Q31" s="2">
        <f t="shared" si="3"/>
        <v>3726609</v>
      </c>
    </row>
    <row r="32" spans="1:17" ht="24" customHeight="1" thickBot="1">
      <c r="A32" s="244" t="s">
        <v>29</v>
      </c>
      <c r="B32" s="245"/>
      <c r="C32" s="15"/>
      <c r="D32" s="17">
        <v>122862</v>
      </c>
      <c r="E32" s="17">
        <v>285275</v>
      </c>
      <c r="F32" s="17">
        <v>497831</v>
      </c>
      <c r="G32" s="17">
        <v>1883948</v>
      </c>
      <c r="I32" s="22">
        <f t="shared" si="4"/>
        <v>862</v>
      </c>
      <c r="J32" s="22">
        <f t="shared" si="4"/>
        <v>275</v>
      </c>
      <c r="K32" s="22">
        <f t="shared" si="4"/>
        <v>831</v>
      </c>
      <c r="L32" s="22">
        <f t="shared" si="4"/>
        <v>3948</v>
      </c>
      <c r="N32" s="2">
        <f t="shared" si="3"/>
        <v>122862</v>
      </c>
      <c r="O32" s="2">
        <f t="shared" si="3"/>
        <v>285275</v>
      </c>
      <c r="P32" s="2">
        <f t="shared" si="3"/>
        <v>497831</v>
      </c>
      <c r="Q32" s="2">
        <f t="shared" si="3"/>
        <v>1883948</v>
      </c>
    </row>
    <row r="33" spans="1:18" ht="24" customHeight="1" thickBot="1">
      <c r="A33" s="254" t="s">
        <v>30</v>
      </c>
      <c r="B33" s="255"/>
      <c r="C33" s="15"/>
      <c r="D33" s="16">
        <v>1002760</v>
      </c>
      <c r="E33" s="16">
        <v>1771359</v>
      </c>
      <c r="F33" s="16">
        <v>3537355</v>
      </c>
      <c r="G33" s="16">
        <v>4653845</v>
      </c>
      <c r="I33" s="22">
        <f t="shared" si="4"/>
        <v>2760</v>
      </c>
      <c r="J33" s="22">
        <f t="shared" si="4"/>
        <v>1359</v>
      </c>
      <c r="K33" s="22">
        <f t="shared" si="4"/>
        <v>7355</v>
      </c>
      <c r="L33" s="22">
        <f t="shared" si="4"/>
        <v>3845</v>
      </c>
      <c r="N33" s="2">
        <f t="shared" si="3"/>
        <v>1002760</v>
      </c>
      <c r="O33" s="2">
        <f t="shared" si="3"/>
        <v>1771359</v>
      </c>
      <c r="P33" s="2">
        <f t="shared" si="3"/>
        <v>3537355</v>
      </c>
      <c r="Q33" s="2">
        <f t="shared" si="3"/>
        <v>4653845</v>
      </c>
      <c r="R33" s="22"/>
    </row>
    <row r="34" spans="1:18" ht="30" customHeight="1" thickBot="1">
      <c r="A34" s="244" t="s">
        <v>31</v>
      </c>
      <c r="B34" s="245"/>
      <c r="C34" s="15"/>
      <c r="D34" s="17">
        <v>750000</v>
      </c>
      <c r="E34" s="17">
        <v>1172636</v>
      </c>
      <c r="F34" s="17">
        <v>2530491</v>
      </c>
      <c r="G34" s="17">
        <v>3031927</v>
      </c>
      <c r="I34" s="22">
        <f t="shared" si="4"/>
        <v>0</v>
      </c>
      <c r="J34" s="22">
        <f t="shared" si="4"/>
        <v>2636</v>
      </c>
      <c r="K34" s="22">
        <f t="shared" si="4"/>
        <v>491</v>
      </c>
      <c r="L34" s="22">
        <f t="shared" si="4"/>
        <v>1927</v>
      </c>
      <c r="N34" s="2">
        <f t="shared" si="3"/>
        <v>750000</v>
      </c>
      <c r="O34" s="2">
        <f t="shared" si="3"/>
        <v>1172636</v>
      </c>
      <c r="P34" s="2">
        <f t="shared" si="3"/>
        <v>2530491</v>
      </c>
      <c r="Q34" s="2">
        <f t="shared" si="3"/>
        <v>3031927</v>
      </c>
    </row>
    <row r="35" spans="1:18" ht="30" customHeight="1" thickBot="1">
      <c r="A35" s="244" t="s">
        <v>32</v>
      </c>
      <c r="B35" s="245"/>
      <c r="C35" s="15"/>
      <c r="D35" s="17">
        <v>10868</v>
      </c>
      <c r="E35" s="17">
        <v>10868</v>
      </c>
      <c r="F35" s="17">
        <v>10868</v>
      </c>
      <c r="G35" s="17">
        <v>10868</v>
      </c>
      <c r="I35" s="22">
        <f t="shared" si="4"/>
        <v>68</v>
      </c>
      <c r="J35" s="22">
        <f t="shared" si="4"/>
        <v>68</v>
      </c>
      <c r="K35" s="22">
        <f t="shared" si="4"/>
        <v>68</v>
      </c>
      <c r="L35" s="22">
        <f t="shared" si="4"/>
        <v>68</v>
      </c>
      <c r="N35" s="2">
        <f t="shared" si="3"/>
        <v>10868</v>
      </c>
      <c r="O35" s="2">
        <f t="shared" si="3"/>
        <v>10868</v>
      </c>
      <c r="P35" s="2">
        <f t="shared" si="3"/>
        <v>10868</v>
      </c>
      <c r="Q35" s="2">
        <f t="shared" si="3"/>
        <v>10868</v>
      </c>
    </row>
    <row r="36" spans="1:18" ht="37.5" customHeight="1" thickBot="1">
      <c r="A36" s="244" t="s">
        <v>33</v>
      </c>
      <c r="B36" s="245"/>
      <c r="C36" s="15"/>
      <c r="D36" s="17">
        <v>229083</v>
      </c>
      <c r="E36" s="17">
        <v>382014</v>
      </c>
      <c r="F36" s="17">
        <v>676747</v>
      </c>
      <c r="G36" s="17">
        <v>745716</v>
      </c>
      <c r="I36" s="22">
        <f t="shared" si="4"/>
        <v>83</v>
      </c>
      <c r="J36" s="22">
        <f t="shared" si="4"/>
        <v>14</v>
      </c>
      <c r="K36" s="22">
        <f t="shared" si="4"/>
        <v>747</v>
      </c>
      <c r="L36" s="22">
        <f t="shared" si="4"/>
        <v>716</v>
      </c>
      <c r="N36" s="2">
        <f t="shared" si="3"/>
        <v>229083</v>
      </c>
      <c r="O36" s="2">
        <f t="shared" si="3"/>
        <v>382014</v>
      </c>
      <c r="P36" s="2">
        <f t="shared" si="3"/>
        <v>676747</v>
      </c>
      <c r="Q36" s="2">
        <f t="shared" si="3"/>
        <v>745716</v>
      </c>
    </row>
    <row r="37" spans="1:18" ht="36" customHeight="1" thickBot="1">
      <c r="A37" s="254" t="s">
        <v>34</v>
      </c>
      <c r="B37" s="255"/>
      <c r="C37" s="15"/>
      <c r="D37" s="16">
        <v>69467</v>
      </c>
      <c r="E37" s="19"/>
      <c r="F37" s="19"/>
      <c r="G37" s="19"/>
      <c r="I37" s="22">
        <f t="shared" si="4"/>
        <v>67</v>
      </c>
      <c r="J37" s="22" t="e">
        <f t="shared" si="4"/>
        <v>#VALUE!</v>
      </c>
      <c r="K37" s="22" t="e">
        <f t="shared" si="4"/>
        <v>#VALUE!</v>
      </c>
      <c r="L37" s="22" t="e">
        <f t="shared" si="4"/>
        <v>#VALUE!</v>
      </c>
      <c r="N37" s="2">
        <f t="shared" si="3"/>
        <v>69467</v>
      </c>
      <c r="O37" s="2">
        <f t="shared" si="3"/>
        <v>0</v>
      </c>
      <c r="P37" s="2">
        <f t="shared" si="3"/>
        <v>0</v>
      </c>
      <c r="Q37" s="2">
        <f t="shared" si="3"/>
        <v>0</v>
      </c>
    </row>
    <row r="38" spans="1:18" ht="30" customHeight="1" thickBot="1">
      <c r="A38" s="254" t="s">
        <v>35</v>
      </c>
      <c r="B38" s="255"/>
      <c r="C38" s="15"/>
      <c r="D38" s="16">
        <v>2160453</v>
      </c>
      <c r="E38" s="16">
        <v>3573347</v>
      </c>
      <c r="F38" s="16">
        <v>5562791</v>
      </c>
      <c r="G38" s="16">
        <v>10264403</v>
      </c>
      <c r="I38" s="22">
        <f t="shared" si="4"/>
        <v>453</v>
      </c>
      <c r="J38" s="22">
        <f t="shared" si="4"/>
        <v>3347</v>
      </c>
      <c r="K38" s="22">
        <f t="shared" si="4"/>
        <v>2791</v>
      </c>
      <c r="L38" s="22">
        <f t="shared" si="4"/>
        <v>64403</v>
      </c>
      <c r="N38" s="2">
        <f t="shared" si="3"/>
        <v>2160453</v>
      </c>
      <c r="O38" s="2">
        <f t="shared" si="3"/>
        <v>3573347</v>
      </c>
      <c r="P38" s="2">
        <f t="shared" si="3"/>
        <v>5562791</v>
      </c>
      <c r="Q38" s="2">
        <f t="shared" si="3"/>
        <v>10264403</v>
      </c>
    </row>
    <row r="39" spans="1:18" ht="15" customHeight="1" thickBot="1">
      <c r="A39" t="s">
        <v>1698</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26">
        <v>293033</v>
      </c>
      <c r="E3" s="26">
        <v>796957</v>
      </c>
      <c r="F3" s="26">
        <v>1202973</v>
      </c>
      <c r="G3" s="26">
        <v>1183622</v>
      </c>
      <c r="H3" s="252" t="s">
        <v>1</v>
      </c>
      <c r="I3" s="253"/>
      <c r="J3" s="15"/>
      <c r="K3" s="16">
        <v>771818</v>
      </c>
      <c r="L3" s="16">
        <v>233986</v>
      </c>
      <c r="M3" s="16">
        <v>1185627</v>
      </c>
      <c r="N3" s="16">
        <v>586280</v>
      </c>
      <c r="P3" s="2">
        <f>REPLACE(D3,1,3,"")/1</f>
        <v>33</v>
      </c>
      <c r="Q3" s="2">
        <f t="shared" ref="Q3:S16" si="0">REPLACE(E3,1,3,"")/1</f>
        <v>957</v>
      </c>
      <c r="R3" s="2">
        <f t="shared" si="0"/>
        <v>2973</v>
      </c>
      <c r="S3" s="2">
        <f t="shared" si="0"/>
        <v>3622</v>
      </c>
      <c r="T3" s="2">
        <f>REPLACE(K3,1,3,"")/1</f>
        <v>818</v>
      </c>
      <c r="U3" s="2">
        <f t="shared" ref="U3:W16" si="1">REPLACE(L3,1,3,"")/1</f>
        <v>986</v>
      </c>
      <c r="V3" s="2">
        <f t="shared" si="1"/>
        <v>5627</v>
      </c>
      <c r="W3" s="2">
        <f t="shared" si="1"/>
        <v>280</v>
      </c>
      <c r="Y3" s="3">
        <f>K3</f>
        <v>771818</v>
      </c>
      <c r="Z3" s="3">
        <f t="shared" ref="Z3:AB17" si="2">L3</f>
        <v>233986</v>
      </c>
      <c r="AA3" s="3">
        <f t="shared" si="2"/>
        <v>1185627</v>
      </c>
      <c r="AB3" s="3">
        <f t="shared" si="2"/>
        <v>586280</v>
      </c>
      <c r="AC3" s="3">
        <f>D3</f>
        <v>293033</v>
      </c>
      <c r="AD3" s="3">
        <f t="shared" ref="AD3:AF17" si="3">E3</f>
        <v>796957</v>
      </c>
      <c r="AE3" s="3">
        <f t="shared" si="3"/>
        <v>1202973</v>
      </c>
      <c r="AF3" s="3">
        <f t="shared" si="3"/>
        <v>1183622</v>
      </c>
    </row>
    <row r="4" spans="1:32" ht="24" customHeight="1" thickBot="1">
      <c r="A4" s="244" t="s">
        <v>2</v>
      </c>
      <c r="B4" s="245"/>
      <c r="C4" s="15"/>
      <c r="D4" s="27">
        <v>98888</v>
      </c>
      <c r="E4" s="27">
        <v>235533</v>
      </c>
      <c r="F4" s="27">
        <v>519123</v>
      </c>
      <c r="G4" s="27">
        <v>681333</v>
      </c>
      <c r="H4" s="244" t="s">
        <v>2</v>
      </c>
      <c r="I4" s="245"/>
      <c r="J4" s="15"/>
      <c r="K4" s="17">
        <v>527127</v>
      </c>
      <c r="L4" s="17">
        <v>136169</v>
      </c>
      <c r="M4" s="17">
        <v>576775</v>
      </c>
      <c r="N4" s="17">
        <v>295897</v>
      </c>
      <c r="P4" s="2">
        <f t="shared" ref="P4:P16" si="4">REPLACE(D4,1,3,"")/1</f>
        <v>88</v>
      </c>
      <c r="Q4" s="2">
        <f t="shared" si="0"/>
        <v>533</v>
      </c>
      <c r="R4" s="2">
        <f t="shared" si="0"/>
        <v>123</v>
      </c>
      <c r="S4" s="2">
        <f t="shared" si="0"/>
        <v>333</v>
      </c>
      <c r="T4" s="2">
        <f t="shared" ref="T4:U16" si="5">REPLACE(K4,1,3,"")/1</f>
        <v>127</v>
      </c>
      <c r="U4" s="2">
        <f t="shared" si="5"/>
        <v>169</v>
      </c>
      <c r="V4" s="2">
        <f t="shared" si="1"/>
        <v>775</v>
      </c>
      <c r="W4" s="2">
        <f t="shared" si="1"/>
        <v>897</v>
      </c>
      <c r="Y4" s="3">
        <f t="shared" ref="Y4:AB38" si="6">K4</f>
        <v>527127</v>
      </c>
      <c r="Z4" s="3">
        <f t="shared" si="2"/>
        <v>136169</v>
      </c>
      <c r="AA4" s="3">
        <f t="shared" si="2"/>
        <v>576775</v>
      </c>
      <c r="AB4" s="3">
        <f t="shared" si="2"/>
        <v>295897</v>
      </c>
      <c r="AC4" s="3">
        <f t="shared" ref="AC4:AF38" si="7">D4</f>
        <v>98888</v>
      </c>
      <c r="AD4" s="3">
        <f t="shared" si="3"/>
        <v>235533</v>
      </c>
      <c r="AE4" s="3">
        <f t="shared" si="3"/>
        <v>519123</v>
      </c>
      <c r="AF4" s="3">
        <f t="shared" si="3"/>
        <v>681333</v>
      </c>
    </row>
    <row r="5" spans="1:32" ht="61.5" customHeight="1" thickBot="1">
      <c r="A5" s="254" t="s">
        <v>3</v>
      </c>
      <c r="B5" s="255"/>
      <c r="C5" s="15"/>
      <c r="D5" s="26">
        <v>194145</v>
      </c>
      <c r="E5" s="26">
        <v>561424</v>
      </c>
      <c r="F5" s="26">
        <v>683850</v>
      </c>
      <c r="G5" s="26">
        <v>502289</v>
      </c>
      <c r="H5" s="254" t="s">
        <v>3</v>
      </c>
      <c r="I5" s="255"/>
      <c r="J5" s="15"/>
      <c r="K5" s="16">
        <v>244692</v>
      </c>
      <c r="L5" s="16">
        <v>97816</v>
      </c>
      <c r="M5" s="16">
        <v>608852</v>
      </c>
      <c r="N5" s="16">
        <v>290383</v>
      </c>
      <c r="P5" s="2">
        <f t="shared" si="4"/>
        <v>145</v>
      </c>
      <c r="Q5" s="2">
        <f t="shared" si="0"/>
        <v>424</v>
      </c>
      <c r="R5" s="2">
        <f t="shared" si="0"/>
        <v>850</v>
      </c>
      <c r="S5" s="2">
        <f t="shared" si="0"/>
        <v>289</v>
      </c>
      <c r="T5" s="2">
        <f t="shared" si="5"/>
        <v>692</v>
      </c>
      <c r="U5" s="2">
        <f t="shared" si="1"/>
        <v>16</v>
      </c>
      <c r="V5" s="2">
        <f t="shared" si="1"/>
        <v>852</v>
      </c>
      <c r="W5" s="2">
        <f t="shared" si="1"/>
        <v>383</v>
      </c>
      <c r="Y5" s="3">
        <f t="shared" si="6"/>
        <v>244692</v>
      </c>
      <c r="Z5" s="3">
        <f t="shared" si="2"/>
        <v>97816</v>
      </c>
      <c r="AA5" s="3">
        <f t="shared" si="2"/>
        <v>608852</v>
      </c>
      <c r="AB5" s="3">
        <f t="shared" si="2"/>
        <v>290383</v>
      </c>
      <c r="AC5" s="3">
        <f t="shared" si="7"/>
        <v>194145</v>
      </c>
      <c r="AD5" s="3">
        <f t="shared" si="3"/>
        <v>561424</v>
      </c>
      <c r="AE5" s="3">
        <f t="shared" si="3"/>
        <v>683850</v>
      </c>
      <c r="AF5" s="3">
        <f t="shared" si="3"/>
        <v>502289</v>
      </c>
    </row>
    <row r="6" spans="1:32" ht="37.5" customHeight="1" thickBot="1">
      <c r="A6" s="244" t="s">
        <v>4</v>
      </c>
      <c r="B6" s="245"/>
      <c r="C6" s="15"/>
      <c r="D6" s="27">
        <v>15093</v>
      </c>
      <c r="E6" s="27">
        <v>19769</v>
      </c>
      <c r="F6" s="27">
        <v>15530</v>
      </c>
      <c r="G6" s="27">
        <v>164994</v>
      </c>
      <c r="H6" s="244" t="s">
        <v>4</v>
      </c>
      <c r="I6" s="245"/>
      <c r="J6" s="15"/>
      <c r="K6" s="17">
        <v>7414</v>
      </c>
      <c r="L6" s="17">
        <v>3435</v>
      </c>
      <c r="M6" s="17">
        <v>86714</v>
      </c>
      <c r="N6" s="17">
        <v>15683</v>
      </c>
      <c r="P6" s="2">
        <f t="shared" si="4"/>
        <v>93</v>
      </c>
      <c r="Q6" s="2">
        <f t="shared" si="0"/>
        <v>69</v>
      </c>
      <c r="R6" s="2">
        <f t="shared" si="0"/>
        <v>30</v>
      </c>
      <c r="S6" s="2">
        <f t="shared" si="0"/>
        <v>994</v>
      </c>
      <c r="T6" s="2">
        <f t="shared" si="5"/>
        <v>4</v>
      </c>
      <c r="U6" s="2">
        <f t="shared" si="1"/>
        <v>5</v>
      </c>
      <c r="V6" s="2">
        <f t="shared" si="1"/>
        <v>14</v>
      </c>
      <c r="W6" s="2">
        <f t="shared" si="1"/>
        <v>83</v>
      </c>
      <c r="Y6" s="3">
        <f t="shared" si="6"/>
        <v>7414</v>
      </c>
      <c r="Z6" s="3">
        <f t="shared" si="2"/>
        <v>3435</v>
      </c>
      <c r="AA6" s="3">
        <f t="shared" si="2"/>
        <v>86714</v>
      </c>
      <c r="AB6" s="3">
        <f t="shared" si="2"/>
        <v>15683</v>
      </c>
      <c r="AC6" s="3">
        <f t="shared" si="7"/>
        <v>15093</v>
      </c>
      <c r="AD6" s="3">
        <f t="shared" si="3"/>
        <v>19769</v>
      </c>
      <c r="AE6" s="3">
        <f t="shared" si="3"/>
        <v>15530</v>
      </c>
      <c r="AF6" s="3">
        <f t="shared" si="3"/>
        <v>164994</v>
      </c>
    </row>
    <row r="7" spans="1:32" ht="24" customHeight="1" thickBot="1">
      <c r="A7" s="244" t="s">
        <v>5</v>
      </c>
      <c r="B7" s="245"/>
      <c r="C7" s="15"/>
      <c r="D7" s="27">
        <v>10244</v>
      </c>
      <c r="E7" s="27">
        <v>18997</v>
      </c>
      <c r="F7" s="27">
        <v>24939</v>
      </c>
      <c r="G7" s="27">
        <v>33457</v>
      </c>
      <c r="H7" s="244" t="s">
        <v>5</v>
      </c>
      <c r="I7" s="245"/>
      <c r="J7" s="15"/>
      <c r="K7" s="17">
        <v>10586</v>
      </c>
      <c r="L7" s="17">
        <v>5697</v>
      </c>
      <c r="M7" s="17">
        <v>8103</v>
      </c>
      <c r="N7" s="17">
        <v>8485</v>
      </c>
      <c r="P7" s="2">
        <f t="shared" si="4"/>
        <v>44</v>
      </c>
      <c r="Q7" s="2">
        <f t="shared" si="0"/>
        <v>97</v>
      </c>
      <c r="R7" s="2">
        <f t="shared" si="0"/>
        <v>39</v>
      </c>
      <c r="S7" s="2">
        <f t="shared" si="0"/>
        <v>57</v>
      </c>
      <c r="T7" s="2">
        <f t="shared" si="5"/>
        <v>86</v>
      </c>
      <c r="U7" s="2">
        <f t="shared" si="1"/>
        <v>7</v>
      </c>
      <c r="V7" s="2">
        <f t="shared" si="1"/>
        <v>3</v>
      </c>
      <c r="W7" s="2">
        <f t="shared" si="1"/>
        <v>5</v>
      </c>
      <c r="Y7" s="3">
        <f t="shared" si="6"/>
        <v>10586</v>
      </c>
      <c r="Z7" s="3">
        <f t="shared" si="2"/>
        <v>5697</v>
      </c>
      <c r="AA7" s="3">
        <f t="shared" si="2"/>
        <v>8103</v>
      </c>
      <c r="AB7" s="3">
        <f t="shared" si="2"/>
        <v>8485</v>
      </c>
      <c r="AC7" s="3">
        <f t="shared" si="7"/>
        <v>10244</v>
      </c>
      <c r="AD7" s="3">
        <f t="shared" si="3"/>
        <v>18997</v>
      </c>
      <c r="AE7" s="3">
        <f t="shared" si="3"/>
        <v>24939</v>
      </c>
      <c r="AF7" s="3">
        <f t="shared" si="3"/>
        <v>33457</v>
      </c>
    </row>
    <row r="8" spans="1:32" ht="24" customHeight="1" thickBot="1">
      <c r="A8" s="244" t="s">
        <v>6</v>
      </c>
      <c r="B8" s="245"/>
      <c r="C8" s="15"/>
      <c r="D8" s="27">
        <v>62616</v>
      </c>
      <c r="E8" s="27">
        <v>72434</v>
      </c>
      <c r="F8" s="27">
        <v>102442</v>
      </c>
      <c r="G8" s="27">
        <v>86657</v>
      </c>
      <c r="H8" s="244" t="s">
        <v>6</v>
      </c>
      <c r="I8" s="245"/>
      <c r="J8" s="15"/>
      <c r="K8" s="17">
        <v>56703</v>
      </c>
      <c r="L8" s="17">
        <v>43324</v>
      </c>
      <c r="M8" s="17">
        <v>94304</v>
      </c>
      <c r="N8" s="17">
        <v>57473</v>
      </c>
      <c r="P8" s="2">
        <f t="shared" si="4"/>
        <v>16</v>
      </c>
      <c r="Q8" s="2">
        <f t="shared" si="0"/>
        <v>34</v>
      </c>
      <c r="R8" s="2">
        <f t="shared" si="0"/>
        <v>442</v>
      </c>
      <c r="S8" s="2">
        <f t="shared" si="0"/>
        <v>57</v>
      </c>
      <c r="T8" s="2">
        <f t="shared" si="5"/>
        <v>3</v>
      </c>
      <c r="U8" s="2">
        <f t="shared" si="1"/>
        <v>24</v>
      </c>
      <c r="V8" s="2">
        <f t="shared" si="1"/>
        <v>4</v>
      </c>
      <c r="W8" s="2">
        <f t="shared" si="1"/>
        <v>73</v>
      </c>
      <c r="Y8" s="3">
        <f t="shared" si="6"/>
        <v>56703</v>
      </c>
      <c r="Z8" s="3">
        <f t="shared" si="2"/>
        <v>43324</v>
      </c>
      <c r="AA8" s="3">
        <f t="shared" si="2"/>
        <v>94304</v>
      </c>
      <c r="AB8" s="3">
        <f t="shared" si="2"/>
        <v>57473</v>
      </c>
      <c r="AC8" s="3">
        <f t="shared" si="7"/>
        <v>62616</v>
      </c>
      <c r="AD8" s="3">
        <f t="shared" si="3"/>
        <v>72434</v>
      </c>
      <c r="AE8" s="3">
        <f t="shared" si="3"/>
        <v>102442</v>
      </c>
      <c r="AF8" s="3">
        <f t="shared" si="3"/>
        <v>86657</v>
      </c>
    </row>
    <row r="9" spans="1:32" ht="37.5" customHeight="1" thickBot="1">
      <c r="A9" s="244" t="s">
        <v>7</v>
      </c>
      <c r="B9" s="245"/>
      <c r="C9" s="15"/>
      <c r="D9" s="27">
        <v>57293</v>
      </c>
      <c r="E9" s="27">
        <v>62736</v>
      </c>
      <c r="F9" s="27">
        <v>82080</v>
      </c>
      <c r="G9" s="27">
        <v>68401</v>
      </c>
      <c r="H9" s="244" t="s">
        <v>7</v>
      </c>
      <c r="I9" s="245"/>
      <c r="J9" s="15"/>
      <c r="K9" s="17">
        <v>38013</v>
      </c>
      <c r="L9" s="17">
        <v>35897</v>
      </c>
      <c r="M9" s="17">
        <v>62645</v>
      </c>
      <c r="N9" s="17">
        <v>46448</v>
      </c>
      <c r="P9" s="2">
        <f t="shared" si="4"/>
        <v>93</v>
      </c>
      <c r="Q9" s="2">
        <f t="shared" si="0"/>
        <v>36</v>
      </c>
      <c r="R9" s="2">
        <f t="shared" si="0"/>
        <v>80</v>
      </c>
      <c r="S9" s="2">
        <f t="shared" si="0"/>
        <v>1</v>
      </c>
      <c r="T9" s="2">
        <f t="shared" si="5"/>
        <v>13</v>
      </c>
      <c r="U9" s="2">
        <f t="shared" si="1"/>
        <v>97</v>
      </c>
      <c r="V9" s="2">
        <f t="shared" si="1"/>
        <v>45</v>
      </c>
      <c r="W9" s="2">
        <f t="shared" si="1"/>
        <v>48</v>
      </c>
      <c r="Y9" s="3">
        <f t="shared" si="6"/>
        <v>38013</v>
      </c>
      <c r="Z9" s="3">
        <f t="shared" si="2"/>
        <v>35897</v>
      </c>
      <c r="AA9" s="3">
        <f t="shared" si="2"/>
        <v>62645</v>
      </c>
      <c r="AB9" s="3">
        <f t="shared" si="2"/>
        <v>46448</v>
      </c>
      <c r="AC9" s="3">
        <f t="shared" si="7"/>
        <v>57293</v>
      </c>
      <c r="AD9" s="3">
        <f t="shared" si="3"/>
        <v>62736</v>
      </c>
      <c r="AE9" s="3">
        <f t="shared" si="3"/>
        <v>82080</v>
      </c>
      <c r="AF9" s="3">
        <f t="shared" si="3"/>
        <v>68401</v>
      </c>
    </row>
    <row r="10" spans="1:32" ht="61.5" customHeight="1" thickBot="1">
      <c r="A10" s="254" t="s">
        <v>8</v>
      </c>
      <c r="B10" s="255"/>
      <c r="C10" s="15"/>
      <c r="D10" s="26">
        <v>101736</v>
      </c>
      <c r="E10" s="26">
        <v>459274</v>
      </c>
      <c r="F10" s="26">
        <v>532217</v>
      </c>
      <c r="G10" s="26">
        <v>471801</v>
      </c>
      <c r="H10" s="254" t="s">
        <v>8</v>
      </c>
      <c r="I10" s="255"/>
      <c r="J10" s="15"/>
      <c r="K10" s="16">
        <v>168230</v>
      </c>
      <c r="L10" s="16">
        <v>8394</v>
      </c>
      <c r="M10" s="16">
        <v>574913</v>
      </c>
      <c r="N10" s="16">
        <v>224473</v>
      </c>
      <c r="P10" s="2">
        <f t="shared" si="4"/>
        <v>736</v>
      </c>
      <c r="Q10" s="2">
        <f t="shared" si="0"/>
        <v>274</v>
      </c>
      <c r="R10" s="2">
        <f t="shared" si="0"/>
        <v>217</v>
      </c>
      <c r="S10" s="2">
        <f t="shared" si="0"/>
        <v>801</v>
      </c>
      <c r="T10" s="2">
        <f t="shared" si="5"/>
        <v>230</v>
      </c>
      <c r="U10" s="2">
        <f t="shared" si="1"/>
        <v>4</v>
      </c>
      <c r="V10" s="2">
        <f t="shared" si="1"/>
        <v>913</v>
      </c>
      <c r="W10" s="2">
        <f t="shared" si="1"/>
        <v>473</v>
      </c>
      <c r="Y10" s="3">
        <f t="shared" si="6"/>
        <v>168230</v>
      </c>
      <c r="Z10" s="3">
        <f t="shared" si="2"/>
        <v>8394</v>
      </c>
      <c r="AA10" s="3">
        <f t="shared" si="2"/>
        <v>574913</v>
      </c>
      <c r="AB10" s="3">
        <f t="shared" si="2"/>
        <v>224473</v>
      </c>
      <c r="AC10" s="3">
        <f t="shared" si="7"/>
        <v>101736</v>
      </c>
      <c r="AD10" s="3">
        <f t="shared" si="3"/>
        <v>459274</v>
      </c>
      <c r="AE10" s="3">
        <f t="shared" si="3"/>
        <v>532217</v>
      </c>
      <c r="AF10" s="3">
        <f t="shared" si="3"/>
        <v>471801</v>
      </c>
    </row>
    <row r="11" spans="1:32" ht="36" customHeight="1" thickBot="1">
      <c r="A11" s="244" t="s">
        <v>9</v>
      </c>
      <c r="B11" s="245"/>
      <c r="C11" s="15"/>
      <c r="D11" s="27">
        <v>-3975</v>
      </c>
      <c r="E11" s="27">
        <v>5350</v>
      </c>
      <c r="F11" s="27">
        <v>8928</v>
      </c>
      <c r="G11" s="27">
        <v>1298</v>
      </c>
      <c r="H11" s="244" t="s">
        <v>9</v>
      </c>
      <c r="I11" s="245"/>
      <c r="J11" s="15"/>
      <c r="K11" s="17">
        <v>-2588</v>
      </c>
      <c r="L11" s="17">
        <v>6163</v>
      </c>
      <c r="M11" s="17">
        <v>30346</v>
      </c>
      <c r="N11" s="17">
        <v>7318</v>
      </c>
      <c r="P11" s="2">
        <f t="shared" si="4"/>
        <v>75</v>
      </c>
      <c r="Q11" s="2">
        <f t="shared" si="0"/>
        <v>0</v>
      </c>
      <c r="R11" s="2">
        <f t="shared" si="0"/>
        <v>8</v>
      </c>
      <c r="S11" s="2">
        <f t="shared" si="0"/>
        <v>8</v>
      </c>
      <c r="T11" s="2">
        <f t="shared" si="5"/>
        <v>88</v>
      </c>
      <c r="U11" s="2">
        <f t="shared" si="1"/>
        <v>3</v>
      </c>
      <c r="V11" s="2">
        <f t="shared" si="1"/>
        <v>46</v>
      </c>
      <c r="W11" s="2">
        <f t="shared" si="1"/>
        <v>8</v>
      </c>
      <c r="Y11" s="3">
        <f t="shared" si="6"/>
        <v>-2588</v>
      </c>
      <c r="Z11" s="3">
        <f t="shared" si="2"/>
        <v>6163</v>
      </c>
      <c r="AA11" s="3">
        <f t="shared" si="2"/>
        <v>30346</v>
      </c>
      <c r="AB11" s="3">
        <f t="shared" si="2"/>
        <v>7318</v>
      </c>
      <c r="AC11" s="3">
        <f t="shared" si="7"/>
        <v>-3975</v>
      </c>
      <c r="AD11" s="3">
        <f t="shared" si="3"/>
        <v>5350</v>
      </c>
      <c r="AE11" s="3">
        <f t="shared" si="3"/>
        <v>8928</v>
      </c>
      <c r="AF11" s="3">
        <f t="shared" si="3"/>
        <v>1298</v>
      </c>
    </row>
    <row r="12" spans="1:32" ht="45" customHeight="1" thickBot="1">
      <c r="A12" s="244" t="s">
        <v>10</v>
      </c>
      <c r="B12" s="245"/>
      <c r="C12" s="15"/>
      <c r="D12" s="28"/>
      <c r="E12" s="28"/>
      <c r="F12" s="28"/>
      <c r="G12" s="2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26">
        <v>97760</v>
      </c>
      <c r="E13" s="26">
        <v>464624</v>
      </c>
      <c r="F13" s="26">
        <v>541144</v>
      </c>
      <c r="G13" s="26">
        <v>473098</v>
      </c>
      <c r="H13" s="254" t="s">
        <v>11</v>
      </c>
      <c r="I13" s="255"/>
      <c r="J13" s="15"/>
      <c r="K13" s="16">
        <v>165642</v>
      </c>
      <c r="L13" s="16">
        <v>14557</v>
      </c>
      <c r="M13" s="16">
        <v>605260</v>
      </c>
      <c r="N13" s="16">
        <v>231791</v>
      </c>
      <c r="P13" s="2">
        <f t="shared" si="4"/>
        <v>60</v>
      </c>
      <c r="Q13" s="2">
        <f t="shared" si="0"/>
        <v>624</v>
      </c>
      <c r="R13" s="2">
        <f t="shared" si="0"/>
        <v>144</v>
      </c>
      <c r="S13" s="2">
        <f t="shared" si="0"/>
        <v>98</v>
      </c>
      <c r="T13" s="2">
        <f t="shared" si="5"/>
        <v>642</v>
      </c>
      <c r="U13" s="2">
        <f t="shared" si="1"/>
        <v>57</v>
      </c>
      <c r="V13" s="2">
        <f t="shared" si="1"/>
        <v>260</v>
      </c>
      <c r="W13" s="2">
        <f t="shared" si="1"/>
        <v>791</v>
      </c>
      <c r="Y13" s="3">
        <f t="shared" si="6"/>
        <v>165642</v>
      </c>
      <c r="Z13" s="3">
        <f t="shared" si="2"/>
        <v>14557</v>
      </c>
      <c r="AA13" s="3">
        <f t="shared" si="2"/>
        <v>605260</v>
      </c>
      <c r="AB13" s="3">
        <f t="shared" si="2"/>
        <v>231791</v>
      </c>
      <c r="AC13" s="3">
        <f t="shared" si="7"/>
        <v>97760</v>
      </c>
      <c r="AD13" s="3">
        <f t="shared" si="3"/>
        <v>464624</v>
      </c>
      <c r="AE13" s="3">
        <f t="shared" si="3"/>
        <v>541144</v>
      </c>
      <c r="AF13" s="3">
        <f t="shared" si="3"/>
        <v>473098</v>
      </c>
    </row>
    <row r="14" spans="1:32" ht="49.5" customHeight="1" thickBot="1">
      <c r="A14" s="254" t="s">
        <v>12</v>
      </c>
      <c r="B14" s="255"/>
      <c r="C14" s="15"/>
      <c r="D14" s="26">
        <v>81307</v>
      </c>
      <c r="E14" s="26">
        <v>398347</v>
      </c>
      <c r="F14" s="26">
        <v>416919</v>
      </c>
      <c r="G14" s="26">
        <v>399156</v>
      </c>
      <c r="H14" s="254" t="s">
        <v>12</v>
      </c>
      <c r="I14" s="255"/>
      <c r="J14" s="15"/>
      <c r="K14" s="16">
        <v>135921</v>
      </c>
      <c r="L14" s="16">
        <v>8536</v>
      </c>
      <c r="M14" s="16">
        <v>490764</v>
      </c>
      <c r="N14" s="16">
        <v>188848</v>
      </c>
      <c r="P14" s="2">
        <f t="shared" si="4"/>
        <v>7</v>
      </c>
      <c r="Q14" s="2">
        <f t="shared" si="0"/>
        <v>347</v>
      </c>
      <c r="R14" s="2">
        <f t="shared" si="0"/>
        <v>919</v>
      </c>
      <c r="S14" s="2">
        <f t="shared" si="0"/>
        <v>156</v>
      </c>
      <c r="T14" s="2">
        <f t="shared" si="5"/>
        <v>921</v>
      </c>
      <c r="U14" s="2">
        <f t="shared" si="1"/>
        <v>6</v>
      </c>
      <c r="V14" s="2">
        <f t="shared" si="1"/>
        <v>764</v>
      </c>
      <c r="W14" s="2">
        <f t="shared" si="1"/>
        <v>848</v>
      </c>
      <c r="Y14" s="3">
        <f t="shared" si="6"/>
        <v>135921</v>
      </c>
      <c r="Z14" s="3">
        <f t="shared" si="2"/>
        <v>8536</v>
      </c>
      <c r="AA14" s="3">
        <f t="shared" si="2"/>
        <v>490764</v>
      </c>
      <c r="AB14" s="3">
        <f t="shared" si="2"/>
        <v>188848</v>
      </c>
      <c r="AC14" s="3">
        <f t="shared" si="7"/>
        <v>81307</v>
      </c>
      <c r="AD14" s="3">
        <f t="shared" si="3"/>
        <v>398347</v>
      </c>
      <c r="AE14" s="3">
        <f t="shared" si="3"/>
        <v>416919</v>
      </c>
      <c r="AF14" s="3">
        <f t="shared" si="3"/>
        <v>399156</v>
      </c>
    </row>
    <row r="15" spans="1:32" ht="61.5" customHeight="1" thickBot="1">
      <c r="A15" s="254" t="s">
        <v>13</v>
      </c>
      <c r="B15" s="255"/>
      <c r="C15" s="15"/>
      <c r="D15" s="26">
        <v>51306</v>
      </c>
      <c r="E15" s="26">
        <v>256626</v>
      </c>
      <c r="F15" s="26">
        <v>291371</v>
      </c>
      <c r="G15" s="26">
        <v>318505</v>
      </c>
      <c r="H15" s="254" t="s">
        <v>13</v>
      </c>
      <c r="I15" s="255"/>
      <c r="J15" s="15"/>
      <c r="K15" s="16">
        <v>119561</v>
      </c>
      <c r="L15" s="16">
        <v>-4974</v>
      </c>
      <c r="M15" s="16">
        <v>393178</v>
      </c>
      <c r="N15" s="16">
        <v>151588</v>
      </c>
      <c r="P15" s="2">
        <f t="shared" si="4"/>
        <v>6</v>
      </c>
      <c r="Q15" s="2">
        <f t="shared" si="0"/>
        <v>626</v>
      </c>
      <c r="R15" s="2">
        <f t="shared" si="0"/>
        <v>371</v>
      </c>
      <c r="S15" s="2">
        <f t="shared" si="0"/>
        <v>505</v>
      </c>
      <c r="T15" s="2">
        <f t="shared" si="5"/>
        <v>561</v>
      </c>
      <c r="U15" s="2">
        <f t="shared" si="1"/>
        <v>74</v>
      </c>
      <c r="V15" s="2">
        <f t="shared" si="1"/>
        <v>178</v>
      </c>
      <c r="W15" s="2">
        <f t="shared" si="1"/>
        <v>588</v>
      </c>
      <c r="Y15" s="3">
        <f t="shared" si="6"/>
        <v>119561</v>
      </c>
      <c r="Z15" s="3">
        <f t="shared" si="2"/>
        <v>-4974</v>
      </c>
      <c r="AA15" s="3">
        <f t="shared" si="2"/>
        <v>393178</v>
      </c>
      <c r="AB15" s="3">
        <f t="shared" si="2"/>
        <v>151588</v>
      </c>
      <c r="AC15" s="3">
        <f t="shared" si="7"/>
        <v>51306</v>
      </c>
      <c r="AD15" s="3">
        <f t="shared" si="3"/>
        <v>256626</v>
      </c>
      <c r="AE15" s="3">
        <f t="shared" si="3"/>
        <v>291371</v>
      </c>
      <c r="AF15" s="3">
        <f t="shared" si="3"/>
        <v>318505</v>
      </c>
    </row>
    <row r="16" spans="1:32" ht="30" customHeight="1" thickBot="1">
      <c r="A16" s="244" t="s">
        <v>14</v>
      </c>
      <c r="B16" s="245"/>
      <c r="C16" s="15"/>
      <c r="D16" s="28">
        <v>180</v>
      </c>
      <c r="E16" s="28">
        <v>898</v>
      </c>
      <c r="F16" s="28">
        <v>962</v>
      </c>
      <c r="G16" s="27">
        <v>1051</v>
      </c>
      <c r="H16" s="244" t="s">
        <v>14</v>
      </c>
      <c r="I16" s="245"/>
      <c r="J16" s="15"/>
      <c r="K16" s="17">
        <v>1020</v>
      </c>
      <c r="L16" s="18">
        <v>-42</v>
      </c>
      <c r="M16" s="17">
        <v>2248</v>
      </c>
      <c r="N16" s="18">
        <v>599</v>
      </c>
      <c r="P16" s="2" t="e">
        <f t="shared" si="4"/>
        <v>#VALUE!</v>
      </c>
      <c r="Q16" s="2" t="e">
        <f t="shared" si="0"/>
        <v>#VALUE!</v>
      </c>
      <c r="R16" s="2" t="e">
        <f t="shared" si="0"/>
        <v>#VALUE!</v>
      </c>
      <c r="S16" s="2">
        <f t="shared" si="0"/>
        <v>1</v>
      </c>
      <c r="T16" s="2">
        <f t="shared" si="5"/>
        <v>0</v>
      </c>
      <c r="U16" s="2" t="e">
        <f t="shared" si="1"/>
        <v>#VALUE!</v>
      </c>
      <c r="V16" s="2">
        <f t="shared" si="1"/>
        <v>8</v>
      </c>
      <c r="W16" s="2" t="e">
        <f t="shared" si="1"/>
        <v>#VALUE!</v>
      </c>
      <c r="Y16" s="3">
        <f t="shared" si="6"/>
        <v>1020</v>
      </c>
      <c r="Z16" s="3">
        <f t="shared" si="2"/>
        <v>-42</v>
      </c>
      <c r="AA16" s="3">
        <f t="shared" si="2"/>
        <v>2248</v>
      </c>
      <c r="AB16" s="3">
        <f t="shared" si="2"/>
        <v>599</v>
      </c>
      <c r="AC16" s="3">
        <f t="shared" si="7"/>
        <v>180</v>
      </c>
      <c r="AD16" s="3">
        <f t="shared" si="3"/>
        <v>898</v>
      </c>
      <c r="AE16" s="3">
        <f t="shared" si="3"/>
        <v>962</v>
      </c>
      <c r="AF16" s="3">
        <f t="shared" si="3"/>
        <v>1051</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26">
        <v>7067696</v>
      </c>
      <c r="E19" s="26">
        <v>8183810</v>
      </c>
      <c r="F19" s="26">
        <v>8840186</v>
      </c>
      <c r="G19" s="26">
        <v>9114813</v>
      </c>
      <c r="H19" s="252" t="s">
        <v>16</v>
      </c>
      <c r="I19" s="253"/>
      <c r="J19" s="15"/>
      <c r="K19" s="16">
        <v>2521790</v>
      </c>
      <c r="L19" s="16">
        <v>2816641</v>
      </c>
      <c r="M19" s="16">
        <v>4627027</v>
      </c>
      <c r="N19" s="16">
        <v>5121837</v>
      </c>
      <c r="P19" s="2">
        <f t="shared" ref="P19:S38" si="9">REPLACE(D19,1,3,"")/1</f>
        <v>7696</v>
      </c>
      <c r="Q19" s="2">
        <f t="shared" si="9"/>
        <v>3810</v>
      </c>
      <c r="R19" s="2">
        <f t="shared" si="9"/>
        <v>186</v>
      </c>
      <c r="S19" s="2">
        <f t="shared" si="9"/>
        <v>4813</v>
      </c>
      <c r="T19" s="2">
        <f t="shared" ref="T19:W38" si="10">REPLACE(K19,1,3,"")/1</f>
        <v>1790</v>
      </c>
      <c r="U19" s="2">
        <f t="shared" si="10"/>
        <v>6641</v>
      </c>
      <c r="V19" s="2">
        <f t="shared" si="10"/>
        <v>7027</v>
      </c>
      <c r="W19" s="2">
        <f t="shared" si="10"/>
        <v>1837</v>
      </c>
      <c r="Y19" s="3">
        <f t="shared" si="6"/>
        <v>2521790</v>
      </c>
      <c r="Z19" s="3">
        <f t="shared" si="6"/>
        <v>2816641</v>
      </c>
      <c r="AA19" s="3">
        <f t="shared" si="6"/>
        <v>4627027</v>
      </c>
      <c r="AB19" s="3">
        <f t="shared" si="6"/>
        <v>5121837</v>
      </c>
      <c r="AC19" s="3">
        <f t="shared" si="7"/>
        <v>7067696</v>
      </c>
      <c r="AD19" s="3">
        <f t="shared" si="7"/>
        <v>8183810</v>
      </c>
      <c r="AE19" s="3">
        <f t="shared" si="7"/>
        <v>8840186</v>
      </c>
      <c r="AF19" s="3">
        <f t="shared" si="7"/>
        <v>9114813</v>
      </c>
    </row>
    <row r="20" spans="1:32" ht="61.5" customHeight="1" thickBot="1">
      <c r="A20" s="244" t="s">
        <v>17</v>
      </c>
      <c r="B20" s="245"/>
      <c r="C20" s="15"/>
      <c r="D20" s="27">
        <v>2173448</v>
      </c>
      <c r="E20" s="27">
        <v>1946525</v>
      </c>
      <c r="F20" s="27">
        <v>1687437</v>
      </c>
      <c r="G20" s="27">
        <v>1273897</v>
      </c>
      <c r="H20" s="244" t="s">
        <v>17</v>
      </c>
      <c r="I20" s="245"/>
      <c r="J20" s="15"/>
      <c r="K20" s="17">
        <v>526430</v>
      </c>
      <c r="L20" s="17">
        <v>451752</v>
      </c>
      <c r="M20" s="17">
        <v>1818217</v>
      </c>
      <c r="N20" s="17">
        <v>1594901</v>
      </c>
      <c r="P20" s="2">
        <f t="shared" si="9"/>
        <v>3448</v>
      </c>
      <c r="Q20" s="2">
        <f t="shared" si="9"/>
        <v>6525</v>
      </c>
      <c r="R20" s="2">
        <f t="shared" si="9"/>
        <v>7437</v>
      </c>
      <c r="S20" s="2">
        <f t="shared" si="9"/>
        <v>3897</v>
      </c>
      <c r="T20" s="2">
        <f t="shared" si="10"/>
        <v>430</v>
      </c>
      <c r="U20" s="2">
        <f t="shared" si="10"/>
        <v>752</v>
      </c>
      <c r="V20" s="2">
        <f t="shared" si="10"/>
        <v>8217</v>
      </c>
      <c r="W20" s="2">
        <f t="shared" si="10"/>
        <v>4901</v>
      </c>
      <c r="Y20" s="3">
        <f t="shared" si="6"/>
        <v>526430</v>
      </c>
      <c r="Z20" s="3">
        <f t="shared" si="6"/>
        <v>451752</v>
      </c>
      <c r="AA20" s="3">
        <f t="shared" si="6"/>
        <v>1818217</v>
      </c>
      <c r="AB20" s="3">
        <f t="shared" si="6"/>
        <v>1594901</v>
      </c>
      <c r="AC20" s="3">
        <f t="shared" si="7"/>
        <v>2173448</v>
      </c>
      <c r="AD20" s="3">
        <f t="shared" si="7"/>
        <v>1946525</v>
      </c>
      <c r="AE20" s="3">
        <f t="shared" si="7"/>
        <v>1687437</v>
      </c>
      <c r="AF20" s="3">
        <f t="shared" si="7"/>
        <v>1273897</v>
      </c>
    </row>
    <row r="21" spans="1:32" ht="30" customHeight="1" thickBot="1">
      <c r="A21" s="244" t="s">
        <v>18</v>
      </c>
      <c r="B21" s="245"/>
      <c r="C21" s="15"/>
      <c r="D21" s="27">
        <v>4040</v>
      </c>
      <c r="E21" s="27">
        <v>19322</v>
      </c>
      <c r="F21" s="27">
        <v>226023</v>
      </c>
      <c r="G21" s="27">
        <v>251821</v>
      </c>
      <c r="H21" s="244" t="s">
        <v>18</v>
      </c>
      <c r="I21" s="245"/>
      <c r="J21" s="15"/>
      <c r="K21" s="18"/>
      <c r="L21" s="18"/>
      <c r="M21" s="18"/>
      <c r="N21" s="18"/>
      <c r="P21" s="2">
        <f t="shared" si="9"/>
        <v>0</v>
      </c>
      <c r="Q21" s="2">
        <f t="shared" si="9"/>
        <v>22</v>
      </c>
      <c r="R21" s="2">
        <f t="shared" si="9"/>
        <v>23</v>
      </c>
      <c r="S21" s="2">
        <f t="shared" si="9"/>
        <v>821</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4040</v>
      </c>
      <c r="AD21" s="3">
        <f t="shared" si="7"/>
        <v>19322</v>
      </c>
      <c r="AE21" s="3">
        <f t="shared" si="7"/>
        <v>226023</v>
      </c>
      <c r="AF21" s="3">
        <f t="shared" si="7"/>
        <v>251821</v>
      </c>
    </row>
    <row r="22" spans="1:32" ht="36" customHeight="1" thickBot="1">
      <c r="A22" s="244" t="s">
        <v>19</v>
      </c>
      <c r="B22" s="245"/>
      <c r="C22" s="15"/>
      <c r="D22" s="27">
        <v>3424308</v>
      </c>
      <c r="E22" s="27">
        <v>4171182</v>
      </c>
      <c r="F22" s="27">
        <v>3440572</v>
      </c>
      <c r="G22" s="27">
        <v>4417299</v>
      </c>
      <c r="H22" s="244" t="s">
        <v>19</v>
      </c>
      <c r="I22" s="245"/>
      <c r="J22" s="15"/>
      <c r="K22" s="17">
        <v>1022352</v>
      </c>
      <c r="L22" s="17">
        <v>1169859</v>
      </c>
      <c r="M22" s="17">
        <v>1865020</v>
      </c>
      <c r="N22" s="17">
        <v>2616241</v>
      </c>
      <c r="P22" s="2">
        <f t="shared" si="9"/>
        <v>4308</v>
      </c>
      <c r="Q22" s="2">
        <f t="shared" si="9"/>
        <v>1182</v>
      </c>
      <c r="R22" s="2">
        <f t="shared" si="9"/>
        <v>572</v>
      </c>
      <c r="S22" s="2">
        <f t="shared" si="9"/>
        <v>7299</v>
      </c>
      <c r="T22" s="2">
        <f t="shared" si="10"/>
        <v>2352</v>
      </c>
      <c r="U22" s="2">
        <f t="shared" si="10"/>
        <v>9859</v>
      </c>
      <c r="V22" s="2">
        <f t="shared" si="10"/>
        <v>5020</v>
      </c>
      <c r="W22" s="2">
        <f t="shared" si="10"/>
        <v>6241</v>
      </c>
      <c r="Y22" s="3">
        <f t="shared" si="6"/>
        <v>1022352</v>
      </c>
      <c r="Z22" s="3">
        <f t="shared" si="6"/>
        <v>1169859</v>
      </c>
      <c r="AA22" s="3">
        <f t="shared" si="6"/>
        <v>1865020</v>
      </c>
      <c r="AB22" s="3">
        <f t="shared" si="6"/>
        <v>2616241</v>
      </c>
      <c r="AC22" s="3">
        <f t="shared" si="7"/>
        <v>3424308</v>
      </c>
      <c r="AD22" s="3">
        <f t="shared" si="7"/>
        <v>4171182</v>
      </c>
      <c r="AE22" s="3">
        <f t="shared" si="7"/>
        <v>3440572</v>
      </c>
      <c r="AF22" s="3">
        <f t="shared" si="7"/>
        <v>4417299</v>
      </c>
    </row>
    <row r="23" spans="1:32" ht="15" customHeight="1" thickBot="1">
      <c r="A23" s="244" t="s">
        <v>20</v>
      </c>
      <c r="B23" s="245"/>
      <c r="C23" s="15"/>
      <c r="D23" s="27">
        <v>1394500</v>
      </c>
      <c r="E23" s="27">
        <v>1980913</v>
      </c>
      <c r="F23" s="27">
        <v>3400583</v>
      </c>
      <c r="G23" s="27">
        <v>3084081</v>
      </c>
      <c r="H23" s="244" t="s">
        <v>20</v>
      </c>
      <c r="I23" s="245"/>
      <c r="J23" s="15"/>
      <c r="K23" s="17">
        <v>939097</v>
      </c>
      <c r="L23" s="17">
        <v>1153867</v>
      </c>
      <c r="M23" s="17">
        <v>915503</v>
      </c>
      <c r="N23" s="17">
        <v>884766</v>
      </c>
      <c r="P23" s="2">
        <f t="shared" si="9"/>
        <v>4500</v>
      </c>
      <c r="Q23" s="2">
        <f t="shared" si="9"/>
        <v>913</v>
      </c>
      <c r="R23" s="2">
        <f t="shared" si="9"/>
        <v>583</v>
      </c>
      <c r="S23" s="2">
        <f t="shared" si="9"/>
        <v>4081</v>
      </c>
      <c r="T23" s="2">
        <f t="shared" si="10"/>
        <v>97</v>
      </c>
      <c r="U23" s="2">
        <f t="shared" si="10"/>
        <v>3867</v>
      </c>
      <c r="V23" s="2">
        <f t="shared" si="10"/>
        <v>503</v>
      </c>
      <c r="W23" s="2">
        <f t="shared" si="10"/>
        <v>766</v>
      </c>
      <c r="Y23" s="3">
        <f t="shared" si="6"/>
        <v>939097</v>
      </c>
      <c r="Z23" s="3">
        <f t="shared" si="6"/>
        <v>1153867</v>
      </c>
      <c r="AA23" s="3">
        <f t="shared" si="6"/>
        <v>915503</v>
      </c>
      <c r="AB23" s="3">
        <f t="shared" si="6"/>
        <v>884766</v>
      </c>
      <c r="AC23" s="3">
        <f t="shared" si="7"/>
        <v>1394500</v>
      </c>
      <c r="AD23" s="3">
        <f t="shared" si="7"/>
        <v>1980913</v>
      </c>
      <c r="AE23" s="3">
        <f t="shared" si="7"/>
        <v>3400583</v>
      </c>
      <c r="AF23" s="3">
        <f t="shared" si="7"/>
        <v>3084081</v>
      </c>
    </row>
    <row r="24" spans="1:32" ht="36" customHeight="1" thickBot="1">
      <c r="A24" s="244" t="s">
        <v>21</v>
      </c>
      <c r="B24" s="245"/>
      <c r="C24" s="15"/>
      <c r="D24" s="27">
        <v>71400</v>
      </c>
      <c r="E24" s="27">
        <v>65869</v>
      </c>
      <c r="F24" s="27">
        <v>85570</v>
      </c>
      <c r="G24" s="27">
        <v>87714</v>
      </c>
      <c r="H24" s="244" t="s">
        <v>21</v>
      </c>
      <c r="I24" s="245"/>
      <c r="J24" s="15"/>
      <c r="K24" s="17">
        <v>33911</v>
      </c>
      <c r="L24" s="17">
        <v>41163</v>
      </c>
      <c r="M24" s="17">
        <v>28287</v>
      </c>
      <c r="N24" s="17">
        <v>25929</v>
      </c>
      <c r="P24" s="2">
        <f t="shared" si="9"/>
        <v>0</v>
      </c>
      <c r="Q24" s="2">
        <f t="shared" si="9"/>
        <v>69</v>
      </c>
      <c r="R24" s="2">
        <f t="shared" si="9"/>
        <v>70</v>
      </c>
      <c r="S24" s="2">
        <f t="shared" si="9"/>
        <v>14</v>
      </c>
      <c r="T24" s="2">
        <f t="shared" si="10"/>
        <v>11</v>
      </c>
      <c r="U24" s="2">
        <f t="shared" si="10"/>
        <v>63</v>
      </c>
      <c r="V24" s="2">
        <f t="shared" si="10"/>
        <v>87</v>
      </c>
      <c r="W24" s="2">
        <f t="shared" si="10"/>
        <v>29</v>
      </c>
      <c r="Y24" s="3">
        <f t="shared" si="6"/>
        <v>33911</v>
      </c>
      <c r="Z24" s="3">
        <f t="shared" si="6"/>
        <v>41163</v>
      </c>
      <c r="AA24" s="3">
        <f t="shared" si="6"/>
        <v>28287</v>
      </c>
      <c r="AB24" s="3">
        <f t="shared" si="6"/>
        <v>25929</v>
      </c>
      <c r="AC24" s="3">
        <f t="shared" si="7"/>
        <v>71400</v>
      </c>
      <c r="AD24" s="3">
        <f t="shared" si="7"/>
        <v>65869</v>
      </c>
      <c r="AE24" s="3">
        <f t="shared" si="7"/>
        <v>85570</v>
      </c>
      <c r="AF24" s="3">
        <f t="shared" si="7"/>
        <v>87714</v>
      </c>
    </row>
    <row r="25" spans="1:32" ht="24" customHeight="1" thickBot="1">
      <c r="A25" s="254" t="s">
        <v>22</v>
      </c>
      <c r="B25" s="255"/>
      <c r="C25" s="15"/>
      <c r="D25" s="26">
        <v>1143869</v>
      </c>
      <c r="E25" s="26">
        <v>1433486</v>
      </c>
      <c r="F25" s="26">
        <v>1424216</v>
      </c>
      <c r="G25" s="26">
        <v>1636607</v>
      </c>
      <c r="H25" s="254" t="s">
        <v>22</v>
      </c>
      <c r="I25" s="255"/>
      <c r="J25" s="15"/>
      <c r="K25" s="16">
        <v>751419</v>
      </c>
      <c r="L25" s="16">
        <v>756494</v>
      </c>
      <c r="M25" s="16">
        <v>935765</v>
      </c>
      <c r="N25" s="16">
        <v>1005590</v>
      </c>
      <c r="P25" s="2">
        <f t="shared" si="9"/>
        <v>3869</v>
      </c>
      <c r="Q25" s="2">
        <f t="shared" si="9"/>
        <v>3486</v>
      </c>
      <c r="R25" s="2">
        <f t="shared" si="9"/>
        <v>4216</v>
      </c>
      <c r="S25" s="2">
        <f t="shared" si="9"/>
        <v>6607</v>
      </c>
      <c r="T25" s="2">
        <f t="shared" si="10"/>
        <v>419</v>
      </c>
      <c r="U25" s="2">
        <f t="shared" si="10"/>
        <v>494</v>
      </c>
      <c r="V25" s="2">
        <f t="shared" si="10"/>
        <v>765</v>
      </c>
      <c r="W25" s="2">
        <f t="shared" si="10"/>
        <v>5590</v>
      </c>
      <c r="Y25" s="3">
        <f t="shared" si="6"/>
        <v>751419</v>
      </c>
      <c r="Z25" s="3">
        <f t="shared" si="6"/>
        <v>756494</v>
      </c>
      <c r="AA25" s="3">
        <f t="shared" si="6"/>
        <v>935765</v>
      </c>
      <c r="AB25" s="3">
        <f t="shared" si="6"/>
        <v>1005590</v>
      </c>
      <c r="AC25" s="3">
        <f t="shared" si="7"/>
        <v>1143869</v>
      </c>
      <c r="AD25" s="3">
        <f t="shared" si="7"/>
        <v>1433486</v>
      </c>
      <c r="AE25" s="3">
        <f t="shared" si="7"/>
        <v>1424216</v>
      </c>
      <c r="AF25" s="3">
        <f t="shared" si="7"/>
        <v>1636607</v>
      </c>
    </row>
    <row r="26" spans="1:32" ht="15" customHeight="1" thickBot="1">
      <c r="A26" s="244" t="s">
        <v>23</v>
      </c>
      <c r="B26" s="245"/>
      <c r="C26" s="15"/>
      <c r="D26" s="27">
        <v>47084</v>
      </c>
      <c r="E26" s="27">
        <v>58573</v>
      </c>
      <c r="F26" s="27">
        <v>63945</v>
      </c>
      <c r="G26" s="27">
        <v>63896</v>
      </c>
      <c r="H26" s="244" t="s">
        <v>23</v>
      </c>
      <c r="I26" s="245"/>
      <c r="J26" s="15"/>
      <c r="K26" s="17">
        <v>34396</v>
      </c>
      <c r="L26" s="17">
        <v>34592</v>
      </c>
      <c r="M26" s="17">
        <v>38857</v>
      </c>
      <c r="N26" s="17">
        <v>40777</v>
      </c>
      <c r="P26" s="2">
        <f t="shared" si="9"/>
        <v>84</v>
      </c>
      <c r="Q26" s="2">
        <f t="shared" si="9"/>
        <v>73</v>
      </c>
      <c r="R26" s="2">
        <f t="shared" si="9"/>
        <v>45</v>
      </c>
      <c r="S26" s="2">
        <f t="shared" si="9"/>
        <v>96</v>
      </c>
      <c r="T26" s="2">
        <f t="shared" si="10"/>
        <v>96</v>
      </c>
      <c r="U26" s="2">
        <f t="shared" si="10"/>
        <v>92</v>
      </c>
      <c r="V26" s="2">
        <f t="shared" si="10"/>
        <v>57</v>
      </c>
      <c r="W26" s="2">
        <f t="shared" si="10"/>
        <v>77</v>
      </c>
      <c r="Y26" s="3">
        <f t="shared" si="6"/>
        <v>34396</v>
      </c>
      <c r="Z26" s="3">
        <f t="shared" si="6"/>
        <v>34592</v>
      </c>
      <c r="AA26" s="3">
        <f t="shared" si="6"/>
        <v>38857</v>
      </c>
      <c r="AB26" s="3">
        <f t="shared" si="6"/>
        <v>40777</v>
      </c>
      <c r="AC26" s="3">
        <f t="shared" si="7"/>
        <v>47084</v>
      </c>
      <c r="AD26" s="3">
        <f t="shared" si="7"/>
        <v>58573</v>
      </c>
      <c r="AE26" s="3">
        <f t="shared" si="7"/>
        <v>63945</v>
      </c>
      <c r="AF26" s="3">
        <f t="shared" si="7"/>
        <v>63896</v>
      </c>
    </row>
    <row r="27" spans="1:32" ht="15.75" customHeight="1" thickBot="1">
      <c r="A27" s="244" t="s">
        <v>24</v>
      </c>
      <c r="B27" s="245"/>
      <c r="C27" s="15"/>
      <c r="D27" s="27">
        <v>24371</v>
      </c>
      <c r="E27" s="27">
        <v>24182</v>
      </c>
      <c r="F27" s="27">
        <v>28646</v>
      </c>
      <c r="G27" s="27">
        <v>35225</v>
      </c>
      <c r="H27" s="244" t="s">
        <v>24</v>
      </c>
      <c r="I27" s="245"/>
      <c r="J27" s="15"/>
      <c r="K27" s="17">
        <v>20905</v>
      </c>
      <c r="L27" s="17">
        <v>20865</v>
      </c>
      <c r="M27" s="17">
        <v>37838</v>
      </c>
      <c r="N27" s="17">
        <v>37649</v>
      </c>
      <c r="P27" s="2">
        <f t="shared" si="9"/>
        <v>71</v>
      </c>
      <c r="Q27" s="2">
        <f t="shared" si="9"/>
        <v>82</v>
      </c>
      <c r="R27" s="2">
        <f t="shared" si="9"/>
        <v>46</v>
      </c>
      <c r="S27" s="2">
        <f t="shared" si="9"/>
        <v>25</v>
      </c>
      <c r="T27" s="2">
        <f t="shared" si="10"/>
        <v>5</v>
      </c>
      <c r="U27" s="2">
        <f t="shared" si="10"/>
        <v>65</v>
      </c>
      <c r="V27" s="2">
        <f t="shared" si="10"/>
        <v>38</v>
      </c>
      <c r="W27" s="2">
        <f t="shared" si="10"/>
        <v>49</v>
      </c>
      <c r="Y27" s="3">
        <f t="shared" si="6"/>
        <v>20905</v>
      </c>
      <c r="Z27" s="3">
        <f t="shared" si="6"/>
        <v>20865</v>
      </c>
      <c r="AA27" s="3">
        <f t="shared" si="6"/>
        <v>37838</v>
      </c>
      <c r="AB27" s="3">
        <f t="shared" si="6"/>
        <v>37649</v>
      </c>
      <c r="AC27" s="3">
        <f t="shared" si="7"/>
        <v>24371</v>
      </c>
      <c r="AD27" s="3">
        <f t="shared" si="7"/>
        <v>24182</v>
      </c>
      <c r="AE27" s="3">
        <f t="shared" si="7"/>
        <v>28646</v>
      </c>
      <c r="AF27" s="3">
        <f t="shared" si="7"/>
        <v>35225</v>
      </c>
    </row>
    <row r="28" spans="1:32" ht="30" customHeight="1" thickBot="1">
      <c r="A28" s="244" t="s">
        <v>25</v>
      </c>
      <c r="B28" s="245"/>
      <c r="C28" s="15"/>
      <c r="D28" s="27">
        <v>634166</v>
      </c>
      <c r="E28" s="27">
        <v>974415</v>
      </c>
      <c r="F28" s="27">
        <v>962083</v>
      </c>
      <c r="G28" s="27">
        <v>955117</v>
      </c>
      <c r="H28" s="244" t="s">
        <v>25</v>
      </c>
      <c r="I28" s="245"/>
      <c r="J28" s="15"/>
      <c r="K28" s="17">
        <v>544736</v>
      </c>
      <c r="L28" s="17">
        <v>536797</v>
      </c>
      <c r="M28" s="17">
        <v>580053</v>
      </c>
      <c r="N28" s="17">
        <v>739515</v>
      </c>
      <c r="P28" s="2">
        <f t="shared" si="9"/>
        <v>166</v>
      </c>
      <c r="Q28" s="2">
        <f t="shared" si="9"/>
        <v>415</v>
      </c>
      <c r="R28" s="2">
        <f t="shared" si="9"/>
        <v>83</v>
      </c>
      <c r="S28" s="2">
        <f t="shared" si="9"/>
        <v>117</v>
      </c>
      <c r="T28" s="2">
        <f t="shared" si="10"/>
        <v>736</v>
      </c>
      <c r="U28" s="2">
        <f t="shared" si="10"/>
        <v>797</v>
      </c>
      <c r="V28" s="2">
        <f t="shared" si="10"/>
        <v>53</v>
      </c>
      <c r="W28" s="2">
        <f t="shared" si="10"/>
        <v>515</v>
      </c>
      <c r="Y28" s="3">
        <f t="shared" si="6"/>
        <v>544736</v>
      </c>
      <c r="Z28" s="3">
        <f t="shared" si="6"/>
        <v>536797</v>
      </c>
      <c r="AA28" s="3">
        <f t="shared" si="6"/>
        <v>580053</v>
      </c>
      <c r="AB28" s="3">
        <f t="shared" si="6"/>
        <v>739515</v>
      </c>
      <c r="AC28" s="3">
        <f t="shared" si="7"/>
        <v>634166</v>
      </c>
      <c r="AD28" s="3">
        <f t="shared" si="7"/>
        <v>974415</v>
      </c>
      <c r="AE28" s="3">
        <f t="shared" si="7"/>
        <v>962083</v>
      </c>
      <c r="AF28" s="3">
        <f t="shared" si="7"/>
        <v>955117</v>
      </c>
    </row>
    <row r="29" spans="1:32" ht="15" customHeight="1" thickBot="1">
      <c r="A29" s="254" t="s">
        <v>26</v>
      </c>
      <c r="B29" s="255"/>
      <c r="C29" s="15"/>
      <c r="D29" s="26">
        <v>8211565</v>
      </c>
      <c r="E29" s="26">
        <v>9617296</v>
      </c>
      <c r="F29" s="26">
        <v>10264403</v>
      </c>
      <c r="G29" s="26">
        <v>10751420</v>
      </c>
      <c r="H29" s="254" t="s">
        <v>26</v>
      </c>
      <c r="I29" s="255"/>
      <c r="J29" s="15"/>
      <c r="K29" s="16">
        <v>3273210</v>
      </c>
      <c r="L29" s="16">
        <v>3573135</v>
      </c>
      <c r="M29" s="16">
        <v>5562791</v>
      </c>
      <c r="N29" s="16">
        <v>6127427</v>
      </c>
      <c r="P29" s="2">
        <f t="shared" si="9"/>
        <v>1565</v>
      </c>
      <c r="Q29" s="2">
        <f t="shared" si="9"/>
        <v>7296</v>
      </c>
      <c r="R29" s="2">
        <f t="shared" si="9"/>
        <v>64403</v>
      </c>
      <c r="S29" s="2">
        <f t="shared" si="9"/>
        <v>51420</v>
      </c>
      <c r="T29" s="2">
        <f t="shared" si="10"/>
        <v>3210</v>
      </c>
      <c r="U29" s="2">
        <f t="shared" si="10"/>
        <v>3135</v>
      </c>
      <c r="V29" s="2">
        <f t="shared" si="10"/>
        <v>2791</v>
      </c>
      <c r="W29" s="2">
        <f t="shared" si="10"/>
        <v>7427</v>
      </c>
      <c r="Y29" s="3">
        <f t="shared" si="6"/>
        <v>3273210</v>
      </c>
      <c r="Z29" s="3">
        <f t="shared" si="6"/>
        <v>3573135</v>
      </c>
      <c r="AA29" s="3">
        <f t="shared" si="6"/>
        <v>5562791</v>
      </c>
      <c r="AB29" s="3">
        <f t="shared" si="6"/>
        <v>6127427</v>
      </c>
      <c r="AC29" s="3">
        <f t="shared" si="7"/>
        <v>8211565</v>
      </c>
      <c r="AD29" s="3">
        <f t="shared" si="7"/>
        <v>9617296</v>
      </c>
      <c r="AE29" s="3">
        <f t="shared" si="7"/>
        <v>10264403</v>
      </c>
      <c r="AF29" s="3">
        <f t="shared" si="7"/>
        <v>10751420</v>
      </c>
    </row>
    <row r="30" spans="1:32" ht="15" customHeight="1" thickBot="1">
      <c r="A30" s="254" t="s">
        <v>27</v>
      </c>
      <c r="B30" s="255"/>
      <c r="C30" s="15"/>
      <c r="D30" s="26">
        <v>4300540</v>
      </c>
      <c r="E30" s="26">
        <v>5357865</v>
      </c>
      <c r="F30" s="26">
        <v>5610557</v>
      </c>
      <c r="G30" s="26">
        <v>5953177</v>
      </c>
      <c r="H30" s="254" t="s">
        <v>27</v>
      </c>
      <c r="I30" s="255"/>
      <c r="J30" s="15"/>
      <c r="K30" s="16">
        <v>1419584</v>
      </c>
      <c r="L30" s="16">
        <v>1699703</v>
      </c>
      <c r="M30" s="16">
        <v>2025436</v>
      </c>
      <c r="N30" s="16">
        <v>2512794</v>
      </c>
      <c r="P30" s="2">
        <f t="shared" si="9"/>
        <v>540</v>
      </c>
      <c r="Q30" s="2">
        <f t="shared" si="9"/>
        <v>7865</v>
      </c>
      <c r="R30" s="2">
        <f t="shared" si="9"/>
        <v>557</v>
      </c>
      <c r="S30" s="2">
        <f t="shared" si="9"/>
        <v>3177</v>
      </c>
      <c r="T30" s="2">
        <f t="shared" si="10"/>
        <v>9584</v>
      </c>
      <c r="U30" s="2">
        <f t="shared" si="10"/>
        <v>9703</v>
      </c>
      <c r="V30" s="2">
        <f t="shared" si="10"/>
        <v>5436</v>
      </c>
      <c r="W30" s="2">
        <f t="shared" si="10"/>
        <v>2794</v>
      </c>
      <c r="Y30" s="3">
        <f t="shared" si="6"/>
        <v>1419584</v>
      </c>
      <c r="Z30" s="3">
        <f t="shared" si="6"/>
        <v>1699703</v>
      </c>
      <c r="AA30" s="3">
        <f t="shared" si="6"/>
        <v>2025436</v>
      </c>
      <c r="AB30" s="3">
        <f t="shared" si="6"/>
        <v>2512794</v>
      </c>
      <c r="AC30" s="3">
        <f t="shared" si="7"/>
        <v>4300540</v>
      </c>
      <c r="AD30" s="3">
        <f t="shared" si="7"/>
        <v>5357865</v>
      </c>
      <c r="AE30" s="3">
        <f t="shared" si="7"/>
        <v>5610557</v>
      </c>
      <c r="AF30" s="3">
        <f t="shared" si="7"/>
        <v>5953177</v>
      </c>
    </row>
    <row r="31" spans="1:32" ht="15" customHeight="1" thickBot="1">
      <c r="A31" s="244" t="s">
        <v>28</v>
      </c>
      <c r="B31" s="245"/>
      <c r="C31" s="15"/>
      <c r="D31" s="27">
        <v>3130031</v>
      </c>
      <c r="E31" s="27">
        <v>3510853</v>
      </c>
      <c r="F31" s="27">
        <v>3726609</v>
      </c>
      <c r="G31" s="27">
        <v>4110463</v>
      </c>
      <c r="H31" s="244" t="s">
        <v>28</v>
      </c>
      <c r="I31" s="245"/>
      <c r="J31" s="15"/>
      <c r="K31" s="17">
        <v>1249529</v>
      </c>
      <c r="L31" s="17">
        <v>1513032</v>
      </c>
      <c r="M31" s="17">
        <v>1527605</v>
      </c>
      <c r="N31" s="17">
        <v>2045229</v>
      </c>
      <c r="P31" s="2">
        <f t="shared" si="9"/>
        <v>31</v>
      </c>
      <c r="Q31" s="2">
        <f t="shared" si="9"/>
        <v>853</v>
      </c>
      <c r="R31" s="2">
        <f t="shared" si="9"/>
        <v>6609</v>
      </c>
      <c r="S31" s="2">
        <f t="shared" si="9"/>
        <v>463</v>
      </c>
      <c r="T31" s="2">
        <f t="shared" si="10"/>
        <v>9529</v>
      </c>
      <c r="U31" s="2">
        <f t="shared" si="10"/>
        <v>3032</v>
      </c>
      <c r="V31" s="2">
        <f t="shared" si="10"/>
        <v>7605</v>
      </c>
      <c r="W31" s="2">
        <f t="shared" si="10"/>
        <v>5229</v>
      </c>
      <c r="Y31" s="3">
        <f t="shared" si="6"/>
        <v>1249529</v>
      </c>
      <c r="Z31" s="3">
        <f t="shared" si="6"/>
        <v>1513032</v>
      </c>
      <c r="AA31" s="3">
        <f t="shared" si="6"/>
        <v>1527605</v>
      </c>
      <c r="AB31" s="3">
        <f t="shared" si="6"/>
        <v>2045229</v>
      </c>
      <c r="AC31" s="3">
        <f t="shared" si="7"/>
        <v>3130031</v>
      </c>
      <c r="AD31" s="3">
        <f t="shared" si="7"/>
        <v>3510853</v>
      </c>
      <c r="AE31" s="3">
        <f t="shared" si="7"/>
        <v>3726609</v>
      </c>
      <c r="AF31" s="3">
        <f t="shared" si="7"/>
        <v>4110463</v>
      </c>
    </row>
    <row r="32" spans="1:32" ht="24" customHeight="1" thickBot="1">
      <c r="A32" s="244" t="s">
        <v>29</v>
      </c>
      <c r="B32" s="245"/>
      <c r="C32" s="15"/>
      <c r="D32" s="27">
        <v>1170510</v>
      </c>
      <c r="E32" s="27">
        <v>1847012</v>
      </c>
      <c r="F32" s="27">
        <v>1883948</v>
      </c>
      <c r="G32" s="27">
        <v>1842714</v>
      </c>
      <c r="H32" s="244" t="s">
        <v>29</v>
      </c>
      <c r="I32" s="245"/>
      <c r="J32" s="15"/>
      <c r="K32" s="17">
        <v>170055</v>
      </c>
      <c r="L32" s="17">
        <v>186671</v>
      </c>
      <c r="M32" s="17">
        <v>497831</v>
      </c>
      <c r="N32" s="17">
        <v>467565</v>
      </c>
      <c r="P32" s="2">
        <f t="shared" si="9"/>
        <v>510</v>
      </c>
      <c r="Q32" s="2">
        <f t="shared" si="9"/>
        <v>7012</v>
      </c>
      <c r="R32" s="2">
        <f t="shared" si="9"/>
        <v>3948</v>
      </c>
      <c r="S32" s="2">
        <f t="shared" si="9"/>
        <v>2714</v>
      </c>
      <c r="T32" s="2">
        <f t="shared" si="10"/>
        <v>55</v>
      </c>
      <c r="U32" s="2">
        <f t="shared" si="10"/>
        <v>671</v>
      </c>
      <c r="V32" s="2">
        <f t="shared" si="10"/>
        <v>831</v>
      </c>
      <c r="W32" s="2">
        <f t="shared" si="10"/>
        <v>565</v>
      </c>
      <c r="Y32" s="3">
        <f t="shared" si="6"/>
        <v>170055</v>
      </c>
      <c r="Z32" s="3">
        <f t="shared" si="6"/>
        <v>186671</v>
      </c>
      <c r="AA32" s="3">
        <f t="shared" si="6"/>
        <v>497831</v>
      </c>
      <c r="AB32" s="3">
        <f t="shared" si="6"/>
        <v>467565</v>
      </c>
      <c r="AC32" s="3">
        <f t="shared" si="7"/>
        <v>1170510</v>
      </c>
      <c r="AD32" s="3">
        <f t="shared" si="7"/>
        <v>1847012</v>
      </c>
      <c r="AE32" s="3">
        <f t="shared" si="7"/>
        <v>1883948</v>
      </c>
      <c r="AF32" s="3">
        <f t="shared" si="7"/>
        <v>1842714</v>
      </c>
    </row>
    <row r="33" spans="1:32" ht="24" customHeight="1" thickBot="1">
      <c r="A33" s="254" t="s">
        <v>30</v>
      </c>
      <c r="B33" s="255"/>
      <c r="C33" s="15"/>
      <c r="D33" s="26">
        <v>3911024</v>
      </c>
      <c r="E33" s="26">
        <v>4259431</v>
      </c>
      <c r="F33" s="26">
        <v>4653845</v>
      </c>
      <c r="G33" s="26">
        <v>4798244</v>
      </c>
      <c r="H33" s="254" t="s">
        <v>30</v>
      </c>
      <c r="I33" s="255"/>
      <c r="J33" s="15"/>
      <c r="K33" s="16">
        <v>1853626</v>
      </c>
      <c r="L33" s="16">
        <v>1873432</v>
      </c>
      <c r="M33" s="16">
        <v>3537355</v>
      </c>
      <c r="N33" s="16">
        <v>3614633</v>
      </c>
      <c r="P33" s="2">
        <f t="shared" si="9"/>
        <v>1024</v>
      </c>
      <c r="Q33" s="2">
        <f t="shared" si="9"/>
        <v>9431</v>
      </c>
      <c r="R33" s="2">
        <f t="shared" si="9"/>
        <v>3845</v>
      </c>
      <c r="S33" s="2">
        <f t="shared" si="9"/>
        <v>8244</v>
      </c>
      <c r="T33" s="2">
        <f t="shared" si="10"/>
        <v>3626</v>
      </c>
      <c r="U33" s="2">
        <f t="shared" si="10"/>
        <v>3432</v>
      </c>
      <c r="V33" s="2">
        <f t="shared" si="10"/>
        <v>7355</v>
      </c>
      <c r="W33" s="2">
        <f t="shared" si="10"/>
        <v>4633</v>
      </c>
      <c r="Y33" s="3">
        <f t="shared" si="6"/>
        <v>1853626</v>
      </c>
      <c r="Z33" s="3">
        <f t="shared" si="6"/>
        <v>1873432</v>
      </c>
      <c r="AA33" s="3">
        <f t="shared" si="6"/>
        <v>3537355</v>
      </c>
      <c r="AB33" s="3">
        <f t="shared" si="6"/>
        <v>3614633</v>
      </c>
      <c r="AC33" s="3">
        <f t="shared" si="7"/>
        <v>3911024</v>
      </c>
      <c r="AD33" s="3">
        <f t="shared" si="7"/>
        <v>4259431</v>
      </c>
      <c r="AE33" s="3">
        <f t="shared" si="7"/>
        <v>4653845</v>
      </c>
      <c r="AF33" s="3">
        <f t="shared" si="7"/>
        <v>4798244</v>
      </c>
    </row>
    <row r="34" spans="1:32" ht="30" customHeight="1" thickBot="1">
      <c r="A34" s="244" t="s">
        <v>31</v>
      </c>
      <c r="B34" s="245"/>
      <c r="C34" s="15"/>
      <c r="D34" s="27">
        <v>2859114</v>
      </c>
      <c r="E34" s="27">
        <v>2859114</v>
      </c>
      <c r="F34" s="27">
        <v>3031927</v>
      </c>
      <c r="G34" s="27">
        <v>3031927</v>
      </c>
      <c r="H34" s="244" t="s">
        <v>31</v>
      </c>
      <c r="I34" s="245"/>
      <c r="J34" s="15"/>
      <c r="K34" s="17">
        <v>1172636</v>
      </c>
      <c r="L34" s="17">
        <v>1172636</v>
      </c>
      <c r="M34" s="17">
        <v>2530491</v>
      </c>
      <c r="N34" s="17">
        <v>2530491</v>
      </c>
      <c r="P34" s="2">
        <f t="shared" si="9"/>
        <v>9114</v>
      </c>
      <c r="Q34" s="2">
        <f t="shared" si="9"/>
        <v>9114</v>
      </c>
      <c r="R34" s="2">
        <f t="shared" si="9"/>
        <v>1927</v>
      </c>
      <c r="S34" s="2">
        <f t="shared" si="9"/>
        <v>1927</v>
      </c>
      <c r="T34" s="2">
        <f t="shared" si="10"/>
        <v>2636</v>
      </c>
      <c r="U34" s="2">
        <f t="shared" si="10"/>
        <v>2636</v>
      </c>
      <c r="V34" s="2">
        <f t="shared" si="10"/>
        <v>491</v>
      </c>
      <c r="W34" s="2">
        <f t="shared" si="10"/>
        <v>491</v>
      </c>
      <c r="Y34" s="3">
        <f t="shared" si="6"/>
        <v>1172636</v>
      </c>
      <c r="Z34" s="3">
        <f t="shared" si="6"/>
        <v>1172636</v>
      </c>
      <c r="AA34" s="3">
        <f t="shared" si="6"/>
        <v>2530491</v>
      </c>
      <c r="AB34" s="3">
        <f t="shared" si="6"/>
        <v>2530491</v>
      </c>
      <c r="AC34" s="3">
        <f t="shared" si="7"/>
        <v>2859114</v>
      </c>
      <c r="AD34" s="3">
        <f t="shared" si="7"/>
        <v>2859114</v>
      </c>
      <c r="AE34" s="3">
        <f t="shared" si="7"/>
        <v>3031927</v>
      </c>
      <c r="AF34" s="3">
        <f t="shared" si="7"/>
        <v>3031927</v>
      </c>
    </row>
    <row r="35" spans="1:32" ht="30" customHeight="1" thickBot="1">
      <c r="A35" s="244" t="s">
        <v>32</v>
      </c>
      <c r="B35" s="245"/>
      <c r="C35" s="15"/>
      <c r="D35" s="27">
        <v>10868</v>
      </c>
      <c r="E35" s="27">
        <v>10868</v>
      </c>
      <c r="F35" s="27">
        <v>10868</v>
      </c>
      <c r="G35" s="27">
        <v>10868</v>
      </c>
      <c r="H35" s="244" t="s">
        <v>32</v>
      </c>
      <c r="I35" s="245"/>
      <c r="J35" s="15"/>
      <c r="K35" s="17">
        <v>10868</v>
      </c>
      <c r="L35" s="17">
        <v>10868</v>
      </c>
      <c r="M35" s="17">
        <v>10868</v>
      </c>
      <c r="N35" s="17">
        <v>10868</v>
      </c>
      <c r="P35" s="2">
        <f t="shared" si="9"/>
        <v>68</v>
      </c>
      <c r="Q35" s="2">
        <f t="shared" si="9"/>
        <v>68</v>
      </c>
      <c r="R35" s="2">
        <f t="shared" si="9"/>
        <v>68</v>
      </c>
      <c r="S35" s="2">
        <f t="shared" si="9"/>
        <v>68</v>
      </c>
      <c r="T35" s="2">
        <f t="shared" si="10"/>
        <v>68</v>
      </c>
      <c r="U35" s="2">
        <f t="shared" si="10"/>
        <v>68</v>
      </c>
      <c r="V35" s="2">
        <f t="shared" si="10"/>
        <v>68</v>
      </c>
      <c r="W35" s="2">
        <f t="shared" si="10"/>
        <v>68</v>
      </c>
      <c r="Y35" s="3">
        <f t="shared" si="6"/>
        <v>10868</v>
      </c>
      <c r="Z35" s="3">
        <f t="shared" si="6"/>
        <v>10868</v>
      </c>
      <c r="AA35" s="3">
        <f t="shared" si="6"/>
        <v>10868</v>
      </c>
      <c r="AB35" s="3">
        <f t="shared" si="6"/>
        <v>10868</v>
      </c>
      <c r="AC35" s="3">
        <f t="shared" si="7"/>
        <v>10868</v>
      </c>
      <c r="AD35" s="3">
        <f t="shared" si="7"/>
        <v>10868</v>
      </c>
      <c r="AE35" s="3">
        <f t="shared" si="7"/>
        <v>10868</v>
      </c>
      <c r="AF35" s="3">
        <f t="shared" si="7"/>
        <v>10868</v>
      </c>
    </row>
    <row r="36" spans="1:32" ht="36" customHeight="1" thickBot="1">
      <c r="A36" s="244" t="s">
        <v>33</v>
      </c>
      <c r="B36" s="245"/>
      <c r="C36" s="15"/>
      <c r="D36" s="27">
        <v>397094</v>
      </c>
      <c r="E36" s="27">
        <v>647251</v>
      </c>
      <c r="F36" s="27">
        <v>745716</v>
      </c>
      <c r="G36" s="27">
        <v>1005993</v>
      </c>
      <c r="H36" s="244" t="s">
        <v>33</v>
      </c>
      <c r="I36" s="245"/>
      <c r="J36" s="15"/>
      <c r="K36" s="17">
        <v>485534</v>
      </c>
      <c r="L36" s="17">
        <v>480560</v>
      </c>
      <c r="M36" s="17">
        <v>676747</v>
      </c>
      <c r="N36" s="17">
        <v>827862</v>
      </c>
      <c r="P36" s="2">
        <f t="shared" si="9"/>
        <v>94</v>
      </c>
      <c r="Q36" s="2">
        <f t="shared" si="9"/>
        <v>251</v>
      </c>
      <c r="R36" s="2">
        <f t="shared" si="9"/>
        <v>716</v>
      </c>
      <c r="S36" s="2">
        <f t="shared" si="9"/>
        <v>5993</v>
      </c>
      <c r="T36" s="2">
        <f t="shared" si="10"/>
        <v>534</v>
      </c>
      <c r="U36" s="2">
        <f t="shared" si="10"/>
        <v>560</v>
      </c>
      <c r="V36" s="2">
        <f t="shared" si="10"/>
        <v>747</v>
      </c>
      <c r="W36" s="2">
        <f t="shared" si="10"/>
        <v>862</v>
      </c>
      <c r="Y36" s="3">
        <f t="shared" si="6"/>
        <v>485534</v>
      </c>
      <c r="Z36" s="3">
        <f t="shared" si="6"/>
        <v>480560</v>
      </c>
      <c r="AA36" s="3">
        <f t="shared" si="6"/>
        <v>676747</v>
      </c>
      <c r="AB36" s="3">
        <f t="shared" si="6"/>
        <v>827862</v>
      </c>
      <c r="AC36" s="3">
        <f t="shared" si="7"/>
        <v>397094</v>
      </c>
      <c r="AD36" s="3">
        <f t="shared" si="7"/>
        <v>647251</v>
      </c>
      <c r="AE36" s="3">
        <f t="shared" si="7"/>
        <v>745716</v>
      </c>
      <c r="AF36" s="3">
        <f t="shared" si="7"/>
        <v>1005993</v>
      </c>
    </row>
    <row r="37" spans="1:32" ht="30" customHeight="1" thickBot="1">
      <c r="A37" s="254" t="s">
        <v>34</v>
      </c>
      <c r="B37" s="255"/>
      <c r="C37" s="15"/>
      <c r="D37" s="29"/>
      <c r="E37" s="29"/>
      <c r="F37" s="29"/>
      <c r="G37" s="2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26">
        <v>8211565</v>
      </c>
      <c r="E38" s="26">
        <v>9617296</v>
      </c>
      <c r="F38" s="26">
        <v>10264403</v>
      </c>
      <c r="G38" s="26">
        <v>10751420</v>
      </c>
      <c r="H38" s="254" t="s">
        <v>35</v>
      </c>
      <c r="I38" s="255"/>
      <c r="J38" s="15"/>
      <c r="K38" s="16">
        <v>3273210</v>
      </c>
      <c r="L38" s="16">
        <v>3573135</v>
      </c>
      <c r="M38" s="16">
        <v>5562791</v>
      </c>
      <c r="N38" s="16">
        <v>6127427</v>
      </c>
      <c r="P38" s="2">
        <f t="shared" si="9"/>
        <v>1565</v>
      </c>
      <c r="Q38" s="2">
        <f t="shared" si="9"/>
        <v>7296</v>
      </c>
      <c r="R38" s="2">
        <f t="shared" si="9"/>
        <v>64403</v>
      </c>
      <c r="S38" s="2">
        <f t="shared" si="9"/>
        <v>51420</v>
      </c>
      <c r="T38" s="2">
        <f t="shared" si="10"/>
        <v>3210</v>
      </c>
      <c r="U38" s="2">
        <f t="shared" si="10"/>
        <v>3135</v>
      </c>
      <c r="V38" s="2">
        <f t="shared" si="10"/>
        <v>2791</v>
      </c>
      <c r="W38" s="2">
        <f t="shared" si="10"/>
        <v>7427</v>
      </c>
      <c r="Y38" s="3">
        <f t="shared" si="6"/>
        <v>3273210</v>
      </c>
      <c r="Z38" s="3">
        <f t="shared" si="6"/>
        <v>3573135</v>
      </c>
      <c r="AA38" s="3">
        <f t="shared" si="6"/>
        <v>5562791</v>
      </c>
      <c r="AB38" s="3">
        <f t="shared" si="6"/>
        <v>6127427</v>
      </c>
      <c r="AC38" s="3">
        <f t="shared" si="7"/>
        <v>8211565</v>
      </c>
      <c r="AD38" s="3">
        <f t="shared" si="7"/>
        <v>9617296</v>
      </c>
      <c r="AE38" s="3">
        <f t="shared" si="7"/>
        <v>10264403</v>
      </c>
      <c r="AF38" s="3">
        <f t="shared" si="7"/>
        <v>10751420</v>
      </c>
    </row>
    <row r="39" spans="1:32" ht="15" customHeight="1" thickBot="1">
      <c r="A39" s="21" t="s">
        <v>1694</v>
      </c>
      <c r="H39" s="21" t="s">
        <v>1695</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13" sqref="O13"/>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104</v>
      </c>
      <c r="D1" s="155" t="s">
        <v>1913</v>
      </c>
    </row>
    <row r="2" spans="1:11">
      <c r="A2" s="7"/>
      <c r="B2" s="198" t="s">
        <v>540</v>
      </c>
      <c r="C2" s="199" t="s">
        <v>37</v>
      </c>
      <c r="D2" s="199" t="str">
        <f>'Input yearly FMC'!N18</f>
        <v>Năm 2013</v>
      </c>
      <c r="E2" s="199" t="str">
        <f>'Input yearly FMC'!O18</f>
        <v>Năm 2014</v>
      </c>
      <c r="F2" s="199" t="str">
        <f>'Input yearly FMC'!P18</f>
        <v>Năm 2015</v>
      </c>
      <c r="G2" s="199" t="str">
        <f>'Input yearly FMC'!Q18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FMC'!N3</f>
        <v>2184394</v>
      </c>
      <c r="E4" s="172">
        <f>'Input yearly FMC'!O3</f>
        <v>2880762</v>
      </c>
      <c r="F4" s="172">
        <f>'Input yearly FMC'!P3</f>
        <v>2876721</v>
      </c>
      <c r="G4" s="172">
        <f>'Input yearly FMC'!Q3</f>
        <v>3248594</v>
      </c>
      <c r="H4" s="171"/>
      <c r="I4" s="268"/>
      <c r="J4" s="239"/>
      <c r="K4" s="269"/>
    </row>
    <row r="5" spans="1:11">
      <c r="A5" s="7"/>
      <c r="B5" s="170" t="s">
        <v>542</v>
      </c>
      <c r="C5" s="170" t="s">
        <v>38</v>
      </c>
      <c r="D5" s="173">
        <f>'Input yearly FMC'!N5</f>
        <v>133603</v>
      </c>
      <c r="E5" s="173">
        <f>'Input yearly FMC'!O5</f>
        <v>227955</v>
      </c>
      <c r="F5" s="173">
        <f>'Input yearly FMC'!P5</f>
        <v>271851</v>
      </c>
      <c r="G5" s="173">
        <f>'Input yearly FMC'!Q5</f>
        <v>272493</v>
      </c>
      <c r="H5" s="171"/>
      <c r="I5" s="268"/>
      <c r="J5" s="239"/>
      <c r="K5" s="269"/>
    </row>
    <row r="6" spans="1:11">
      <c r="A6" s="7"/>
      <c r="B6" s="170" t="s">
        <v>543</v>
      </c>
      <c r="C6" s="170" t="s">
        <v>38</v>
      </c>
      <c r="D6" s="173">
        <f>'Input yearly FMC'!N15</f>
        <v>32738</v>
      </c>
      <c r="E6" s="173">
        <f>'Input yearly FMC'!O15</f>
        <v>62790</v>
      </c>
      <c r="F6" s="173">
        <f>'Input yearly FMC'!P15</f>
        <v>97363</v>
      </c>
      <c r="G6" s="173">
        <f>'Input yearly FMC'!Q15</f>
        <v>122321</v>
      </c>
      <c r="H6" s="171"/>
      <c r="I6" s="268"/>
      <c r="J6" s="239"/>
      <c r="K6" s="269"/>
    </row>
    <row r="7" spans="1:11">
      <c r="A7" s="7"/>
      <c r="B7" s="170" t="s">
        <v>544</v>
      </c>
      <c r="C7" s="170" t="s">
        <v>38</v>
      </c>
      <c r="D7" s="173">
        <f>'Input yearly FMC'!N33</f>
        <v>235493</v>
      </c>
      <c r="E7" s="173">
        <f>'Input yearly FMC'!O33</f>
        <v>389295</v>
      </c>
      <c r="F7" s="173">
        <f>'Input yearly FMC'!P33</f>
        <v>345032</v>
      </c>
      <c r="G7" s="173">
        <f>'Input yearly FMC'!Q33</f>
        <v>555239</v>
      </c>
      <c r="H7" s="171"/>
      <c r="I7" s="268"/>
      <c r="J7" s="239"/>
      <c r="K7" s="269"/>
    </row>
    <row r="8" spans="1:11">
      <c r="A8" s="7"/>
      <c r="B8" s="170" t="s">
        <v>545</v>
      </c>
      <c r="C8" s="171" t="s">
        <v>38</v>
      </c>
      <c r="D8" s="172">
        <f>'Input yearly FMC'!N29</f>
        <v>741771</v>
      </c>
      <c r="E8" s="172">
        <f>'Input yearly FMC'!O29</f>
        <v>1189902</v>
      </c>
      <c r="F8" s="172">
        <f>'Input yearly FMC'!P29</f>
        <v>1343959</v>
      </c>
      <c r="G8" s="172">
        <f>'Input yearly FMC'!Q29</f>
        <v>1705769</v>
      </c>
      <c r="H8" s="171"/>
      <c r="I8" s="268"/>
      <c r="J8" s="239"/>
      <c r="K8" s="269"/>
    </row>
    <row r="9" spans="1:11">
      <c r="A9" s="7"/>
      <c r="B9" s="170" t="s">
        <v>546</v>
      </c>
      <c r="C9" s="171" t="s">
        <v>39</v>
      </c>
      <c r="D9" s="172">
        <f>'Input yearly FMC'!N34*1000000/10000</f>
        <v>13000000</v>
      </c>
      <c r="E9" s="172">
        <f>'Input yearly FMC'!O34*1000000/10000</f>
        <v>20000000</v>
      </c>
      <c r="F9" s="172">
        <f>'Input yearly FMC'!P34*1000000/10000</f>
        <v>20000000</v>
      </c>
      <c r="G9" s="172">
        <f>'Input yearly FMC'!Q34*1000000/10000</f>
        <v>39000000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6.1162500904140917E-2</v>
      </c>
      <c r="E11" s="174">
        <f>E5/E4</f>
        <v>7.91301051596765E-2</v>
      </c>
      <c r="F11" s="174">
        <f>F5/F4</f>
        <v>9.4500300863378822E-2</v>
      </c>
      <c r="G11" s="174">
        <f>G5/G4</f>
        <v>8.3880287903012815E-2</v>
      </c>
      <c r="H11" s="171"/>
      <c r="I11" s="268"/>
      <c r="J11" s="239"/>
      <c r="K11" s="269"/>
    </row>
    <row r="12" spans="1:11">
      <c r="A12" s="7"/>
      <c r="B12" s="170" t="s">
        <v>570</v>
      </c>
      <c r="C12" s="171" t="s">
        <v>36</v>
      </c>
      <c r="D12" s="175">
        <f>D6/D4</f>
        <v>1.4987223000978761E-2</v>
      </c>
      <c r="E12" s="174">
        <f>E6/E4</f>
        <v>2.1796316391288137E-2</v>
      </c>
      <c r="F12" s="174">
        <f>F6/F4</f>
        <v>3.3845131314437511E-2</v>
      </c>
      <c r="G12" s="174">
        <f>G6/G4</f>
        <v>3.7653520261380767E-2</v>
      </c>
      <c r="H12" s="171"/>
      <c r="I12" s="268"/>
      <c r="J12" s="239"/>
      <c r="K12" s="269"/>
    </row>
    <row r="13" spans="1:11">
      <c r="A13" s="7"/>
      <c r="B13" s="170" t="s">
        <v>41</v>
      </c>
      <c r="C13" s="171" t="s">
        <v>40</v>
      </c>
      <c r="D13" s="172">
        <f>D6*1000000/D9</f>
        <v>2518.3076923076924</v>
      </c>
      <c r="E13" s="173">
        <f>E6*1000000/E9</f>
        <v>3139.5</v>
      </c>
      <c r="F13" s="173">
        <f>F6*1000000/F9</f>
        <v>4868.1499999999996</v>
      </c>
      <c r="G13" s="173">
        <f>G6*1000000/G9</f>
        <v>3136.4358974358975</v>
      </c>
      <c r="H13" s="171"/>
      <c r="I13" s="268"/>
      <c r="J13" s="239"/>
      <c r="K13" s="269"/>
    </row>
    <row r="14" spans="1:11">
      <c r="A14" s="7"/>
      <c r="B14" s="170" t="s">
        <v>548</v>
      </c>
      <c r="C14" s="171"/>
      <c r="D14" s="172">
        <f>D7*1000000/D9</f>
        <v>18114.846153846152</v>
      </c>
      <c r="E14" s="173">
        <f>E7*1000000/E9</f>
        <v>19464.75</v>
      </c>
      <c r="F14" s="173">
        <f>F7*1000000/F9</f>
        <v>17251.599999999999</v>
      </c>
      <c r="G14" s="173">
        <f>G7*1000000/G9</f>
        <v>14236.897435897436</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0.31879230578366358</v>
      </c>
      <c r="F16" s="179">
        <f>(F4-E4)/ABS(E4)</f>
        <v>-1.4027538547092748E-3</v>
      </c>
      <c r="G16" s="179">
        <f>(G4-F4)/ABS(F4)</f>
        <v>0.12926974843928207</v>
      </c>
      <c r="H16" s="171"/>
      <c r="I16" s="268"/>
      <c r="J16" s="239"/>
      <c r="K16" s="269"/>
    </row>
    <row r="17" spans="1:12">
      <c r="A17" s="7"/>
      <c r="B17" s="170" t="s">
        <v>543</v>
      </c>
      <c r="C17" s="180" t="s">
        <v>36</v>
      </c>
      <c r="D17" s="170"/>
      <c r="E17" s="179">
        <f>(E6-D6)/ABS(D6)</f>
        <v>0.91795467041358669</v>
      </c>
      <c r="F17" s="179">
        <f>(F6-E6)/ABS(E6)</f>
        <v>0.55061315496098107</v>
      </c>
      <c r="G17" s="179">
        <f>(G6-F6)/ABS(F6)</f>
        <v>0.25633967729014101</v>
      </c>
      <c r="H17" s="171"/>
      <c r="I17" s="268"/>
      <c r="J17" s="239"/>
      <c r="K17" s="269"/>
    </row>
    <row r="18" spans="1:12">
      <c r="A18" s="7"/>
      <c r="B18" s="170" t="s">
        <v>41</v>
      </c>
      <c r="C18" s="177" t="s">
        <v>36</v>
      </c>
      <c r="D18" s="178"/>
      <c r="E18" s="179">
        <f>(E13-D13)/ABS(D13)</f>
        <v>0.2466705357688313</v>
      </c>
      <c r="F18" s="179">
        <f>(F13-E13)/ABS(E13)</f>
        <v>0.55061315496098096</v>
      </c>
      <c r="G18" s="179">
        <f>(G13-F13)/ABS(F13)</f>
        <v>-0.35572324241531222</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0.20099617790354488</v>
      </c>
      <c r="F20" s="175">
        <f>F6/AVERAGE(E7:F7)</f>
        <v>0.26517614087456948</v>
      </c>
      <c r="G20" s="175">
        <f>G6/AVERAGE(F7:G7)</f>
        <v>0.27174261972228364</v>
      </c>
      <c r="H20" s="171"/>
      <c r="I20" s="264" t="s">
        <v>1187</v>
      </c>
      <c r="J20" s="264"/>
      <c r="K20" s="264"/>
    </row>
    <row r="21" spans="1:12">
      <c r="A21" s="7"/>
      <c r="B21" s="170" t="s">
        <v>43</v>
      </c>
      <c r="C21" s="182" t="s">
        <v>36</v>
      </c>
      <c r="D21" s="171"/>
      <c r="E21" s="175">
        <f>E6/AVERAGE(D8:E8)</f>
        <v>6.5011003415174309E-2</v>
      </c>
      <c r="F21" s="175">
        <f>F6/AVERAGE(E8:F8)</f>
        <v>7.6849519369847047E-2</v>
      </c>
      <c r="G21" s="175">
        <f>G6/AVERAGE(F8:G8)</f>
        <v>8.0217645639217655E-2</v>
      </c>
      <c r="H21" s="171"/>
      <c r="I21" s="183" t="s">
        <v>1188</v>
      </c>
      <c r="J21" s="183">
        <v>2018</v>
      </c>
      <c r="K21" s="183" t="s">
        <v>1190</v>
      </c>
    </row>
    <row r="22" spans="1:12">
      <c r="A22" s="7"/>
      <c r="B22" s="176" t="s">
        <v>551</v>
      </c>
      <c r="C22" s="182"/>
      <c r="D22" s="171"/>
      <c r="E22" s="175"/>
      <c r="F22" s="175"/>
      <c r="G22" s="175"/>
      <c r="H22" s="171"/>
      <c r="I22" s="171" t="s">
        <v>1189</v>
      </c>
      <c r="J22" s="172">
        <v>4350000</v>
      </c>
      <c r="K22" s="185">
        <f>SUM(K30)/J22</f>
        <v>0.18702689655172414</v>
      </c>
    </row>
    <row r="23" spans="1:12">
      <c r="A23" s="7"/>
      <c r="B23" s="170" t="s">
        <v>552</v>
      </c>
      <c r="C23" s="182" t="s">
        <v>36</v>
      </c>
      <c r="D23" s="175">
        <f>1-D7/D8</f>
        <v>0.68252600870079849</v>
      </c>
      <c r="E23" s="175">
        <f>1-E7/E8</f>
        <v>0.67283440148852591</v>
      </c>
      <c r="F23" s="175">
        <f>1-F7/F8</f>
        <v>0.74327193017048887</v>
      </c>
      <c r="G23" s="175">
        <f>1-G7/G8</f>
        <v>0.674493439615798</v>
      </c>
      <c r="H23" s="171"/>
      <c r="I23" s="171" t="s">
        <v>1191</v>
      </c>
      <c r="J23" s="172">
        <f>J24-J24*20%</f>
        <v>112000</v>
      </c>
      <c r="K23" s="185">
        <f>SUM(K32)/J23</f>
        <v>0.2893660714285714</v>
      </c>
    </row>
    <row r="24" spans="1:12">
      <c r="A24" s="7"/>
      <c r="B24" s="170" t="s">
        <v>553</v>
      </c>
      <c r="C24" s="182" t="s">
        <v>36</v>
      </c>
      <c r="D24" s="175">
        <f>D8/D7-1</f>
        <v>2.1498643271774531</v>
      </c>
      <c r="E24" s="175">
        <f>E8/E7-1</f>
        <v>2.0565560821484992</v>
      </c>
      <c r="F24" s="175">
        <f>F8/F7-1</f>
        <v>2.8951720420134945</v>
      </c>
      <c r="G24" s="175">
        <f>G8/G7-1</f>
        <v>2.0721347023534009</v>
      </c>
      <c r="H24" s="171"/>
      <c r="I24" s="171" t="s">
        <v>1376</v>
      </c>
      <c r="J24" s="172">
        <v>140000</v>
      </c>
      <c r="K24" s="171"/>
    </row>
    <row r="25" spans="1:12">
      <c r="A25" s="7"/>
      <c r="B25" s="170" t="s">
        <v>554</v>
      </c>
      <c r="C25" s="182" t="s">
        <v>40</v>
      </c>
      <c r="D25" s="186">
        <f>'Input yearly FMC'!N19/'Input yearly FMC'!N31</f>
        <v>1.1976419086185215</v>
      </c>
      <c r="E25" s="186">
        <f>'Input yearly FMC'!O19/'Input yearly FMC'!O31</f>
        <v>1.2595839636913766</v>
      </c>
      <c r="F25" s="186">
        <f>'Input yearly FMC'!P19/'Input yearly FMC'!P31</f>
        <v>1.0994432115020596</v>
      </c>
      <c r="G25" s="186">
        <f>'Input yearly FMC'!Q19/'Input yearly FMC'!Q31</f>
        <v>1.2111736046114956</v>
      </c>
      <c r="H25" s="171"/>
      <c r="I25" s="171" t="s">
        <v>576</v>
      </c>
      <c r="J25" s="187">
        <v>0.2</v>
      </c>
      <c r="K25" s="197" t="s">
        <v>1649</v>
      </c>
    </row>
    <row r="26" spans="1:12">
      <c r="A26" s="7"/>
      <c r="B26" s="170" t="s">
        <v>555</v>
      </c>
      <c r="C26" s="182" t="s">
        <v>40</v>
      </c>
      <c r="D26" s="186">
        <f>('Input yearly FMC'!N19-'Input yearly FMC'!N23)/'Input yearly FMC'!N31</f>
        <v>0.60421197908839974</v>
      </c>
      <c r="E26" s="186">
        <f>('Input yearly FMC'!O19-'Input yearly FMC'!O23)/'Input yearly FMC'!O31</f>
        <v>0.58934316691880984</v>
      </c>
      <c r="F26" s="186">
        <f>('Input yearly FMC'!P19-'Input yearly FMC'!P23)/'Input yearly FMC'!P31</f>
        <v>0.65475990196009293</v>
      </c>
      <c r="G26" s="186">
        <f>('Input yearly FMC'!Q19-'Input yearly FMC'!Q23)/'Input yearly FMC'!Q31</f>
        <v>0.42829176981009948</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FMC'!Y1</f>
        <v>Quý 2/2016</v>
      </c>
      <c r="E28" s="199" t="str">
        <f>'Input quaterly FMC'!Z1</f>
        <v>Quý 3/2016</v>
      </c>
      <c r="F28" s="199" t="str">
        <f>'Input quaterly FMC'!AA1</f>
        <v>Quý 1/2017</v>
      </c>
      <c r="G28" s="199" t="str">
        <f>'Input quaterly FMC'!AB1</f>
        <v>Quý 2/2017</v>
      </c>
      <c r="H28" s="199" t="str">
        <f>'Input quaterly FMC'!AC1</f>
        <v>Quý 3/2017</v>
      </c>
      <c r="I28" s="199" t="str">
        <f>'Input quaterly FMC'!AD1</f>
        <v>Quý 4/2017</v>
      </c>
      <c r="J28" s="199" t="str">
        <f>'Input quaterly FMC'!AE1</f>
        <v>Quý 1/2018</v>
      </c>
      <c r="K28" s="199" t="str">
        <f>'Input quaterly FMC'!AF1</f>
        <v>Quý 2/2018</v>
      </c>
    </row>
    <row r="29" spans="1:12">
      <c r="A29" s="7"/>
      <c r="B29" s="170"/>
      <c r="C29" s="171"/>
      <c r="D29" s="171"/>
      <c r="E29" s="171"/>
      <c r="F29" s="171"/>
      <c r="G29" s="171"/>
      <c r="H29" s="171"/>
      <c r="I29" s="171"/>
      <c r="J29" s="171"/>
      <c r="K29" s="171"/>
    </row>
    <row r="30" spans="1:12">
      <c r="A30" s="7"/>
      <c r="B30" s="170" t="s">
        <v>541</v>
      </c>
      <c r="C30" s="171" t="s">
        <v>38</v>
      </c>
      <c r="D30" s="188">
        <f>'Input quaterly FMC'!Y3</f>
        <v>638742</v>
      </c>
      <c r="E30" s="188">
        <f>'Input quaterly FMC'!Z3</f>
        <v>1070203</v>
      </c>
      <c r="F30" s="188">
        <f>'Input quaterly FMC'!AA3</f>
        <v>826659</v>
      </c>
      <c r="G30" s="188">
        <f>'Input quaterly FMC'!AB3</f>
        <v>531929</v>
      </c>
      <c r="H30" s="188">
        <f>'Input quaterly FMC'!AC3</f>
        <v>856389</v>
      </c>
      <c r="I30" s="188">
        <f>'Input quaterly FMC'!AD3</f>
        <v>1033618</v>
      </c>
      <c r="J30" s="188">
        <f>'Input quaterly FMC'!AE3</f>
        <v>1075906</v>
      </c>
      <c r="K30" s="188">
        <f>'Input quaterly FMC'!AF3</f>
        <v>813567</v>
      </c>
    </row>
    <row r="31" spans="1:12">
      <c r="A31" s="7"/>
      <c r="B31" s="170" t="s">
        <v>542</v>
      </c>
      <c r="C31" s="171" t="s">
        <v>38</v>
      </c>
      <c r="D31" s="188">
        <f>'Input quaterly FMC'!Y5</f>
        <v>50539</v>
      </c>
      <c r="E31" s="188">
        <f>'Input quaterly FMC'!Z5</f>
        <v>85302</v>
      </c>
      <c r="F31" s="188">
        <f>'Input quaterly FMC'!AA5</f>
        <v>62184</v>
      </c>
      <c r="G31" s="188">
        <f>'Input quaterly FMC'!AB5</f>
        <v>38277</v>
      </c>
      <c r="H31" s="188">
        <f>'Input quaterly FMC'!AC5</f>
        <v>56121</v>
      </c>
      <c r="I31" s="188">
        <f>'Input quaterly FMC'!AD5</f>
        <v>115911</v>
      </c>
      <c r="J31" s="188">
        <f>'Input quaterly FMC'!AE5</f>
        <v>62230</v>
      </c>
      <c r="K31" s="188">
        <f>'Input quaterly FMC'!AF5</f>
        <v>69610</v>
      </c>
    </row>
    <row r="32" spans="1:12">
      <c r="A32" s="7"/>
      <c r="B32" s="170" t="s">
        <v>543</v>
      </c>
      <c r="C32" s="170" t="s">
        <v>38</v>
      </c>
      <c r="D32" s="189">
        <f>'Input quaterly FMC'!Y15</f>
        <v>21200</v>
      </c>
      <c r="E32" s="189">
        <f>'Input quaterly FMC'!Z15</f>
        <v>36125</v>
      </c>
      <c r="F32" s="189">
        <f>'Input quaterly FMC'!AA15</f>
        <v>28920</v>
      </c>
      <c r="G32" s="189">
        <f>'Input quaterly FMC'!AB15</f>
        <v>14538</v>
      </c>
      <c r="H32" s="189">
        <f>'Input quaterly FMC'!AC15</f>
        <v>19942</v>
      </c>
      <c r="I32" s="189">
        <f>'Input quaterly FMC'!AD15</f>
        <v>58611</v>
      </c>
      <c r="J32" s="189">
        <f>'Input quaterly FMC'!AE15</f>
        <v>18960</v>
      </c>
      <c r="K32" s="189">
        <f>'Input quaterly FMC'!AF15</f>
        <v>32409</v>
      </c>
      <c r="L32" s="10"/>
    </row>
    <row r="33" spans="1:12">
      <c r="A33" s="7"/>
      <c r="B33" s="170" t="s">
        <v>544</v>
      </c>
      <c r="C33" s="171" t="s">
        <v>38</v>
      </c>
      <c r="D33" s="188">
        <f>'Input quaterly FMC'!Y33</f>
        <v>463334</v>
      </c>
      <c r="E33" s="188">
        <f>'Input quaterly FMC'!Z33</f>
        <v>499507</v>
      </c>
      <c r="F33" s="188">
        <f>'Input quaterly FMC'!AA33</f>
        <v>475651</v>
      </c>
      <c r="G33" s="188">
        <f>'Input quaterly FMC'!AB33</f>
        <v>386754</v>
      </c>
      <c r="H33" s="188">
        <f>'Input quaterly FMC'!AC33</f>
        <v>406658</v>
      </c>
      <c r="I33" s="188">
        <f>'Input quaterly FMC'!AD33</f>
        <v>554930</v>
      </c>
      <c r="J33" s="188">
        <f>'Input quaterly FMC'!AE33</f>
        <v>574194</v>
      </c>
      <c r="K33" s="188">
        <f>'Input quaterly FMC'!AF33</f>
        <v>587200</v>
      </c>
    </row>
    <row r="34" spans="1:12">
      <c r="A34" s="7"/>
      <c r="B34" s="170" t="s">
        <v>545</v>
      </c>
      <c r="C34" s="171" t="s">
        <v>38</v>
      </c>
      <c r="D34" s="188">
        <f>'Input quaterly FMC'!Y38</f>
        <v>1164967</v>
      </c>
      <c r="E34" s="188">
        <f>'Input quaterly FMC'!Z38</f>
        <v>1536989</v>
      </c>
      <c r="F34" s="188">
        <f>'Input quaterly FMC'!AA38</f>
        <v>1374021</v>
      </c>
      <c r="G34" s="188">
        <f>'Input quaterly FMC'!AB38</f>
        <v>1300095</v>
      </c>
      <c r="H34" s="188">
        <f>'Input quaterly FMC'!AC38</f>
        <v>1427458</v>
      </c>
      <c r="I34" s="188">
        <f>'Input quaterly FMC'!AD38</f>
        <v>1705769</v>
      </c>
      <c r="J34" s="188">
        <f>'Input quaterly FMC'!AE38</f>
        <v>1649751</v>
      </c>
      <c r="K34" s="188">
        <f>'Input quaterly FMC'!AF38</f>
        <v>1420847</v>
      </c>
    </row>
    <row r="35" spans="1:12">
      <c r="A35" s="7"/>
      <c r="B35" s="170" t="s">
        <v>546</v>
      </c>
      <c r="C35" s="171" t="s">
        <v>39</v>
      </c>
      <c r="D35" s="188">
        <f>'Input quaterly FMC'!Y34*1000000/10000</f>
        <v>30000000</v>
      </c>
      <c r="E35" s="188">
        <f>'Input quaterly FMC'!Z34*1000000/10000</f>
        <v>30000000</v>
      </c>
      <c r="F35" s="188">
        <f>'Input quaterly FMC'!AA34*1000000/10000</f>
        <v>30000000</v>
      </c>
      <c r="G35" s="188">
        <f>'Input quaterly FMC'!AB34*1000000/10000</f>
        <v>30000000</v>
      </c>
      <c r="H35" s="188">
        <f>'Input quaterly FMC'!AC34*1000000/10000</f>
        <v>30000000</v>
      </c>
      <c r="I35" s="188">
        <f>'Input quaterly FMC'!AD34*1000000/10000</f>
        <v>39000000</v>
      </c>
      <c r="J35" s="188">
        <f>'Input quaterly FMC'!AE34*1000000/10000</f>
        <v>39000000</v>
      </c>
      <c r="K35" s="188">
        <f>'Input quaterly FMC'!AF34*1000000/10000</f>
        <v>39000000</v>
      </c>
    </row>
    <row r="36" spans="1:12">
      <c r="A36" s="7"/>
      <c r="B36" s="170"/>
      <c r="C36" s="171"/>
      <c r="D36" s="188"/>
      <c r="E36" s="188"/>
      <c r="F36" s="188"/>
      <c r="G36" s="188"/>
      <c r="H36" s="188"/>
      <c r="I36" s="188"/>
      <c r="J36" s="188"/>
      <c r="K36" s="188"/>
    </row>
    <row r="37" spans="1:12">
      <c r="A37" s="7"/>
      <c r="B37" s="170" t="s">
        <v>547</v>
      </c>
      <c r="C37" s="171" t="s">
        <v>36</v>
      </c>
      <c r="D37" s="190">
        <f>D31/D30</f>
        <v>7.9122713082903584E-2</v>
      </c>
      <c r="E37" s="190">
        <f t="shared" ref="E37:K37" si="0">E31/E30</f>
        <v>7.9706373463726041E-2</v>
      </c>
      <c r="F37" s="190">
        <f t="shared" si="0"/>
        <v>7.5223278280403413E-2</v>
      </c>
      <c r="G37" s="190">
        <f t="shared" si="0"/>
        <v>7.1958851651254208E-2</v>
      </c>
      <c r="H37" s="190">
        <f t="shared" si="0"/>
        <v>6.5532135513183848E-2</v>
      </c>
      <c r="I37" s="190">
        <f t="shared" si="0"/>
        <v>0.1121410424354065</v>
      </c>
      <c r="J37" s="190">
        <f t="shared" si="0"/>
        <v>5.7839625394783559E-2</v>
      </c>
      <c r="K37" s="190">
        <f t="shared" si="0"/>
        <v>8.5561484180159714E-2</v>
      </c>
      <c r="L37" s="11"/>
    </row>
    <row r="38" spans="1:12">
      <c r="A38" s="7"/>
      <c r="B38" s="170" t="s">
        <v>571</v>
      </c>
      <c r="C38" s="171" t="s">
        <v>36</v>
      </c>
      <c r="D38" s="190">
        <f>D32/D30</f>
        <v>3.3190239564644251E-2</v>
      </c>
      <c r="E38" s="190">
        <f t="shared" ref="E38:K38" si="1">E32/E30</f>
        <v>3.3755278204228543E-2</v>
      </c>
      <c r="F38" s="190">
        <f t="shared" si="1"/>
        <v>3.4984195417941379E-2</v>
      </c>
      <c r="G38" s="190">
        <f t="shared" si="1"/>
        <v>2.7330715189433176E-2</v>
      </c>
      <c r="H38" s="190">
        <f t="shared" si="1"/>
        <v>2.328614683280612E-2</v>
      </c>
      <c r="I38" s="190">
        <f t="shared" si="1"/>
        <v>5.6704701350015187E-2</v>
      </c>
      <c r="J38" s="190">
        <f t="shared" si="1"/>
        <v>1.7622357343485398E-2</v>
      </c>
      <c r="K38" s="190">
        <f t="shared" si="1"/>
        <v>3.9835686550708176E-2</v>
      </c>
      <c r="L38" s="11"/>
    </row>
    <row r="39" spans="1:12">
      <c r="A39" s="7"/>
      <c r="B39" s="170" t="s">
        <v>41</v>
      </c>
      <c r="C39" s="171" t="s">
        <v>40</v>
      </c>
      <c r="D39" s="172">
        <f>D32*1000000/D35</f>
        <v>706.66666666666663</v>
      </c>
      <c r="E39" s="172">
        <f t="shared" ref="E39:K39" si="2">E32*1000000/E35</f>
        <v>1204.1666666666667</v>
      </c>
      <c r="F39" s="172">
        <f t="shared" si="2"/>
        <v>964</v>
      </c>
      <c r="G39" s="172">
        <f t="shared" si="2"/>
        <v>484.6</v>
      </c>
      <c r="H39" s="172">
        <f t="shared" si="2"/>
        <v>664.73333333333335</v>
      </c>
      <c r="I39" s="172">
        <f t="shared" si="2"/>
        <v>1502.8461538461538</v>
      </c>
      <c r="J39" s="172">
        <f t="shared" si="2"/>
        <v>486.15384615384613</v>
      </c>
      <c r="K39" s="172">
        <f t="shared" si="2"/>
        <v>831</v>
      </c>
    </row>
    <row r="40" spans="1:12">
      <c r="A40" s="7"/>
      <c r="B40" s="170" t="s">
        <v>548</v>
      </c>
      <c r="C40" s="171"/>
      <c r="D40" s="172">
        <f>D33*1000000/D35</f>
        <v>15444.466666666667</v>
      </c>
      <c r="E40" s="172">
        <f t="shared" ref="E40:K40" si="3">E33*1000000/E35</f>
        <v>16650.233333333334</v>
      </c>
      <c r="F40" s="172">
        <f t="shared" si="3"/>
        <v>15855.033333333333</v>
      </c>
      <c r="G40" s="172">
        <f t="shared" si="3"/>
        <v>12891.8</v>
      </c>
      <c r="H40" s="172">
        <f t="shared" si="3"/>
        <v>13555.266666666666</v>
      </c>
      <c r="I40" s="172">
        <f t="shared" si="3"/>
        <v>14228.974358974359</v>
      </c>
      <c r="J40" s="172">
        <f t="shared" si="3"/>
        <v>14722.923076923076</v>
      </c>
      <c r="K40" s="172">
        <f t="shared" si="3"/>
        <v>15056.410256410256</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0.34074321087387394</v>
      </c>
      <c r="I42" s="179">
        <f>(I30-E30)/ABS(E30)</f>
        <v>-3.4185103200047091E-2</v>
      </c>
      <c r="J42" s="179">
        <f>(J30-F30)/ABS(F30)</f>
        <v>0.30151126401575501</v>
      </c>
      <c r="K42" s="179">
        <f>(K30-G30)/ABS(G30)</f>
        <v>0.52946539857762975</v>
      </c>
      <c r="L42" s="12"/>
    </row>
    <row r="43" spans="1:12">
      <c r="A43" s="7"/>
      <c r="B43" s="170" t="s">
        <v>564</v>
      </c>
      <c r="C43" s="180" t="s">
        <v>36</v>
      </c>
      <c r="D43" s="170"/>
      <c r="E43" s="174">
        <f>E30/D30-1</f>
        <v>0.67548556381136682</v>
      </c>
      <c r="F43" s="174">
        <f t="shared" ref="F43:K43" si="4">F30/E30-1</f>
        <v>-0.227568040829637</v>
      </c>
      <c r="G43" s="174">
        <f t="shared" si="4"/>
        <v>-0.35653153234888868</v>
      </c>
      <c r="H43" s="174">
        <f t="shared" si="4"/>
        <v>0.60996862363210136</v>
      </c>
      <c r="I43" s="174">
        <f>I30/H30-1</f>
        <v>0.20694917846913019</v>
      </c>
      <c r="J43" s="174">
        <f t="shared" si="4"/>
        <v>4.0912600206265859E-2</v>
      </c>
      <c r="K43" s="174">
        <f t="shared" si="4"/>
        <v>-0.24383078075593967</v>
      </c>
      <c r="L43" s="12"/>
    </row>
    <row r="44" spans="1:12" s="8" customFormat="1">
      <c r="A44" s="13"/>
      <c r="B44" s="170" t="s">
        <v>562</v>
      </c>
      <c r="C44" s="177" t="s">
        <v>36</v>
      </c>
      <c r="D44" s="178"/>
      <c r="E44" s="191"/>
      <c r="F44" s="191"/>
      <c r="G44" s="191"/>
      <c r="H44" s="179">
        <f>(H32-D32)/ABS(D32)</f>
        <v>-5.9339622641509431E-2</v>
      </c>
      <c r="I44" s="179">
        <f>(I32-E32)/ABS(E32)</f>
        <v>0.62244982698961937</v>
      </c>
      <c r="J44" s="179">
        <f>(J32-F32)/ABS(F32)</f>
        <v>-0.34439834024896265</v>
      </c>
      <c r="K44" s="179">
        <f>(K32-G32)/ABS(G32)</f>
        <v>1.2292612463887742</v>
      </c>
      <c r="L44" s="14"/>
    </row>
    <row r="45" spans="1:12">
      <c r="A45" s="7"/>
      <c r="B45" s="170" t="s">
        <v>567</v>
      </c>
      <c r="C45" s="180" t="s">
        <v>36</v>
      </c>
      <c r="D45" s="170"/>
      <c r="E45" s="174">
        <f>E32/D32-1</f>
        <v>0.70400943396226423</v>
      </c>
      <c r="F45" s="174">
        <f t="shared" ref="F45:K45" si="5">F32/E32-1</f>
        <v>-0.19944636678200689</v>
      </c>
      <c r="G45" s="174">
        <f t="shared" si="5"/>
        <v>-0.49730290456431536</v>
      </c>
      <c r="H45" s="174">
        <f>(H32-G32)/ABS(G32)</f>
        <v>0.37171550419590038</v>
      </c>
      <c r="I45" s="174">
        <f>I32/H32-1</f>
        <v>1.9390733126065589</v>
      </c>
      <c r="J45" s="174">
        <f t="shared" si="5"/>
        <v>-0.67651123509238875</v>
      </c>
      <c r="K45" s="174">
        <f t="shared" si="5"/>
        <v>0.70933544303797458</v>
      </c>
      <c r="L45" s="12"/>
    </row>
    <row r="46" spans="1:12" s="8" customFormat="1">
      <c r="A46" s="13"/>
      <c r="B46" s="170" t="s">
        <v>565</v>
      </c>
      <c r="C46" s="177" t="s">
        <v>36</v>
      </c>
      <c r="D46" s="178"/>
      <c r="E46" s="191"/>
      <c r="F46" s="191"/>
      <c r="G46" s="191"/>
      <c r="H46" s="179">
        <f>(H39-D39)/ABS(D39)</f>
        <v>-5.9339622641509361E-2</v>
      </c>
      <c r="I46" s="179">
        <f>(I39-E39)/ABS(E39)</f>
        <v>0.24803832845355325</v>
      </c>
      <c r="J46" s="179">
        <f>(J39-F39)/ABS(F39)</f>
        <v>-0.49569103096074052</v>
      </c>
      <c r="K46" s="179">
        <f>(K39-G39)/ABS(G39)</f>
        <v>0.7148163433759801</v>
      </c>
      <c r="L46" s="14"/>
    </row>
    <row r="47" spans="1:12">
      <c r="A47" s="7"/>
      <c r="B47" s="170" t="s">
        <v>566</v>
      </c>
      <c r="C47" s="180" t="s">
        <v>36</v>
      </c>
      <c r="D47" s="170"/>
      <c r="E47" s="174">
        <f>E39/D39-1</f>
        <v>0.70400943396226445</v>
      </c>
      <c r="F47" s="174">
        <f t="shared" ref="F47:K47" si="6">F39/E39-1</f>
        <v>-0.199446366782007</v>
      </c>
      <c r="G47" s="174">
        <f t="shared" si="6"/>
        <v>-0.49730290456431536</v>
      </c>
      <c r="H47" s="174">
        <f t="shared" si="6"/>
        <v>0.37171550419590038</v>
      </c>
      <c r="I47" s="174">
        <f>I39/H39-1</f>
        <v>1.2608256250819685</v>
      </c>
      <c r="J47" s="174">
        <f t="shared" si="6"/>
        <v>-0.67651123509238875</v>
      </c>
      <c r="K47" s="174">
        <f t="shared" si="6"/>
        <v>0.7093354430379748</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7.5038350049488958E-2</v>
      </c>
      <c r="F49" s="174">
        <f t="shared" ref="F49:K49" si="7">F32/AVERAGE(E33:F33)</f>
        <v>5.9313465100014562E-2</v>
      </c>
      <c r="G49" s="174">
        <f t="shared" si="7"/>
        <v>3.3715017886028029E-2</v>
      </c>
      <c r="H49" s="174">
        <f t="shared" si="7"/>
        <v>5.0268964926166983E-2</v>
      </c>
      <c r="I49" s="174">
        <f>I32/AVERAGE(H33:I33)</f>
        <v>0.12190459947503504</v>
      </c>
      <c r="J49" s="174">
        <f t="shared" si="7"/>
        <v>3.3583556810412321E-2</v>
      </c>
      <c r="K49" s="174">
        <f t="shared" si="7"/>
        <v>5.5810517361033381E-2</v>
      </c>
      <c r="L49" s="12"/>
    </row>
    <row r="50" spans="1:12">
      <c r="A50" s="7"/>
      <c r="B50" s="170" t="s">
        <v>43</v>
      </c>
      <c r="C50" s="182" t="s">
        <v>36</v>
      </c>
      <c r="D50" s="171"/>
      <c r="E50" s="175">
        <f>E32/AVERAGE(D34:E34)</f>
        <v>2.67398876961727E-2</v>
      </c>
      <c r="F50" s="175">
        <f t="shared" ref="F50:K50" si="8">F32/AVERAGE(E34:F34)</f>
        <v>1.9869392410194399E-2</v>
      </c>
      <c r="G50" s="175">
        <f t="shared" si="8"/>
        <v>1.0873125922734841E-2</v>
      </c>
      <c r="H50" s="175">
        <f t="shared" si="8"/>
        <v>1.4622630614327201E-2</v>
      </c>
      <c r="I50" s="174">
        <f>I32/AVERAGE(H34:I34)</f>
        <v>3.7412546234281779E-2</v>
      </c>
      <c r="J50" s="174">
        <f t="shared" si="8"/>
        <v>1.1300781995041007E-2</v>
      </c>
      <c r="K50" s="174">
        <f t="shared" si="8"/>
        <v>2.1109243215816594E-2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0.60227714604791383</v>
      </c>
      <c r="E52" s="175">
        <f t="shared" si="9"/>
        <v>0.67500938523307585</v>
      </c>
      <c r="F52" s="175">
        <f t="shared" si="9"/>
        <v>0.65382552377292624</v>
      </c>
      <c r="G52" s="175">
        <f t="shared" si="9"/>
        <v>0.7025186620977697</v>
      </c>
      <c r="H52" s="175">
        <f t="shared" si="9"/>
        <v>0.71511736247231095</v>
      </c>
      <c r="I52" s="175">
        <f t="shared" si="9"/>
        <v>0.67467458958393545</v>
      </c>
      <c r="J52" s="175">
        <f t="shared" si="9"/>
        <v>0.65195111262245031</v>
      </c>
      <c r="K52" s="175">
        <f t="shared" si="9"/>
        <v>0.58672538281743214</v>
      </c>
    </row>
    <row r="53" spans="1:12">
      <c r="A53" s="7"/>
      <c r="B53" s="170" t="s">
        <v>553</v>
      </c>
      <c r="C53" s="182" t="s">
        <v>36</v>
      </c>
      <c r="D53" s="175">
        <f t="shared" ref="D53:K53" si="10">D34/D33-1</f>
        <v>1.5143136484695705</v>
      </c>
      <c r="E53" s="175">
        <f t="shared" si="10"/>
        <v>2.0770119337666939</v>
      </c>
      <c r="F53" s="175">
        <f t="shared" si="10"/>
        <v>1.8887167271802223</v>
      </c>
      <c r="G53" s="175">
        <f t="shared" si="10"/>
        <v>2.3615554073131757</v>
      </c>
      <c r="H53" s="175">
        <f t="shared" si="10"/>
        <v>2.5102174308632805</v>
      </c>
      <c r="I53" s="175">
        <f t="shared" si="10"/>
        <v>2.0738453498639466</v>
      </c>
      <c r="J53" s="175">
        <f t="shared" si="10"/>
        <v>1.8731595941441395</v>
      </c>
      <c r="K53" s="175">
        <f t="shared" si="10"/>
        <v>1.4196985694822888</v>
      </c>
    </row>
    <row r="54" spans="1:12">
      <c r="A54" s="7"/>
      <c r="B54" s="170" t="s">
        <v>554</v>
      </c>
      <c r="C54" s="182" t="s">
        <v>40</v>
      </c>
      <c r="D54" s="186">
        <f>'Input quaterly FMC'!Y19/'Input quaterly FMC'!Y31</f>
        <v>1.27261920181915</v>
      </c>
      <c r="E54" s="186">
        <f>'Input quaterly FMC'!Z19/'Input quaterly FMC'!Z31</f>
        <v>1.2183229608821498</v>
      </c>
      <c r="F54" s="186">
        <f>'Input quaterly FMC'!AA19/'Input quaterly FMC'!AA31</f>
        <v>1.2089935135923038</v>
      </c>
      <c r="G54" s="186">
        <f>'Input quaterly FMC'!AB19/'Input quaterly FMC'!AB31</f>
        <v>1.0859726260157667</v>
      </c>
      <c r="H54" s="186">
        <f>'Input quaterly FMC'!AD19/'Input quaterly FMC'!AC31</f>
        <v>1.3686394331719469</v>
      </c>
      <c r="I54" s="186">
        <f>'Input quaterly FMC'!AD19/'Input quaterly FMC'!AD31</f>
        <v>1.213509115124189</v>
      </c>
      <c r="J54" s="186">
        <f>'Input quaterly FMC'!AE19/'Input quaterly FMC'!AE31</f>
        <v>1.2568306215474914</v>
      </c>
      <c r="K54" s="186">
        <f>'Input quaterly FMC'!AF19/'Input quaterly FMC'!AF31</f>
        <v>1.3459238016215045</v>
      </c>
    </row>
    <row r="55" spans="1:12">
      <c r="A55" s="7"/>
      <c r="B55" s="170" t="s">
        <v>555</v>
      </c>
      <c r="C55" s="182" t="s">
        <v>40</v>
      </c>
      <c r="D55" s="192">
        <f>('Input quaterly FMC'!Y19-'Input quaterly FMC'!Y23)/'Input quaterly FMC'!Y31</f>
        <v>0.53600017270411471</v>
      </c>
      <c r="E55" s="192">
        <f>('Input quaterly FMC'!Z19-'Input quaterly FMC'!Z23)/'Input quaterly FMC'!Z31</f>
        <v>0.61370152948388645</v>
      </c>
      <c r="F55" s="192">
        <f>('Input quaterly FMC'!AA19-'Input quaterly FMC'!AA23)/'Input quaterly FMC'!AA31</f>
        <v>0.67430048269637222</v>
      </c>
      <c r="G55" s="192">
        <f>('Input quaterly FMC'!AB19-'Input quaterly FMC'!AB23)/'Input quaterly FMC'!AB31</f>
        <v>0.527296198425527</v>
      </c>
      <c r="H55" s="192">
        <f>('Input quaterly FMC'!AD19-'Input quaterly FMC'!AC23)/'Input quaterly FMC'!AC31</f>
        <v>0.76992828844004924</v>
      </c>
      <c r="I55" s="192">
        <f>('Input quaterly FMC'!AD19-'Input quaterly FMC'!AD23)/'Input quaterly FMC'!AD31</f>
        <v>0.42817603947045096</v>
      </c>
      <c r="J55" s="192">
        <f>('Input quaterly FMC'!AE19-'Input quaterly FMC'!AE23)/'Input quaterly FMC'!AE31</f>
        <v>0.56776064540097526</v>
      </c>
      <c r="K55" s="192">
        <f>('Input quaterly FMC'!AF19-'Input quaterly FMC'!AF23)/'Input quaterly FMC'!AF31</f>
        <v>0.55116520695773763</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hợp'!D13</f>
        <v>21500</v>
      </c>
    </row>
    <row r="58" spans="1:12">
      <c r="A58" s="7"/>
      <c r="B58" s="170" t="s">
        <v>558</v>
      </c>
      <c r="C58" s="171" t="s">
        <v>38</v>
      </c>
      <c r="D58" s="172"/>
      <c r="E58" s="172"/>
      <c r="F58" s="172"/>
      <c r="G58" s="172"/>
      <c r="H58" s="172"/>
      <c r="I58" s="172"/>
      <c r="J58" s="172"/>
      <c r="K58" s="172">
        <f>K57*K35/1000000</f>
        <v>838500</v>
      </c>
    </row>
    <row r="59" spans="1:12">
      <c r="A59" s="7"/>
      <c r="B59" s="170" t="s">
        <v>559</v>
      </c>
      <c r="C59" s="171" t="s">
        <v>40</v>
      </c>
      <c r="D59" s="172"/>
      <c r="E59" s="172"/>
      <c r="F59" s="172"/>
      <c r="G59" s="172"/>
      <c r="H59" s="172"/>
      <c r="I59" s="172"/>
      <c r="J59" s="172"/>
      <c r="K59" s="194">
        <f>K57/(SUM(H32:K32)*1000000/K35)</f>
        <v>6.4538723233940365</v>
      </c>
    </row>
    <row r="60" spans="1:12">
      <c r="A60" s="7"/>
      <c r="B60" s="170" t="s">
        <v>560</v>
      </c>
      <c r="C60" s="171" t="s">
        <v>40</v>
      </c>
      <c r="D60" s="172"/>
      <c r="E60" s="172"/>
      <c r="F60" s="172"/>
      <c r="G60" s="172"/>
      <c r="H60" s="172"/>
      <c r="I60" s="172"/>
      <c r="J60" s="172"/>
      <c r="K60" s="195">
        <f>K57/K40</f>
        <v>1.4279632152588557</v>
      </c>
    </row>
  </sheetData>
  <mergeCells count="3">
    <mergeCell ref="I2:K2"/>
    <mergeCell ref="I20:K20"/>
    <mergeCell ref="I3:K19"/>
  </mergeCells>
  <conditionalFormatting sqref="E16:G18">
    <cfRule type="cellIs" dxfId="53" priority="3" operator="lessThan">
      <formula>0</formula>
    </cfRule>
    <cfRule type="cellIs" dxfId="52" priority="4" operator="greaterThan">
      <formula>0</formula>
    </cfRule>
  </conditionalFormatting>
  <conditionalFormatting sqref="H42:K42 H44:K44 H46:K46">
    <cfRule type="cellIs" dxfId="51" priority="1" operator="lessThan">
      <formula>0</formula>
    </cfRule>
    <cfRule type="cellIs" dxfId="50" priority="2" operator="greaterThan">
      <formula>0</formula>
    </cfRule>
  </conditionalFormatting>
  <pageMargins left="0.7" right="0.7" top="0.75" bottom="0.75" header="0.3" footer="0.3"/>
  <pageSetup orientation="portrait" horizontalDpi="300" verticalDpi="0" r:id="rId1"/>
  <drawing r:id="rId2"/>
</worksheet>
</file>

<file path=xl/worksheets/sheet10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1653</v>
      </c>
      <c r="E1" s="23" t="s">
        <v>1542</v>
      </c>
      <c r="F1" s="23" t="s">
        <v>1543</v>
      </c>
      <c r="G1" s="23" t="s">
        <v>1607</v>
      </c>
      <c r="I1" s="21" t="str">
        <f>REPLACE(D1,9,27,"")</f>
        <v>Năm 2013</v>
      </c>
      <c r="J1" s="21" t="str">
        <f>REPLACE(E1,9,27,"")</f>
        <v>Năm 2014</v>
      </c>
      <c r="K1" s="21" t="str">
        <f>REPLACE(F1,9,27,"")</f>
        <v>Năm 2015</v>
      </c>
      <c r="L1" s="21" t="str">
        <f>REPLACE(G1,9,27,"")</f>
        <v>Năm 2017</v>
      </c>
      <c r="N1" s="2" t="str">
        <f>I1</f>
        <v>Năm 2013</v>
      </c>
      <c r="O1" s="2" t="str">
        <f>J1</f>
        <v>Năm 2014</v>
      </c>
      <c r="P1" s="2" t="str">
        <f>K1</f>
        <v>Năm 2015</v>
      </c>
      <c r="Q1" s="2" t="str">
        <f>L1</f>
        <v>Năm 2017</v>
      </c>
    </row>
    <row r="2" spans="1:17" ht="49.5" customHeight="1" thickBot="1">
      <c r="A2" s="249"/>
      <c r="B2" s="250"/>
      <c r="C2" s="251"/>
      <c r="D2" s="24" t="s">
        <v>1546</v>
      </c>
      <c r="E2" s="24" t="s">
        <v>1546</v>
      </c>
      <c r="F2" s="24" t="s">
        <v>1546</v>
      </c>
      <c r="G2" s="24" t="s">
        <v>1699</v>
      </c>
    </row>
    <row r="3" spans="1:17" ht="45" customHeight="1" thickBot="1">
      <c r="A3" s="252" t="s">
        <v>1</v>
      </c>
      <c r="B3" s="253"/>
      <c r="C3" s="15"/>
      <c r="D3" s="16">
        <v>2184394</v>
      </c>
      <c r="E3" s="16">
        <v>2880762</v>
      </c>
      <c r="F3" s="16">
        <v>2876721</v>
      </c>
      <c r="G3" s="16">
        <v>3248594</v>
      </c>
      <c r="I3" s="22">
        <f>REPLACE(D3,1,3,"")/1</f>
        <v>4394</v>
      </c>
      <c r="J3" s="22">
        <f t="shared" ref="J3:L16" si="0">REPLACE(E3,1,3,"")/1</f>
        <v>762</v>
      </c>
      <c r="K3" s="22">
        <f t="shared" si="0"/>
        <v>6721</v>
      </c>
      <c r="L3" s="22">
        <f t="shared" si="0"/>
        <v>8594</v>
      </c>
      <c r="N3" s="2">
        <f>D3</f>
        <v>2184394</v>
      </c>
      <c r="O3" s="2">
        <f t="shared" ref="O3:Q17" si="1">E3</f>
        <v>2880762</v>
      </c>
      <c r="P3" s="2">
        <f t="shared" si="1"/>
        <v>2876721</v>
      </c>
      <c r="Q3" s="2">
        <f t="shared" si="1"/>
        <v>3248594</v>
      </c>
    </row>
    <row r="4" spans="1:17" ht="61.5" customHeight="1" thickBot="1">
      <c r="A4" s="244" t="s">
        <v>2</v>
      </c>
      <c r="B4" s="245"/>
      <c r="C4" s="15"/>
      <c r="D4" s="17">
        <v>2050790</v>
      </c>
      <c r="E4" s="17">
        <v>2652807</v>
      </c>
      <c r="F4" s="17">
        <v>2604870</v>
      </c>
      <c r="G4" s="17">
        <v>2976101</v>
      </c>
      <c r="I4" s="22">
        <f t="shared" ref="I4:I16" si="2">REPLACE(D4,1,3,"")/1</f>
        <v>790</v>
      </c>
      <c r="J4" s="22">
        <f t="shared" si="0"/>
        <v>2807</v>
      </c>
      <c r="K4" s="22">
        <f t="shared" si="0"/>
        <v>4870</v>
      </c>
      <c r="L4" s="22">
        <f t="shared" si="0"/>
        <v>6101</v>
      </c>
      <c r="N4" s="2">
        <f t="shared" ref="N4:Q38" si="3">D4</f>
        <v>2050790</v>
      </c>
      <c r="O4" s="2">
        <f t="shared" si="1"/>
        <v>2652807</v>
      </c>
      <c r="P4" s="2">
        <f t="shared" si="1"/>
        <v>2604870</v>
      </c>
      <c r="Q4" s="2">
        <f t="shared" si="1"/>
        <v>2976101</v>
      </c>
    </row>
    <row r="5" spans="1:17" ht="61.5" customHeight="1" thickBot="1">
      <c r="A5" s="254" t="s">
        <v>3</v>
      </c>
      <c r="B5" s="255"/>
      <c r="C5" s="15"/>
      <c r="D5" s="16">
        <v>133603</v>
      </c>
      <c r="E5" s="16">
        <v>227955</v>
      </c>
      <c r="F5" s="16">
        <v>271851</v>
      </c>
      <c r="G5" s="16">
        <v>272493</v>
      </c>
      <c r="I5" s="22">
        <f t="shared" si="2"/>
        <v>603</v>
      </c>
      <c r="J5" s="22">
        <f t="shared" si="0"/>
        <v>955</v>
      </c>
      <c r="K5" s="22">
        <f t="shared" si="0"/>
        <v>851</v>
      </c>
      <c r="L5" s="22">
        <f t="shared" si="0"/>
        <v>493</v>
      </c>
      <c r="N5" s="2">
        <f t="shared" si="3"/>
        <v>133603</v>
      </c>
      <c r="O5" s="2">
        <f t="shared" si="1"/>
        <v>227955</v>
      </c>
      <c r="P5" s="2">
        <f t="shared" si="1"/>
        <v>271851</v>
      </c>
      <c r="Q5" s="2">
        <f t="shared" si="1"/>
        <v>272493</v>
      </c>
    </row>
    <row r="6" spans="1:17" ht="30" customHeight="1" thickBot="1">
      <c r="A6" s="244" t="s">
        <v>4</v>
      </c>
      <c r="B6" s="245"/>
      <c r="C6" s="15"/>
      <c r="D6" s="17">
        <v>11314</v>
      </c>
      <c r="E6" s="17">
        <v>10206</v>
      </c>
      <c r="F6" s="17">
        <v>17433</v>
      </c>
      <c r="G6" s="17">
        <v>19893</v>
      </c>
      <c r="I6" s="22">
        <f t="shared" si="2"/>
        <v>14</v>
      </c>
      <c r="J6" s="22">
        <f t="shared" si="0"/>
        <v>6</v>
      </c>
      <c r="K6" s="22">
        <f t="shared" si="0"/>
        <v>33</v>
      </c>
      <c r="L6" s="22">
        <f t="shared" si="0"/>
        <v>93</v>
      </c>
      <c r="N6" s="2">
        <f t="shared" si="3"/>
        <v>11314</v>
      </c>
      <c r="O6" s="2">
        <f t="shared" si="1"/>
        <v>10206</v>
      </c>
      <c r="P6" s="2">
        <f t="shared" si="1"/>
        <v>17433</v>
      </c>
      <c r="Q6" s="2">
        <f t="shared" si="1"/>
        <v>19893</v>
      </c>
    </row>
    <row r="7" spans="1:17" ht="24" customHeight="1" thickBot="1">
      <c r="A7" s="244" t="s">
        <v>5</v>
      </c>
      <c r="B7" s="245"/>
      <c r="C7" s="15"/>
      <c r="D7" s="17">
        <v>17674</v>
      </c>
      <c r="E7" s="17">
        <v>18372</v>
      </c>
      <c r="F7" s="17">
        <v>48460</v>
      </c>
      <c r="G7" s="17">
        <v>35365</v>
      </c>
      <c r="I7" s="22">
        <f t="shared" si="2"/>
        <v>74</v>
      </c>
      <c r="J7" s="22">
        <f t="shared" si="0"/>
        <v>72</v>
      </c>
      <c r="K7" s="22">
        <f t="shared" si="0"/>
        <v>60</v>
      </c>
      <c r="L7" s="22">
        <f t="shared" si="0"/>
        <v>65</v>
      </c>
      <c r="N7" s="2">
        <f t="shared" si="3"/>
        <v>17674</v>
      </c>
      <c r="O7" s="2">
        <f t="shared" si="1"/>
        <v>18372</v>
      </c>
      <c r="P7" s="2">
        <f t="shared" si="1"/>
        <v>48460</v>
      </c>
      <c r="Q7" s="2">
        <f t="shared" si="1"/>
        <v>35365</v>
      </c>
    </row>
    <row r="8" spans="1:17" ht="24" customHeight="1" thickBot="1">
      <c r="A8" s="244" t="s">
        <v>6</v>
      </c>
      <c r="B8" s="245"/>
      <c r="C8" s="15"/>
      <c r="D8" s="17">
        <v>61625</v>
      </c>
      <c r="E8" s="17">
        <v>80039</v>
      </c>
      <c r="F8" s="17">
        <v>84638</v>
      </c>
      <c r="G8" s="17">
        <v>86736</v>
      </c>
      <c r="I8" s="22">
        <f t="shared" si="2"/>
        <v>25</v>
      </c>
      <c r="J8" s="22">
        <f t="shared" si="0"/>
        <v>39</v>
      </c>
      <c r="K8" s="22">
        <f t="shared" si="0"/>
        <v>38</v>
      </c>
      <c r="L8" s="22">
        <f t="shared" si="0"/>
        <v>36</v>
      </c>
      <c r="N8" s="2">
        <f t="shared" si="3"/>
        <v>61625</v>
      </c>
      <c r="O8" s="2">
        <f t="shared" si="1"/>
        <v>80039</v>
      </c>
      <c r="P8" s="2">
        <f t="shared" si="1"/>
        <v>84638</v>
      </c>
      <c r="Q8" s="2">
        <f t="shared" si="1"/>
        <v>86736</v>
      </c>
    </row>
    <row r="9" spans="1:17" ht="37.5" customHeight="1" thickBot="1">
      <c r="A9" s="244" t="s">
        <v>7</v>
      </c>
      <c r="B9" s="245"/>
      <c r="C9" s="15"/>
      <c r="D9" s="17">
        <v>30632</v>
      </c>
      <c r="E9" s="17">
        <v>61601</v>
      </c>
      <c r="F9" s="17">
        <v>60631</v>
      </c>
      <c r="G9" s="17">
        <v>44954</v>
      </c>
      <c r="I9" s="22">
        <f t="shared" si="2"/>
        <v>32</v>
      </c>
      <c r="J9" s="22">
        <f t="shared" si="0"/>
        <v>1</v>
      </c>
      <c r="K9" s="22">
        <f t="shared" si="0"/>
        <v>31</v>
      </c>
      <c r="L9" s="22">
        <f t="shared" si="0"/>
        <v>54</v>
      </c>
      <c r="N9" s="2">
        <f t="shared" si="3"/>
        <v>30632</v>
      </c>
      <c r="O9" s="2">
        <f t="shared" si="1"/>
        <v>61601</v>
      </c>
      <c r="P9" s="2">
        <f t="shared" si="1"/>
        <v>60631</v>
      </c>
      <c r="Q9" s="2">
        <f t="shared" si="1"/>
        <v>44954</v>
      </c>
    </row>
    <row r="10" spans="1:17" ht="61.5" customHeight="1" thickBot="1">
      <c r="A10" s="254" t="s">
        <v>8</v>
      </c>
      <c r="B10" s="255"/>
      <c r="C10" s="15"/>
      <c r="D10" s="16">
        <v>34987</v>
      </c>
      <c r="E10" s="16">
        <v>78148</v>
      </c>
      <c r="F10" s="16">
        <v>95555</v>
      </c>
      <c r="G10" s="16">
        <v>125331</v>
      </c>
      <c r="I10" s="22">
        <f t="shared" si="2"/>
        <v>87</v>
      </c>
      <c r="J10" s="22">
        <f t="shared" si="0"/>
        <v>48</v>
      </c>
      <c r="K10" s="22">
        <f t="shared" si="0"/>
        <v>55</v>
      </c>
      <c r="L10" s="22">
        <f t="shared" si="0"/>
        <v>331</v>
      </c>
      <c r="N10" s="2">
        <f t="shared" si="3"/>
        <v>34987</v>
      </c>
      <c r="O10" s="2">
        <f t="shared" si="1"/>
        <v>78148</v>
      </c>
      <c r="P10" s="2">
        <f t="shared" si="1"/>
        <v>95555</v>
      </c>
      <c r="Q10" s="2">
        <f t="shared" si="1"/>
        <v>125331</v>
      </c>
    </row>
    <row r="11" spans="1:17" ht="48" customHeight="1" thickBot="1">
      <c r="A11" s="244" t="s">
        <v>9</v>
      </c>
      <c r="B11" s="245"/>
      <c r="C11" s="15"/>
      <c r="D11" s="18">
        <v>598</v>
      </c>
      <c r="E11" s="18">
        <v>403</v>
      </c>
      <c r="F11" s="17">
        <v>9099</v>
      </c>
      <c r="G11" s="18">
        <v>-439</v>
      </c>
      <c r="I11" s="22" t="e">
        <f t="shared" si="2"/>
        <v>#VALUE!</v>
      </c>
      <c r="J11" s="22" t="e">
        <f t="shared" si="0"/>
        <v>#VALUE!</v>
      </c>
      <c r="K11" s="22">
        <f t="shared" si="0"/>
        <v>9</v>
      </c>
      <c r="L11" s="22">
        <f t="shared" si="0"/>
        <v>9</v>
      </c>
      <c r="N11" s="2">
        <f t="shared" si="3"/>
        <v>598</v>
      </c>
      <c r="O11" s="2">
        <f t="shared" si="1"/>
        <v>403</v>
      </c>
      <c r="P11" s="2">
        <f t="shared" si="1"/>
        <v>9099</v>
      </c>
      <c r="Q11" s="2">
        <f t="shared" si="1"/>
        <v>-439</v>
      </c>
    </row>
    <row r="12" spans="1:17" ht="45" customHeight="1" thickBot="1">
      <c r="A12" s="244" t="s">
        <v>10</v>
      </c>
      <c r="B12" s="245"/>
      <c r="C12" s="15"/>
      <c r="D12" s="18"/>
      <c r="E12" s="18"/>
      <c r="F12" s="18"/>
      <c r="G12" s="18" t="s">
        <v>820</v>
      </c>
      <c r="I12" s="22" t="e">
        <f t="shared" si="2"/>
        <v>#VALUE!</v>
      </c>
      <c r="J12" s="22" t="e">
        <f t="shared" si="0"/>
        <v>#VALUE!</v>
      </c>
      <c r="K12" s="22" t="e">
        <f t="shared" si="0"/>
        <v>#VALUE!</v>
      </c>
      <c r="L12" s="22" t="e">
        <f t="shared" si="0"/>
        <v>#VALUE!</v>
      </c>
      <c r="N12" s="2">
        <f t="shared" si="3"/>
        <v>0</v>
      </c>
      <c r="O12" s="2">
        <f t="shared" si="1"/>
        <v>0</v>
      </c>
      <c r="P12" s="2">
        <f t="shared" si="1"/>
        <v>0</v>
      </c>
      <c r="Q12" s="2" t="str">
        <f t="shared" si="1"/>
        <v>-</v>
      </c>
    </row>
    <row r="13" spans="1:17" ht="37.5" customHeight="1" thickBot="1">
      <c r="A13" s="254" t="s">
        <v>11</v>
      </c>
      <c r="B13" s="255"/>
      <c r="C13" s="15"/>
      <c r="D13" s="16">
        <v>35585</v>
      </c>
      <c r="E13" s="16">
        <v>78552</v>
      </c>
      <c r="F13" s="16">
        <v>104654</v>
      </c>
      <c r="G13" s="16">
        <v>124892</v>
      </c>
      <c r="I13" s="22">
        <f t="shared" si="2"/>
        <v>85</v>
      </c>
      <c r="J13" s="22">
        <f t="shared" si="0"/>
        <v>52</v>
      </c>
      <c r="K13" s="22">
        <f t="shared" si="0"/>
        <v>654</v>
      </c>
      <c r="L13" s="22">
        <f t="shared" si="0"/>
        <v>892</v>
      </c>
      <c r="N13" s="2">
        <f t="shared" si="3"/>
        <v>35585</v>
      </c>
      <c r="O13" s="2">
        <f t="shared" si="1"/>
        <v>78552</v>
      </c>
      <c r="P13" s="2">
        <f t="shared" si="1"/>
        <v>104654</v>
      </c>
      <c r="Q13" s="2">
        <f t="shared" si="1"/>
        <v>124892</v>
      </c>
    </row>
    <row r="14" spans="1:17" ht="61.5" customHeight="1" thickBot="1">
      <c r="A14" s="254" t="s">
        <v>12</v>
      </c>
      <c r="B14" s="255"/>
      <c r="C14" s="15"/>
      <c r="D14" s="16">
        <v>32738</v>
      </c>
      <c r="E14" s="16">
        <v>62790</v>
      </c>
      <c r="F14" s="16">
        <v>97363</v>
      </c>
      <c r="G14" s="16">
        <v>122321</v>
      </c>
      <c r="I14" s="22">
        <f t="shared" si="2"/>
        <v>38</v>
      </c>
      <c r="J14" s="22">
        <f t="shared" si="0"/>
        <v>90</v>
      </c>
      <c r="K14" s="22">
        <f t="shared" si="0"/>
        <v>63</v>
      </c>
      <c r="L14" s="22">
        <f t="shared" si="0"/>
        <v>321</v>
      </c>
      <c r="N14" s="2">
        <f t="shared" si="3"/>
        <v>32738</v>
      </c>
      <c r="O14" s="2">
        <f t="shared" si="1"/>
        <v>62790</v>
      </c>
      <c r="P14" s="2">
        <f t="shared" si="1"/>
        <v>97363</v>
      </c>
      <c r="Q14" s="2">
        <f t="shared" si="1"/>
        <v>122321</v>
      </c>
    </row>
    <row r="15" spans="1:17" ht="61.5" customHeight="1" thickBot="1">
      <c r="A15" s="254" t="s">
        <v>13</v>
      </c>
      <c r="B15" s="255"/>
      <c r="C15" s="15"/>
      <c r="D15" s="16">
        <v>32738</v>
      </c>
      <c r="E15" s="16">
        <v>62790</v>
      </c>
      <c r="F15" s="16">
        <v>97363</v>
      </c>
      <c r="G15" s="16">
        <v>122321</v>
      </c>
      <c r="I15" s="22">
        <f t="shared" si="2"/>
        <v>38</v>
      </c>
      <c r="J15" s="22">
        <f t="shared" si="0"/>
        <v>90</v>
      </c>
      <c r="K15" s="22">
        <f t="shared" si="0"/>
        <v>63</v>
      </c>
      <c r="L15" s="22">
        <f t="shared" si="0"/>
        <v>321</v>
      </c>
      <c r="N15" s="2">
        <f t="shared" si="3"/>
        <v>32738</v>
      </c>
      <c r="O15" s="2">
        <f t="shared" si="1"/>
        <v>62790</v>
      </c>
      <c r="P15" s="2">
        <f t="shared" si="1"/>
        <v>97363</v>
      </c>
      <c r="Q15" s="2">
        <f t="shared" si="1"/>
        <v>122321</v>
      </c>
    </row>
    <row r="16" spans="1:17" ht="37.5" customHeight="1" thickBot="1">
      <c r="A16" s="244" t="s">
        <v>14</v>
      </c>
      <c r="B16" s="245"/>
      <c r="C16" s="15"/>
      <c r="D16" s="17">
        <v>2946</v>
      </c>
      <c r="E16" s="17">
        <v>4936</v>
      </c>
      <c r="F16" s="17">
        <v>3967</v>
      </c>
      <c r="G16" s="17">
        <v>3296</v>
      </c>
      <c r="I16" s="22">
        <f t="shared" si="2"/>
        <v>6</v>
      </c>
      <c r="J16" s="22">
        <f t="shared" si="0"/>
        <v>6</v>
      </c>
      <c r="K16" s="22">
        <f t="shared" si="0"/>
        <v>7</v>
      </c>
      <c r="L16" s="22">
        <f t="shared" si="0"/>
        <v>6</v>
      </c>
      <c r="N16" s="2">
        <f t="shared" si="3"/>
        <v>2946</v>
      </c>
      <c r="O16" s="2">
        <f t="shared" si="1"/>
        <v>4936</v>
      </c>
      <c r="P16" s="2">
        <f t="shared" si="1"/>
        <v>3967</v>
      </c>
      <c r="Q16" s="2">
        <f t="shared" si="1"/>
        <v>3296</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1654</v>
      </c>
      <c r="E18" s="20" t="s">
        <v>1380</v>
      </c>
      <c r="F18" s="20" t="s">
        <v>1381</v>
      </c>
      <c r="G18" s="20" t="s">
        <v>1610</v>
      </c>
      <c r="I18" s="21" t="str">
        <f>REPLACE(D18,9,27,"")</f>
        <v>Năm 2013</v>
      </c>
      <c r="J18" s="21" t="str">
        <f>REPLACE(E18,9,27,"")</f>
        <v>Năm 2014</v>
      </c>
      <c r="K18" s="21" t="str">
        <f>REPLACE(F18,9,27,"")</f>
        <v>Năm 2015</v>
      </c>
      <c r="L18" s="21" t="str">
        <f>REPLACE(G18,9,27,"")</f>
        <v>Năm 2017</v>
      </c>
      <c r="N18" s="2" t="str">
        <f>I18</f>
        <v>Năm 2013</v>
      </c>
      <c r="O18" s="2" t="str">
        <f>J18</f>
        <v>Năm 2014</v>
      </c>
      <c r="P18" s="2" t="str">
        <f>K18</f>
        <v>Năm 2015</v>
      </c>
      <c r="Q18" s="2" t="str">
        <f>L18</f>
        <v>Năm 2017</v>
      </c>
    </row>
    <row r="19" spans="1:17" ht="15" customHeight="1" thickBot="1">
      <c r="A19" s="252" t="s">
        <v>16</v>
      </c>
      <c r="B19" s="253"/>
      <c r="C19" s="15"/>
      <c r="D19" s="16">
        <v>605705</v>
      </c>
      <c r="E19" s="16">
        <v>999102</v>
      </c>
      <c r="F19" s="16">
        <v>1091370</v>
      </c>
      <c r="G19" s="16">
        <v>1384650</v>
      </c>
      <c r="I19" s="22">
        <f t="shared" ref="I19:L38" si="4">REPLACE(D19,1,3,"")/1</f>
        <v>705</v>
      </c>
      <c r="J19" s="22">
        <f t="shared" si="4"/>
        <v>102</v>
      </c>
      <c r="K19" s="22">
        <f t="shared" si="4"/>
        <v>1370</v>
      </c>
      <c r="L19" s="22">
        <f t="shared" si="4"/>
        <v>4650</v>
      </c>
      <c r="N19" s="2">
        <f t="shared" si="3"/>
        <v>605705</v>
      </c>
      <c r="O19" s="2">
        <f t="shared" si="3"/>
        <v>999102</v>
      </c>
      <c r="P19" s="2">
        <f t="shared" si="3"/>
        <v>1091370</v>
      </c>
      <c r="Q19" s="2">
        <f t="shared" si="3"/>
        <v>1384650</v>
      </c>
    </row>
    <row r="20" spans="1:17" ht="61.5" customHeight="1" thickBot="1">
      <c r="A20" s="244" t="s">
        <v>17</v>
      </c>
      <c r="B20" s="245"/>
      <c r="C20" s="15"/>
      <c r="D20" s="17">
        <v>151574</v>
      </c>
      <c r="E20" s="17">
        <v>261983</v>
      </c>
      <c r="F20" s="17">
        <v>322682</v>
      </c>
      <c r="G20" s="17">
        <v>62079</v>
      </c>
      <c r="I20" s="22">
        <f t="shared" si="4"/>
        <v>574</v>
      </c>
      <c r="J20" s="22">
        <f t="shared" si="4"/>
        <v>983</v>
      </c>
      <c r="K20" s="22">
        <f t="shared" si="4"/>
        <v>682</v>
      </c>
      <c r="L20" s="22">
        <f t="shared" si="4"/>
        <v>79</v>
      </c>
      <c r="N20" s="2">
        <f t="shared" si="3"/>
        <v>151574</v>
      </c>
      <c r="O20" s="2">
        <f t="shared" si="3"/>
        <v>261983</v>
      </c>
      <c r="P20" s="2">
        <f t="shared" si="3"/>
        <v>322682</v>
      </c>
      <c r="Q20" s="2">
        <f t="shared" si="3"/>
        <v>62079</v>
      </c>
    </row>
    <row r="21" spans="1:17" ht="30" customHeight="1" thickBot="1">
      <c r="A21" s="244" t="s">
        <v>18</v>
      </c>
      <c r="B21" s="245"/>
      <c r="C21" s="15"/>
      <c r="D21" s="18"/>
      <c r="E21" s="18"/>
      <c r="F21" s="17">
        <v>92285</v>
      </c>
      <c r="G21" s="18"/>
      <c r="I21" s="22" t="e">
        <f t="shared" si="4"/>
        <v>#VALUE!</v>
      </c>
      <c r="J21" s="22" t="e">
        <f t="shared" si="4"/>
        <v>#VALUE!</v>
      </c>
      <c r="K21" s="22">
        <f t="shared" si="4"/>
        <v>85</v>
      </c>
      <c r="L21" s="22" t="e">
        <f t="shared" si="4"/>
        <v>#VALUE!</v>
      </c>
      <c r="N21" s="2">
        <f t="shared" si="3"/>
        <v>0</v>
      </c>
      <c r="O21" s="2">
        <f t="shared" si="3"/>
        <v>0</v>
      </c>
      <c r="P21" s="2">
        <f t="shared" si="3"/>
        <v>92285</v>
      </c>
      <c r="Q21" s="2">
        <f t="shared" si="3"/>
        <v>0</v>
      </c>
    </row>
    <row r="22" spans="1:17" ht="36" customHeight="1" thickBot="1">
      <c r="A22" s="244" t="s">
        <v>19</v>
      </c>
      <c r="B22" s="245"/>
      <c r="C22" s="15"/>
      <c r="D22" s="17">
        <v>131490</v>
      </c>
      <c r="E22" s="17">
        <v>182485</v>
      </c>
      <c r="F22" s="17">
        <v>208407</v>
      </c>
      <c r="G22" s="17">
        <v>397046</v>
      </c>
      <c r="I22" s="22">
        <f t="shared" si="4"/>
        <v>490</v>
      </c>
      <c r="J22" s="22">
        <f t="shared" si="4"/>
        <v>485</v>
      </c>
      <c r="K22" s="22">
        <f t="shared" si="4"/>
        <v>407</v>
      </c>
      <c r="L22" s="22">
        <f t="shared" si="4"/>
        <v>46</v>
      </c>
      <c r="N22" s="2">
        <f t="shared" si="3"/>
        <v>131490</v>
      </c>
      <c r="O22" s="2">
        <f t="shared" si="3"/>
        <v>182485</v>
      </c>
      <c r="P22" s="2">
        <f t="shared" si="3"/>
        <v>208407</v>
      </c>
      <c r="Q22" s="2">
        <f t="shared" si="3"/>
        <v>397046</v>
      </c>
    </row>
    <row r="23" spans="1:17" ht="24" customHeight="1" thickBot="1">
      <c r="A23" s="244" t="s">
        <v>20</v>
      </c>
      <c r="B23" s="245"/>
      <c r="C23" s="15"/>
      <c r="D23" s="17">
        <v>300126</v>
      </c>
      <c r="E23" s="17">
        <v>531635</v>
      </c>
      <c r="F23" s="17">
        <v>441418</v>
      </c>
      <c r="G23" s="17">
        <v>895014</v>
      </c>
      <c r="I23" s="22">
        <f t="shared" si="4"/>
        <v>126</v>
      </c>
      <c r="J23" s="22">
        <f t="shared" si="4"/>
        <v>635</v>
      </c>
      <c r="K23" s="22">
        <f t="shared" si="4"/>
        <v>418</v>
      </c>
      <c r="L23" s="22">
        <f t="shared" si="4"/>
        <v>14</v>
      </c>
      <c r="N23" s="2">
        <f t="shared" si="3"/>
        <v>300126</v>
      </c>
      <c r="O23" s="2">
        <f t="shared" si="3"/>
        <v>531635</v>
      </c>
      <c r="P23" s="2">
        <f t="shared" si="3"/>
        <v>441418</v>
      </c>
      <c r="Q23" s="2">
        <f t="shared" si="3"/>
        <v>895014</v>
      </c>
    </row>
    <row r="24" spans="1:17" ht="36" customHeight="1" thickBot="1">
      <c r="A24" s="244" t="s">
        <v>21</v>
      </c>
      <c r="B24" s="245"/>
      <c r="C24" s="15"/>
      <c r="D24" s="17">
        <v>22515</v>
      </c>
      <c r="E24" s="17">
        <v>22998</v>
      </c>
      <c r="F24" s="17">
        <v>26579</v>
      </c>
      <c r="G24" s="17">
        <v>30510</v>
      </c>
      <c r="I24" s="22">
        <f t="shared" si="4"/>
        <v>15</v>
      </c>
      <c r="J24" s="22">
        <f t="shared" si="4"/>
        <v>98</v>
      </c>
      <c r="K24" s="22">
        <f t="shared" si="4"/>
        <v>79</v>
      </c>
      <c r="L24" s="22">
        <f t="shared" si="4"/>
        <v>10</v>
      </c>
      <c r="N24" s="2">
        <f t="shared" si="3"/>
        <v>22515</v>
      </c>
      <c r="O24" s="2">
        <f t="shared" si="3"/>
        <v>22998</v>
      </c>
      <c r="P24" s="2">
        <f t="shared" si="3"/>
        <v>26579</v>
      </c>
      <c r="Q24" s="2">
        <f t="shared" si="3"/>
        <v>30510</v>
      </c>
    </row>
    <row r="25" spans="1:17" ht="24" customHeight="1" thickBot="1">
      <c r="A25" s="254" t="s">
        <v>22</v>
      </c>
      <c r="B25" s="255"/>
      <c r="C25" s="15"/>
      <c r="D25" s="16">
        <v>136065</v>
      </c>
      <c r="E25" s="16">
        <v>190800</v>
      </c>
      <c r="F25" s="16">
        <v>252589</v>
      </c>
      <c r="G25" s="16">
        <v>321119</v>
      </c>
      <c r="I25" s="22">
        <f t="shared" si="4"/>
        <v>65</v>
      </c>
      <c r="J25" s="22">
        <f t="shared" si="4"/>
        <v>800</v>
      </c>
      <c r="K25" s="22">
        <f t="shared" si="4"/>
        <v>589</v>
      </c>
      <c r="L25" s="22">
        <f t="shared" si="4"/>
        <v>119</v>
      </c>
      <c r="N25" s="2">
        <f t="shared" si="3"/>
        <v>136065</v>
      </c>
      <c r="O25" s="2">
        <f t="shared" si="3"/>
        <v>190800</v>
      </c>
      <c r="P25" s="2">
        <f t="shared" si="3"/>
        <v>252589</v>
      </c>
      <c r="Q25" s="2">
        <f t="shared" si="3"/>
        <v>321119</v>
      </c>
    </row>
    <row r="26" spans="1:17" ht="25.5" customHeight="1" thickBot="1">
      <c r="A26" s="244" t="s">
        <v>23</v>
      </c>
      <c r="B26" s="245"/>
      <c r="C26" s="15"/>
      <c r="D26" s="17">
        <v>118082</v>
      </c>
      <c r="E26" s="17">
        <v>170207</v>
      </c>
      <c r="F26" s="17">
        <v>217679</v>
      </c>
      <c r="G26" s="17">
        <v>285491</v>
      </c>
      <c r="I26" s="22">
        <f t="shared" si="4"/>
        <v>82</v>
      </c>
      <c r="J26" s="22">
        <f t="shared" si="4"/>
        <v>207</v>
      </c>
      <c r="K26" s="22">
        <f t="shared" si="4"/>
        <v>679</v>
      </c>
      <c r="L26" s="22">
        <f t="shared" si="4"/>
        <v>491</v>
      </c>
      <c r="N26" s="2">
        <f t="shared" si="3"/>
        <v>118082</v>
      </c>
      <c r="O26" s="2">
        <f t="shared" si="3"/>
        <v>170207</v>
      </c>
      <c r="P26" s="2">
        <f t="shared" si="3"/>
        <v>217679</v>
      </c>
      <c r="Q26" s="2">
        <f t="shared" si="3"/>
        <v>285491</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10400</v>
      </c>
      <c r="E28" s="17">
        <v>10400</v>
      </c>
      <c r="F28" s="18">
        <v>400</v>
      </c>
      <c r="G28" s="18"/>
      <c r="I28" s="22">
        <f t="shared" si="4"/>
        <v>0</v>
      </c>
      <c r="J28" s="22">
        <f t="shared" si="4"/>
        <v>0</v>
      </c>
      <c r="K28" s="22" t="e">
        <f t="shared" si="4"/>
        <v>#VALUE!</v>
      </c>
      <c r="L28" s="22" t="e">
        <f t="shared" si="4"/>
        <v>#VALUE!</v>
      </c>
      <c r="N28" s="2">
        <f t="shared" si="3"/>
        <v>10400</v>
      </c>
      <c r="O28" s="2">
        <f t="shared" si="3"/>
        <v>10400</v>
      </c>
      <c r="P28" s="2">
        <f t="shared" si="3"/>
        <v>400</v>
      </c>
      <c r="Q28" s="2">
        <f t="shared" si="3"/>
        <v>0</v>
      </c>
    </row>
    <row r="29" spans="1:17" ht="15" customHeight="1" thickBot="1">
      <c r="A29" s="254" t="s">
        <v>26</v>
      </c>
      <c r="B29" s="255"/>
      <c r="C29" s="15"/>
      <c r="D29" s="16">
        <v>741771</v>
      </c>
      <c r="E29" s="16">
        <v>1189902</v>
      </c>
      <c r="F29" s="16">
        <v>1343959</v>
      </c>
      <c r="G29" s="16">
        <v>1705769</v>
      </c>
      <c r="I29" s="22">
        <f t="shared" si="4"/>
        <v>771</v>
      </c>
      <c r="J29" s="22">
        <f t="shared" si="4"/>
        <v>9902</v>
      </c>
      <c r="K29" s="22">
        <f t="shared" si="4"/>
        <v>3959</v>
      </c>
      <c r="L29" s="22">
        <f t="shared" si="4"/>
        <v>5769</v>
      </c>
      <c r="N29" s="2">
        <f t="shared" si="3"/>
        <v>741771</v>
      </c>
      <c r="O29" s="2">
        <f t="shared" si="3"/>
        <v>1189902</v>
      </c>
      <c r="P29" s="2">
        <f t="shared" si="3"/>
        <v>1343959</v>
      </c>
      <c r="Q29" s="2">
        <f t="shared" si="3"/>
        <v>1705769</v>
      </c>
    </row>
    <row r="30" spans="1:17" ht="15" customHeight="1" thickBot="1">
      <c r="A30" s="254" t="s">
        <v>27</v>
      </c>
      <c r="B30" s="255"/>
      <c r="C30" s="15"/>
      <c r="D30" s="16">
        <v>506278</v>
      </c>
      <c r="E30" s="16">
        <v>800607</v>
      </c>
      <c r="F30" s="16">
        <v>998927</v>
      </c>
      <c r="G30" s="16">
        <v>1150530</v>
      </c>
      <c r="I30" s="22">
        <f t="shared" si="4"/>
        <v>278</v>
      </c>
      <c r="J30" s="22">
        <f t="shared" si="4"/>
        <v>607</v>
      </c>
      <c r="K30" s="22">
        <f t="shared" si="4"/>
        <v>927</v>
      </c>
      <c r="L30" s="22">
        <f t="shared" si="4"/>
        <v>530</v>
      </c>
      <c r="N30" s="2">
        <f t="shared" si="3"/>
        <v>506278</v>
      </c>
      <c r="O30" s="2">
        <f t="shared" si="3"/>
        <v>800607</v>
      </c>
      <c r="P30" s="2">
        <f t="shared" si="3"/>
        <v>998927</v>
      </c>
      <c r="Q30" s="2">
        <f t="shared" si="3"/>
        <v>1150530</v>
      </c>
    </row>
    <row r="31" spans="1:17" ht="15" customHeight="1" thickBot="1">
      <c r="A31" s="244" t="s">
        <v>28</v>
      </c>
      <c r="B31" s="245"/>
      <c r="C31" s="15"/>
      <c r="D31" s="17">
        <v>505748</v>
      </c>
      <c r="E31" s="17">
        <v>793200</v>
      </c>
      <c r="F31" s="17">
        <v>992657</v>
      </c>
      <c r="G31" s="17">
        <v>1143230</v>
      </c>
      <c r="I31" s="22">
        <f t="shared" si="4"/>
        <v>748</v>
      </c>
      <c r="J31" s="22">
        <f t="shared" si="4"/>
        <v>200</v>
      </c>
      <c r="K31" s="22">
        <f t="shared" si="4"/>
        <v>657</v>
      </c>
      <c r="L31" s="22">
        <f t="shared" si="4"/>
        <v>3230</v>
      </c>
      <c r="N31" s="2">
        <f t="shared" si="3"/>
        <v>505748</v>
      </c>
      <c r="O31" s="2">
        <f t="shared" si="3"/>
        <v>793200</v>
      </c>
      <c r="P31" s="2">
        <f t="shared" si="3"/>
        <v>992657</v>
      </c>
      <c r="Q31" s="2">
        <f t="shared" si="3"/>
        <v>1143230</v>
      </c>
    </row>
    <row r="32" spans="1:17" ht="24" customHeight="1" thickBot="1">
      <c r="A32" s="244" t="s">
        <v>29</v>
      </c>
      <c r="B32" s="245"/>
      <c r="C32" s="15"/>
      <c r="D32" s="18">
        <v>530</v>
      </c>
      <c r="E32" s="17">
        <v>7407</v>
      </c>
      <c r="F32" s="17">
        <v>6270</v>
      </c>
      <c r="G32" s="17">
        <v>7300</v>
      </c>
      <c r="I32" s="22" t="e">
        <f t="shared" si="4"/>
        <v>#VALUE!</v>
      </c>
      <c r="J32" s="22">
        <f t="shared" si="4"/>
        <v>7</v>
      </c>
      <c r="K32" s="22">
        <f t="shared" si="4"/>
        <v>0</v>
      </c>
      <c r="L32" s="22">
        <f t="shared" si="4"/>
        <v>0</v>
      </c>
      <c r="N32" s="2">
        <f t="shared" si="3"/>
        <v>530</v>
      </c>
      <c r="O32" s="2">
        <f t="shared" si="3"/>
        <v>7407</v>
      </c>
      <c r="P32" s="2">
        <f t="shared" si="3"/>
        <v>6270</v>
      </c>
      <c r="Q32" s="2">
        <f t="shared" si="3"/>
        <v>7300</v>
      </c>
    </row>
    <row r="33" spans="1:18" ht="24" customHeight="1" thickBot="1">
      <c r="A33" s="254" t="s">
        <v>30</v>
      </c>
      <c r="B33" s="255"/>
      <c r="C33" s="15"/>
      <c r="D33" s="16">
        <v>235493</v>
      </c>
      <c r="E33" s="16">
        <v>389295</v>
      </c>
      <c r="F33" s="16">
        <v>345032</v>
      </c>
      <c r="G33" s="16">
        <v>555239</v>
      </c>
      <c r="I33" s="22">
        <f t="shared" si="4"/>
        <v>493</v>
      </c>
      <c r="J33" s="22">
        <f t="shared" si="4"/>
        <v>295</v>
      </c>
      <c r="K33" s="22">
        <f t="shared" si="4"/>
        <v>32</v>
      </c>
      <c r="L33" s="22">
        <f t="shared" si="4"/>
        <v>239</v>
      </c>
      <c r="N33" s="2">
        <f t="shared" si="3"/>
        <v>235493</v>
      </c>
      <c r="O33" s="2">
        <f t="shared" si="3"/>
        <v>389295</v>
      </c>
      <c r="P33" s="2">
        <f t="shared" si="3"/>
        <v>345032</v>
      </c>
      <c r="Q33" s="2">
        <f t="shared" si="3"/>
        <v>555239</v>
      </c>
      <c r="R33" s="22"/>
    </row>
    <row r="34" spans="1:18" ht="30" customHeight="1" thickBot="1">
      <c r="A34" s="244" t="s">
        <v>31</v>
      </c>
      <c r="B34" s="245"/>
      <c r="C34" s="15"/>
      <c r="D34" s="17">
        <v>130000</v>
      </c>
      <c r="E34" s="17">
        <v>200000</v>
      </c>
      <c r="F34" s="17">
        <v>200000</v>
      </c>
      <c r="G34" s="17">
        <v>390000</v>
      </c>
      <c r="I34" s="22">
        <f t="shared" si="4"/>
        <v>0</v>
      </c>
      <c r="J34" s="22">
        <f t="shared" si="4"/>
        <v>0</v>
      </c>
      <c r="K34" s="22">
        <f t="shared" si="4"/>
        <v>0</v>
      </c>
      <c r="L34" s="22">
        <f t="shared" si="4"/>
        <v>0</v>
      </c>
      <c r="N34" s="2">
        <f t="shared" si="3"/>
        <v>130000</v>
      </c>
      <c r="O34" s="2">
        <f t="shared" si="3"/>
        <v>200000</v>
      </c>
      <c r="P34" s="2">
        <f t="shared" si="3"/>
        <v>200000</v>
      </c>
      <c r="Q34" s="2">
        <f t="shared" si="3"/>
        <v>390000</v>
      </c>
    </row>
    <row r="35" spans="1:18" ht="30" customHeight="1" thickBot="1">
      <c r="A35" s="244" t="s">
        <v>32</v>
      </c>
      <c r="B35" s="245"/>
      <c r="C35" s="15"/>
      <c r="D35" s="17">
        <v>36658</v>
      </c>
      <c r="E35" s="17">
        <v>71344</v>
      </c>
      <c r="F35" s="17">
        <v>71344</v>
      </c>
      <c r="G35" s="17">
        <v>70562</v>
      </c>
      <c r="I35" s="22">
        <f t="shared" si="4"/>
        <v>58</v>
      </c>
      <c r="J35" s="22">
        <f t="shared" si="4"/>
        <v>44</v>
      </c>
      <c r="K35" s="22">
        <f t="shared" si="4"/>
        <v>44</v>
      </c>
      <c r="L35" s="22">
        <f t="shared" si="4"/>
        <v>62</v>
      </c>
      <c r="N35" s="2">
        <f t="shared" si="3"/>
        <v>36658</v>
      </c>
      <c r="O35" s="2">
        <f t="shared" si="3"/>
        <v>71344</v>
      </c>
      <c r="P35" s="2">
        <f t="shared" si="3"/>
        <v>71344</v>
      </c>
      <c r="Q35" s="2">
        <f t="shared" si="3"/>
        <v>70562</v>
      </c>
    </row>
    <row r="36" spans="1:18" ht="37.5" customHeight="1" thickBot="1">
      <c r="A36" s="244" t="s">
        <v>33</v>
      </c>
      <c r="B36" s="245"/>
      <c r="C36" s="15"/>
      <c r="D36" s="17">
        <v>35491</v>
      </c>
      <c r="E36" s="17">
        <v>67524</v>
      </c>
      <c r="F36" s="17">
        <v>73688</v>
      </c>
      <c r="G36" s="17">
        <v>94677</v>
      </c>
      <c r="I36" s="22">
        <f t="shared" si="4"/>
        <v>91</v>
      </c>
      <c r="J36" s="22">
        <f t="shared" si="4"/>
        <v>24</v>
      </c>
      <c r="K36" s="22">
        <f t="shared" si="4"/>
        <v>88</v>
      </c>
      <c r="L36" s="22">
        <f t="shared" si="4"/>
        <v>77</v>
      </c>
      <c r="N36" s="2">
        <f t="shared" si="3"/>
        <v>35491</v>
      </c>
      <c r="O36" s="2">
        <f t="shared" si="3"/>
        <v>67524</v>
      </c>
      <c r="P36" s="2">
        <f t="shared" si="3"/>
        <v>73688</v>
      </c>
      <c r="Q36" s="2">
        <f t="shared" si="3"/>
        <v>94677</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741771</v>
      </c>
      <c r="E38" s="16">
        <v>1189902</v>
      </c>
      <c r="F38" s="16">
        <v>1343959</v>
      </c>
      <c r="G38" s="16">
        <v>1705769</v>
      </c>
      <c r="I38" s="22">
        <f t="shared" si="4"/>
        <v>771</v>
      </c>
      <c r="J38" s="22">
        <f t="shared" si="4"/>
        <v>9902</v>
      </c>
      <c r="K38" s="22">
        <f t="shared" si="4"/>
        <v>3959</v>
      </c>
      <c r="L38" s="22">
        <f t="shared" si="4"/>
        <v>5769</v>
      </c>
      <c r="N38" s="2">
        <f t="shared" si="3"/>
        <v>741771</v>
      </c>
      <c r="O38" s="2">
        <f t="shared" si="3"/>
        <v>1189902</v>
      </c>
      <c r="P38" s="2">
        <f t="shared" si="3"/>
        <v>1343959</v>
      </c>
      <c r="Q38" s="2">
        <f t="shared" si="3"/>
        <v>1705769</v>
      </c>
    </row>
    <row r="39" spans="1:18" ht="15" customHeight="1" thickBot="1">
      <c r="A39" s="21" t="s">
        <v>1698</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1443</v>
      </c>
      <c r="E1" s="23" t="s">
        <v>1605</v>
      </c>
      <c r="F1" s="23" t="s">
        <v>1647</v>
      </c>
      <c r="G1" s="23" t="s">
        <v>1650</v>
      </c>
      <c r="H1" s="260" t="s">
        <v>0</v>
      </c>
      <c r="I1" s="247"/>
      <c r="J1" s="248"/>
      <c r="K1" s="23" t="s">
        <v>1447</v>
      </c>
      <c r="L1" s="23" t="s">
        <v>1448</v>
      </c>
      <c r="M1" s="23" t="s">
        <v>1439</v>
      </c>
      <c r="N1" s="23" t="s">
        <v>1441</v>
      </c>
      <c r="P1" s="1" t="str">
        <f>REPLACE(D1,11,27,"")</f>
        <v>Quý 3/2017</v>
      </c>
      <c r="Q1" s="1" t="str">
        <f>REPLACE(E1,11,27,"")</f>
        <v>Quý 4/2017</v>
      </c>
      <c r="R1" s="1" t="str">
        <f>REPLACE(F1,11,27,"")</f>
        <v>Quý 1/2018</v>
      </c>
      <c r="S1" s="1" t="str">
        <f>REPLACE(G1,11,27,"")</f>
        <v>Quý 2/2018</v>
      </c>
      <c r="T1" s="1" t="str">
        <f>REPLACE(K1,11,27,"")</f>
        <v>Quý 2/2016</v>
      </c>
      <c r="U1" s="1" t="str">
        <f>REPLACE(L1,11,27,"")</f>
        <v>Quý 3/2016</v>
      </c>
      <c r="V1" s="1" t="str">
        <f>REPLACE(M1,11,27,"")</f>
        <v>Quý 1/2017</v>
      </c>
      <c r="W1" s="1" t="str">
        <f>REPLACE(N1,11,27,"")</f>
        <v>Quý 2/2017</v>
      </c>
      <c r="Y1" s="3" t="str">
        <f>T1</f>
        <v>Quý 2/2016</v>
      </c>
      <c r="Z1" s="3" t="str">
        <f>U1</f>
        <v>Quý 3/2016</v>
      </c>
      <c r="AA1" s="3" t="str">
        <f>V1</f>
        <v>Quý 1/2017</v>
      </c>
      <c r="AB1" s="3" t="str">
        <f>W1</f>
        <v>Quý 2/2017</v>
      </c>
      <c r="AC1" s="3" t="str">
        <f>P1</f>
        <v>Quý 3/2017</v>
      </c>
      <c r="AD1" s="3" t="str">
        <f>Q1</f>
        <v>Quý 4/2017</v>
      </c>
      <c r="AE1" s="3" t="str">
        <f>R1</f>
        <v>Quý 1/2018</v>
      </c>
      <c r="AF1" s="3" t="str">
        <f>S1</f>
        <v>Quý 2/2018</v>
      </c>
    </row>
    <row r="2" spans="1:32" ht="49.5" customHeight="1" thickBot="1">
      <c r="A2" s="249"/>
      <c r="B2" s="250"/>
      <c r="C2" s="251"/>
      <c r="D2" s="24" t="s">
        <v>1451</v>
      </c>
      <c r="E2" s="24" t="s">
        <v>1452</v>
      </c>
      <c r="F2" s="24" t="s">
        <v>1449</v>
      </c>
      <c r="G2" s="24" t="s">
        <v>1451</v>
      </c>
      <c r="H2" s="261"/>
      <c r="I2" s="250"/>
      <c r="J2" s="251"/>
      <c r="K2" s="24" t="s">
        <v>1450</v>
      </c>
      <c r="L2" s="24" t="s">
        <v>1451</v>
      </c>
      <c r="M2" s="24" t="s">
        <v>1449</v>
      </c>
      <c r="N2" s="24" t="s">
        <v>1450</v>
      </c>
      <c r="Y2" s="3"/>
      <c r="Z2" s="3"/>
      <c r="AA2" s="3"/>
      <c r="AB2" s="3"/>
      <c r="AC2" s="3"/>
      <c r="AD2" s="3"/>
      <c r="AE2" s="3"/>
      <c r="AF2" s="3"/>
    </row>
    <row r="3" spans="1:32" ht="61.5" customHeight="1" thickBot="1">
      <c r="A3" s="252" t="s">
        <v>1</v>
      </c>
      <c r="B3" s="253"/>
      <c r="C3" s="15"/>
      <c r="D3" s="16">
        <v>856389</v>
      </c>
      <c r="E3" s="16">
        <v>1033618</v>
      </c>
      <c r="F3" s="16">
        <v>1075906</v>
      </c>
      <c r="G3" s="16">
        <v>813567</v>
      </c>
      <c r="H3" s="252" t="s">
        <v>1</v>
      </c>
      <c r="I3" s="253"/>
      <c r="J3" s="15"/>
      <c r="K3" s="16">
        <v>638742</v>
      </c>
      <c r="L3" s="16">
        <v>1070203</v>
      </c>
      <c r="M3" s="16">
        <v>826659</v>
      </c>
      <c r="N3" s="16">
        <v>531929</v>
      </c>
      <c r="P3" s="2">
        <f>REPLACE(D3,1,3,"")/1</f>
        <v>389</v>
      </c>
      <c r="Q3" s="2">
        <f t="shared" ref="Q3:S16" si="0">REPLACE(E3,1,3,"")/1</f>
        <v>3618</v>
      </c>
      <c r="R3" s="2">
        <f t="shared" si="0"/>
        <v>5906</v>
      </c>
      <c r="S3" s="2">
        <f t="shared" si="0"/>
        <v>567</v>
      </c>
      <c r="T3" s="2">
        <f>REPLACE(K3,1,3,"")/1</f>
        <v>742</v>
      </c>
      <c r="U3" s="2">
        <f t="shared" ref="U3:W16" si="1">REPLACE(L3,1,3,"")/1</f>
        <v>203</v>
      </c>
      <c r="V3" s="2">
        <f t="shared" si="1"/>
        <v>659</v>
      </c>
      <c r="W3" s="2">
        <f t="shared" si="1"/>
        <v>929</v>
      </c>
      <c r="Y3" s="3">
        <f>K3</f>
        <v>638742</v>
      </c>
      <c r="Z3" s="3">
        <f t="shared" ref="Z3:AB17" si="2">L3</f>
        <v>1070203</v>
      </c>
      <c r="AA3" s="3">
        <f t="shared" si="2"/>
        <v>826659</v>
      </c>
      <c r="AB3" s="3">
        <f t="shared" si="2"/>
        <v>531929</v>
      </c>
      <c r="AC3" s="3">
        <f>D3</f>
        <v>856389</v>
      </c>
      <c r="AD3" s="3">
        <f t="shared" ref="AD3:AF17" si="3">E3</f>
        <v>1033618</v>
      </c>
      <c r="AE3" s="3">
        <f t="shared" si="3"/>
        <v>1075906</v>
      </c>
      <c r="AF3" s="3">
        <f t="shared" si="3"/>
        <v>813567</v>
      </c>
    </row>
    <row r="4" spans="1:32" ht="24" customHeight="1" thickBot="1">
      <c r="A4" s="244" t="s">
        <v>2</v>
      </c>
      <c r="B4" s="245"/>
      <c r="C4" s="15"/>
      <c r="D4" s="17">
        <v>800268</v>
      </c>
      <c r="E4" s="17">
        <v>917707</v>
      </c>
      <c r="F4" s="17">
        <v>1013676</v>
      </c>
      <c r="G4" s="17">
        <v>743957</v>
      </c>
      <c r="H4" s="244" t="s">
        <v>2</v>
      </c>
      <c r="I4" s="245"/>
      <c r="J4" s="15"/>
      <c r="K4" s="17">
        <v>588202</v>
      </c>
      <c r="L4" s="17">
        <v>984901</v>
      </c>
      <c r="M4" s="17">
        <v>764475</v>
      </c>
      <c r="N4" s="17">
        <v>493651</v>
      </c>
      <c r="P4" s="2">
        <f t="shared" ref="P4:P16" si="4">REPLACE(D4,1,3,"")/1</f>
        <v>268</v>
      </c>
      <c r="Q4" s="2">
        <f t="shared" si="0"/>
        <v>707</v>
      </c>
      <c r="R4" s="2">
        <f t="shared" si="0"/>
        <v>3676</v>
      </c>
      <c r="S4" s="2">
        <f t="shared" si="0"/>
        <v>957</v>
      </c>
      <c r="T4" s="2">
        <f t="shared" ref="T4:U16" si="5">REPLACE(K4,1,3,"")/1</f>
        <v>202</v>
      </c>
      <c r="U4" s="2">
        <f t="shared" si="5"/>
        <v>901</v>
      </c>
      <c r="V4" s="2">
        <f t="shared" si="1"/>
        <v>475</v>
      </c>
      <c r="W4" s="2">
        <f t="shared" si="1"/>
        <v>651</v>
      </c>
      <c r="Y4" s="3">
        <f t="shared" ref="Y4:AB38" si="6">K4</f>
        <v>588202</v>
      </c>
      <c r="Z4" s="3">
        <f t="shared" si="2"/>
        <v>984901</v>
      </c>
      <c r="AA4" s="3">
        <f t="shared" si="2"/>
        <v>764475</v>
      </c>
      <c r="AB4" s="3">
        <f t="shared" si="2"/>
        <v>493651</v>
      </c>
      <c r="AC4" s="3">
        <f t="shared" ref="AC4:AF38" si="7">D4</f>
        <v>800268</v>
      </c>
      <c r="AD4" s="3">
        <f t="shared" si="3"/>
        <v>917707</v>
      </c>
      <c r="AE4" s="3">
        <f t="shared" si="3"/>
        <v>1013676</v>
      </c>
      <c r="AF4" s="3">
        <f t="shared" si="3"/>
        <v>743957</v>
      </c>
    </row>
    <row r="5" spans="1:32" ht="61.5" customHeight="1" thickBot="1">
      <c r="A5" s="254" t="s">
        <v>3</v>
      </c>
      <c r="B5" s="255"/>
      <c r="C5" s="15"/>
      <c r="D5" s="16">
        <v>56121</v>
      </c>
      <c r="E5" s="16">
        <v>115911</v>
      </c>
      <c r="F5" s="16">
        <v>62230</v>
      </c>
      <c r="G5" s="16">
        <v>69610</v>
      </c>
      <c r="H5" s="254" t="s">
        <v>3</v>
      </c>
      <c r="I5" s="255"/>
      <c r="J5" s="15"/>
      <c r="K5" s="16">
        <v>50539</v>
      </c>
      <c r="L5" s="16">
        <v>85302</v>
      </c>
      <c r="M5" s="16">
        <v>62184</v>
      </c>
      <c r="N5" s="16">
        <v>38277</v>
      </c>
      <c r="P5" s="2">
        <f t="shared" si="4"/>
        <v>21</v>
      </c>
      <c r="Q5" s="2">
        <f t="shared" si="0"/>
        <v>911</v>
      </c>
      <c r="R5" s="2">
        <f t="shared" si="0"/>
        <v>30</v>
      </c>
      <c r="S5" s="2">
        <f t="shared" si="0"/>
        <v>10</v>
      </c>
      <c r="T5" s="2">
        <f t="shared" si="5"/>
        <v>39</v>
      </c>
      <c r="U5" s="2">
        <f t="shared" si="1"/>
        <v>2</v>
      </c>
      <c r="V5" s="2">
        <f t="shared" si="1"/>
        <v>84</v>
      </c>
      <c r="W5" s="2">
        <f t="shared" si="1"/>
        <v>77</v>
      </c>
      <c r="Y5" s="3">
        <f t="shared" si="6"/>
        <v>50539</v>
      </c>
      <c r="Z5" s="3">
        <f t="shared" si="2"/>
        <v>85302</v>
      </c>
      <c r="AA5" s="3">
        <f t="shared" si="2"/>
        <v>62184</v>
      </c>
      <c r="AB5" s="3">
        <f t="shared" si="2"/>
        <v>38277</v>
      </c>
      <c r="AC5" s="3">
        <f t="shared" si="7"/>
        <v>56121</v>
      </c>
      <c r="AD5" s="3">
        <f t="shared" si="3"/>
        <v>115911</v>
      </c>
      <c r="AE5" s="3">
        <f t="shared" si="3"/>
        <v>62230</v>
      </c>
      <c r="AF5" s="3">
        <f t="shared" si="3"/>
        <v>69610</v>
      </c>
    </row>
    <row r="6" spans="1:32" ht="37.5" customHeight="1" thickBot="1">
      <c r="A6" s="244" t="s">
        <v>4</v>
      </c>
      <c r="B6" s="245"/>
      <c r="C6" s="15"/>
      <c r="D6" s="17">
        <v>6025</v>
      </c>
      <c r="E6" s="17">
        <v>3104</v>
      </c>
      <c r="F6" s="17">
        <v>4590</v>
      </c>
      <c r="G6" s="17">
        <v>3262</v>
      </c>
      <c r="H6" s="244" t="s">
        <v>4</v>
      </c>
      <c r="I6" s="245"/>
      <c r="J6" s="15"/>
      <c r="K6" s="17">
        <v>6464</v>
      </c>
      <c r="L6" s="17">
        <v>5622</v>
      </c>
      <c r="M6" s="17">
        <v>6640</v>
      </c>
      <c r="N6" s="17">
        <v>7508</v>
      </c>
      <c r="P6" s="2">
        <f t="shared" si="4"/>
        <v>5</v>
      </c>
      <c r="Q6" s="2">
        <f t="shared" si="0"/>
        <v>4</v>
      </c>
      <c r="R6" s="2">
        <f t="shared" si="0"/>
        <v>0</v>
      </c>
      <c r="S6" s="2">
        <f t="shared" si="0"/>
        <v>2</v>
      </c>
      <c r="T6" s="2">
        <f t="shared" si="5"/>
        <v>4</v>
      </c>
      <c r="U6" s="2">
        <f t="shared" si="1"/>
        <v>2</v>
      </c>
      <c r="V6" s="2">
        <f t="shared" si="1"/>
        <v>0</v>
      </c>
      <c r="W6" s="2">
        <f t="shared" si="1"/>
        <v>8</v>
      </c>
      <c r="Y6" s="3">
        <f t="shared" si="6"/>
        <v>6464</v>
      </c>
      <c r="Z6" s="3">
        <f t="shared" si="2"/>
        <v>5622</v>
      </c>
      <c r="AA6" s="3">
        <f t="shared" si="2"/>
        <v>6640</v>
      </c>
      <c r="AB6" s="3">
        <f t="shared" si="2"/>
        <v>7508</v>
      </c>
      <c r="AC6" s="3">
        <f t="shared" si="7"/>
        <v>6025</v>
      </c>
      <c r="AD6" s="3">
        <f t="shared" si="3"/>
        <v>3104</v>
      </c>
      <c r="AE6" s="3">
        <f t="shared" si="3"/>
        <v>4590</v>
      </c>
      <c r="AF6" s="3">
        <f t="shared" si="3"/>
        <v>3262</v>
      </c>
    </row>
    <row r="7" spans="1:32" ht="24" customHeight="1" thickBot="1">
      <c r="A7" s="244" t="s">
        <v>5</v>
      </c>
      <c r="B7" s="245"/>
      <c r="C7" s="15"/>
      <c r="D7" s="17">
        <v>8133</v>
      </c>
      <c r="E7" s="17">
        <v>9117</v>
      </c>
      <c r="F7" s="17">
        <v>9702</v>
      </c>
      <c r="G7" s="17">
        <v>8937</v>
      </c>
      <c r="H7" s="244" t="s">
        <v>5</v>
      </c>
      <c r="I7" s="245"/>
      <c r="J7" s="15"/>
      <c r="K7" s="17">
        <v>4186</v>
      </c>
      <c r="L7" s="17">
        <v>7540</v>
      </c>
      <c r="M7" s="17">
        <v>13236</v>
      </c>
      <c r="N7" s="17">
        <v>8262</v>
      </c>
      <c r="P7" s="2">
        <f t="shared" si="4"/>
        <v>3</v>
      </c>
      <c r="Q7" s="2">
        <f t="shared" si="0"/>
        <v>7</v>
      </c>
      <c r="R7" s="2">
        <f t="shared" si="0"/>
        <v>2</v>
      </c>
      <c r="S7" s="2">
        <f t="shared" si="0"/>
        <v>7</v>
      </c>
      <c r="T7" s="2">
        <f t="shared" si="5"/>
        <v>6</v>
      </c>
      <c r="U7" s="2">
        <f t="shared" si="1"/>
        <v>0</v>
      </c>
      <c r="V7" s="2">
        <f t="shared" si="1"/>
        <v>36</v>
      </c>
      <c r="W7" s="2">
        <f t="shared" si="1"/>
        <v>2</v>
      </c>
      <c r="Y7" s="3">
        <f t="shared" si="6"/>
        <v>4186</v>
      </c>
      <c r="Z7" s="3">
        <f t="shared" si="2"/>
        <v>7540</v>
      </c>
      <c r="AA7" s="3">
        <f t="shared" si="2"/>
        <v>13236</v>
      </c>
      <c r="AB7" s="3">
        <f t="shared" si="2"/>
        <v>8262</v>
      </c>
      <c r="AC7" s="3">
        <f t="shared" si="7"/>
        <v>8133</v>
      </c>
      <c r="AD7" s="3">
        <f t="shared" si="3"/>
        <v>9117</v>
      </c>
      <c r="AE7" s="3">
        <f t="shared" si="3"/>
        <v>9702</v>
      </c>
      <c r="AF7" s="3">
        <f t="shared" si="3"/>
        <v>8937</v>
      </c>
    </row>
    <row r="8" spans="1:32" ht="24" customHeight="1" thickBot="1">
      <c r="A8" s="244" t="s">
        <v>6</v>
      </c>
      <c r="B8" s="245"/>
      <c r="C8" s="15"/>
      <c r="D8" s="17">
        <v>21903</v>
      </c>
      <c r="E8" s="17">
        <v>37999</v>
      </c>
      <c r="F8" s="17">
        <v>25373</v>
      </c>
      <c r="G8" s="17">
        <v>18648</v>
      </c>
      <c r="H8" s="244" t="s">
        <v>6</v>
      </c>
      <c r="I8" s="245"/>
      <c r="J8" s="15"/>
      <c r="K8" s="17">
        <v>15930</v>
      </c>
      <c r="L8" s="17">
        <v>29724</v>
      </c>
      <c r="M8" s="17">
        <v>15157</v>
      </c>
      <c r="N8" s="17">
        <v>11678</v>
      </c>
      <c r="P8" s="2">
        <f t="shared" si="4"/>
        <v>3</v>
      </c>
      <c r="Q8" s="2">
        <f t="shared" si="0"/>
        <v>99</v>
      </c>
      <c r="R8" s="2">
        <f t="shared" si="0"/>
        <v>73</v>
      </c>
      <c r="S8" s="2">
        <f t="shared" si="0"/>
        <v>48</v>
      </c>
      <c r="T8" s="2">
        <f t="shared" si="5"/>
        <v>30</v>
      </c>
      <c r="U8" s="2">
        <f t="shared" si="1"/>
        <v>24</v>
      </c>
      <c r="V8" s="2">
        <f t="shared" si="1"/>
        <v>57</v>
      </c>
      <c r="W8" s="2">
        <f t="shared" si="1"/>
        <v>78</v>
      </c>
      <c r="Y8" s="3">
        <f t="shared" si="6"/>
        <v>15930</v>
      </c>
      <c r="Z8" s="3">
        <f t="shared" si="2"/>
        <v>29724</v>
      </c>
      <c r="AA8" s="3">
        <f t="shared" si="2"/>
        <v>15157</v>
      </c>
      <c r="AB8" s="3">
        <f t="shared" si="2"/>
        <v>11678</v>
      </c>
      <c r="AC8" s="3">
        <f t="shared" si="7"/>
        <v>21903</v>
      </c>
      <c r="AD8" s="3">
        <f t="shared" si="3"/>
        <v>37999</v>
      </c>
      <c r="AE8" s="3">
        <f t="shared" si="3"/>
        <v>25373</v>
      </c>
      <c r="AF8" s="3">
        <f t="shared" si="3"/>
        <v>18648</v>
      </c>
    </row>
    <row r="9" spans="1:32" ht="37.5" customHeight="1" thickBot="1">
      <c r="A9" s="244" t="s">
        <v>7</v>
      </c>
      <c r="B9" s="245"/>
      <c r="C9" s="15"/>
      <c r="D9" s="17">
        <v>11601</v>
      </c>
      <c r="E9" s="17">
        <v>12216</v>
      </c>
      <c r="F9" s="17">
        <v>11661</v>
      </c>
      <c r="G9" s="17">
        <v>13368</v>
      </c>
      <c r="H9" s="244" t="s">
        <v>7</v>
      </c>
      <c r="I9" s="245"/>
      <c r="J9" s="15"/>
      <c r="K9" s="17">
        <v>14603</v>
      </c>
      <c r="L9" s="17">
        <v>15728</v>
      </c>
      <c r="M9" s="17">
        <v>9939</v>
      </c>
      <c r="N9" s="17">
        <v>11198</v>
      </c>
      <c r="P9" s="2">
        <f t="shared" si="4"/>
        <v>1</v>
      </c>
      <c r="Q9" s="2">
        <f t="shared" si="0"/>
        <v>16</v>
      </c>
      <c r="R9" s="2">
        <f t="shared" si="0"/>
        <v>61</v>
      </c>
      <c r="S9" s="2">
        <f t="shared" si="0"/>
        <v>68</v>
      </c>
      <c r="T9" s="2">
        <f t="shared" si="5"/>
        <v>3</v>
      </c>
      <c r="U9" s="2">
        <f t="shared" si="1"/>
        <v>28</v>
      </c>
      <c r="V9" s="2">
        <f t="shared" si="1"/>
        <v>9</v>
      </c>
      <c r="W9" s="2">
        <f t="shared" si="1"/>
        <v>98</v>
      </c>
      <c r="Y9" s="3">
        <f t="shared" si="6"/>
        <v>14603</v>
      </c>
      <c r="Z9" s="3">
        <f t="shared" si="2"/>
        <v>15728</v>
      </c>
      <c r="AA9" s="3">
        <f t="shared" si="2"/>
        <v>9939</v>
      </c>
      <c r="AB9" s="3">
        <f t="shared" si="2"/>
        <v>11198</v>
      </c>
      <c r="AC9" s="3">
        <f t="shared" si="7"/>
        <v>11601</v>
      </c>
      <c r="AD9" s="3">
        <f t="shared" si="3"/>
        <v>12216</v>
      </c>
      <c r="AE9" s="3">
        <f t="shared" si="3"/>
        <v>11661</v>
      </c>
      <c r="AF9" s="3">
        <f t="shared" si="3"/>
        <v>13368</v>
      </c>
    </row>
    <row r="10" spans="1:32" ht="61.5" customHeight="1" thickBot="1">
      <c r="A10" s="254" t="s">
        <v>8</v>
      </c>
      <c r="B10" s="255"/>
      <c r="C10" s="15"/>
      <c r="D10" s="16">
        <v>20508</v>
      </c>
      <c r="E10" s="16">
        <v>59683</v>
      </c>
      <c r="F10" s="16">
        <v>20083</v>
      </c>
      <c r="G10" s="16">
        <v>31918</v>
      </c>
      <c r="H10" s="254" t="s">
        <v>8</v>
      </c>
      <c r="I10" s="255"/>
      <c r="J10" s="15"/>
      <c r="K10" s="16">
        <v>22284</v>
      </c>
      <c r="L10" s="16">
        <v>37932</v>
      </c>
      <c r="M10" s="16">
        <v>30492</v>
      </c>
      <c r="N10" s="16">
        <v>14648</v>
      </c>
      <c r="P10" s="2">
        <f t="shared" si="4"/>
        <v>8</v>
      </c>
      <c r="Q10" s="2">
        <f t="shared" si="0"/>
        <v>83</v>
      </c>
      <c r="R10" s="2">
        <f t="shared" si="0"/>
        <v>83</v>
      </c>
      <c r="S10" s="2">
        <f t="shared" si="0"/>
        <v>18</v>
      </c>
      <c r="T10" s="2">
        <f t="shared" si="5"/>
        <v>84</v>
      </c>
      <c r="U10" s="2">
        <f t="shared" si="1"/>
        <v>32</v>
      </c>
      <c r="V10" s="2">
        <f t="shared" si="1"/>
        <v>92</v>
      </c>
      <c r="W10" s="2">
        <f t="shared" si="1"/>
        <v>48</v>
      </c>
      <c r="Y10" s="3">
        <f t="shared" si="6"/>
        <v>22284</v>
      </c>
      <c r="Z10" s="3">
        <f t="shared" si="2"/>
        <v>37932</v>
      </c>
      <c r="AA10" s="3">
        <f t="shared" si="2"/>
        <v>30492</v>
      </c>
      <c r="AB10" s="3">
        <f t="shared" si="2"/>
        <v>14648</v>
      </c>
      <c r="AC10" s="3">
        <f t="shared" si="7"/>
        <v>20508</v>
      </c>
      <c r="AD10" s="3">
        <f t="shared" si="3"/>
        <v>59683</v>
      </c>
      <c r="AE10" s="3">
        <f t="shared" si="3"/>
        <v>20083</v>
      </c>
      <c r="AF10" s="3">
        <f t="shared" si="3"/>
        <v>31918</v>
      </c>
    </row>
    <row r="11" spans="1:32" ht="36" customHeight="1" thickBot="1">
      <c r="A11" s="244" t="s">
        <v>9</v>
      </c>
      <c r="B11" s="245"/>
      <c r="C11" s="15"/>
      <c r="D11" s="18">
        <v>-29</v>
      </c>
      <c r="E11" s="18">
        <v>5</v>
      </c>
      <c r="F11" s="18">
        <v>116</v>
      </c>
      <c r="G11" s="18">
        <v>-10</v>
      </c>
      <c r="H11" s="244" t="s">
        <v>9</v>
      </c>
      <c r="I11" s="245"/>
      <c r="J11" s="15"/>
      <c r="K11" s="18">
        <v>351</v>
      </c>
      <c r="L11" s="18">
        <v>-6</v>
      </c>
      <c r="M11" s="18">
        <v>7</v>
      </c>
      <c r="N11" s="18">
        <v>-421</v>
      </c>
      <c r="P11" s="2" t="e">
        <f t="shared" si="4"/>
        <v>#VALUE!</v>
      </c>
      <c r="Q11" s="2" t="e">
        <f t="shared" si="0"/>
        <v>#VALUE!</v>
      </c>
      <c r="R11" s="2" t="e">
        <f t="shared" si="0"/>
        <v>#VALUE!</v>
      </c>
      <c r="S11" s="2" t="e">
        <f t="shared" si="0"/>
        <v>#VALUE!</v>
      </c>
      <c r="T11" s="2" t="e">
        <f t="shared" si="5"/>
        <v>#VALUE!</v>
      </c>
      <c r="U11" s="2" t="e">
        <f t="shared" si="1"/>
        <v>#VALUE!</v>
      </c>
      <c r="V11" s="2" t="e">
        <f t="shared" si="1"/>
        <v>#VALUE!</v>
      </c>
      <c r="W11" s="2">
        <f t="shared" si="1"/>
        <v>1</v>
      </c>
      <c r="Y11" s="3">
        <f t="shared" si="6"/>
        <v>351</v>
      </c>
      <c r="Z11" s="3">
        <f t="shared" si="2"/>
        <v>-6</v>
      </c>
      <c r="AA11" s="3">
        <f t="shared" si="2"/>
        <v>7</v>
      </c>
      <c r="AB11" s="3">
        <f t="shared" si="2"/>
        <v>-421</v>
      </c>
      <c r="AC11" s="3">
        <f t="shared" si="7"/>
        <v>-29</v>
      </c>
      <c r="AD11" s="3">
        <f t="shared" si="3"/>
        <v>5</v>
      </c>
      <c r="AE11" s="3">
        <f t="shared" si="3"/>
        <v>116</v>
      </c>
      <c r="AF11" s="3">
        <f t="shared" si="3"/>
        <v>-10</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20479</v>
      </c>
      <c r="E13" s="16">
        <v>59687</v>
      </c>
      <c r="F13" s="16">
        <v>20199</v>
      </c>
      <c r="G13" s="16">
        <v>31909</v>
      </c>
      <c r="H13" s="254" t="s">
        <v>11</v>
      </c>
      <c r="I13" s="255"/>
      <c r="J13" s="15"/>
      <c r="K13" s="16">
        <v>22635</v>
      </c>
      <c r="L13" s="16">
        <v>37926</v>
      </c>
      <c r="M13" s="16">
        <v>30499</v>
      </c>
      <c r="N13" s="16">
        <v>14227</v>
      </c>
      <c r="P13" s="2">
        <f t="shared" si="4"/>
        <v>79</v>
      </c>
      <c r="Q13" s="2">
        <f t="shared" si="0"/>
        <v>87</v>
      </c>
      <c r="R13" s="2">
        <f t="shared" si="0"/>
        <v>99</v>
      </c>
      <c r="S13" s="2">
        <f t="shared" si="0"/>
        <v>9</v>
      </c>
      <c r="T13" s="2">
        <f t="shared" si="5"/>
        <v>35</v>
      </c>
      <c r="U13" s="2">
        <f t="shared" si="1"/>
        <v>26</v>
      </c>
      <c r="V13" s="2">
        <f t="shared" si="1"/>
        <v>99</v>
      </c>
      <c r="W13" s="2">
        <f t="shared" si="1"/>
        <v>27</v>
      </c>
      <c r="Y13" s="3">
        <f t="shared" si="6"/>
        <v>22635</v>
      </c>
      <c r="Z13" s="3">
        <f t="shared" si="2"/>
        <v>37926</v>
      </c>
      <c r="AA13" s="3">
        <f t="shared" si="2"/>
        <v>30499</v>
      </c>
      <c r="AB13" s="3">
        <f t="shared" si="2"/>
        <v>14227</v>
      </c>
      <c r="AC13" s="3">
        <f t="shared" si="7"/>
        <v>20479</v>
      </c>
      <c r="AD13" s="3">
        <f t="shared" si="3"/>
        <v>59687</v>
      </c>
      <c r="AE13" s="3">
        <f t="shared" si="3"/>
        <v>20199</v>
      </c>
      <c r="AF13" s="3">
        <f t="shared" si="3"/>
        <v>31909</v>
      </c>
    </row>
    <row r="14" spans="1:32" ht="49.5" customHeight="1" thickBot="1">
      <c r="A14" s="254" t="s">
        <v>12</v>
      </c>
      <c r="B14" s="255"/>
      <c r="C14" s="15"/>
      <c r="D14" s="16">
        <v>19942</v>
      </c>
      <c r="E14" s="16">
        <v>58611</v>
      </c>
      <c r="F14" s="16">
        <v>18960</v>
      </c>
      <c r="G14" s="16">
        <v>32409</v>
      </c>
      <c r="H14" s="254" t="s">
        <v>12</v>
      </c>
      <c r="I14" s="255"/>
      <c r="J14" s="15"/>
      <c r="K14" s="16">
        <v>21200</v>
      </c>
      <c r="L14" s="16">
        <v>36125</v>
      </c>
      <c r="M14" s="16">
        <v>28920</v>
      </c>
      <c r="N14" s="16">
        <v>14538</v>
      </c>
      <c r="P14" s="2">
        <f t="shared" si="4"/>
        <v>42</v>
      </c>
      <c r="Q14" s="2">
        <f t="shared" si="0"/>
        <v>11</v>
      </c>
      <c r="R14" s="2">
        <f t="shared" si="0"/>
        <v>60</v>
      </c>
      <c r="S14" s="2">
        <f t="shared" si="0"/>
        <v>9</v>
      </c>
      <c r="T14" s="2">
        <f t="shared" si="5"/>
        <v>0</v>
      </c>
      <c r="U14" s="2">
        <f t="shared" si="1"/>
        <v>25</v>
      </c>
      <c r="V14" s="2">
        <f t="shared" si="1"/>
        <v>20</v>
      </c>
      <c r="W14" s="2">
        <f t="shared" si="1"/>
        <v>38</v>
      </c>
      <c r="Y14" s="3">
        <f t="shared" si="6"/>
        <v>21200</v>
      </c>
      <c r="Z14" s="3">
        <f t="shared" si="2"/>
        <v>36125</v>
      </c>
      <c r="AA14" s="3">
        <f t="shared" si="2"/>
        <v>28920</v>
      </c>
      <c r="AB14" s="3">
        <f t="shared" si="2"/>
        <v>14538</v>
      </c>
      <c r="AC14" s="3">
        <f t="shared" si="7"/>
        <v>19942</v>
      </c>
      <c r="AD14" s="3">
        <f t="shared" si="3"/>
        <v>58611</v>
      </c>
      <c r="AE14" s="3">
        <f t="shared" si="3"/>
        <v>18960</v>
      </c>
      <c r="AF14" s="3">
        <f t="shared" si="3"/>
        <v>32409</v>
      </c>
    </row>
    <row r="15" spans="1:32" ht="61.5" customHeight="1" thickBot="1">
      <c r="A15" s="254" t="s">
        <v>13</v>
      </c>
      <c r="B15" s="255"/>
      <c r="C15" s="15"/>
      <c r="D15" s="16">
        <v>19942</v>
      </c>
      <c r="E15" s="16">
        <v>58611</v>
      </c>
      <c r="F15" s="16">
        <v>18960</v>
      </c>
      <c r="G15" s="16">
        <v>32409</v>
      </c>
      <c r="H15" s="254" t="s">
        <v>13</v>
      </c>
      <c r="I15" s="255"/>
      <c r="J15" s="15"/>
      <c r="K15" s="16">
        <v>21200</v>
      </c>
      <c r="L15" s="16">
        <v>36125</v>
      </c>
      <c r="M15" s="16">
        <v>28920</v>
      </c>
      <c r="N15" s="16">
        <v>14538</v>
      </c>
      <c r="P15" s="2">
        <f t="shared" si="4"/>
        <v>42</v>
      </c>
      <c r="Q15" s="2">
        <f t="shared" si="0"/>
        <v>11</v>
      </c>
      <c r="R15" s="2">
        <f t="shared" si="0"/>
        <v>60</v>
      </c>
      <c r="S15" s="2">
        <f t="shared" si="0"/>
        <v>9</v>
      </c>
      <c r="T15" s="2">
        <f t="shared" si="5"/>
        <v>0</v>
      </c>
      <c r="U15" s="2">
        <f t="shared" si="1"/>
        <v>25</v>
      </c>
      <c r="V15" s="2">
        <f t="shared" si="1"/>
        <v>20</v>
      </c>
      <c r="W15" s="2">
        <f t="shared" si="1"/>
        <v>38</v>
      </c>
      <c r="Y15" s="3">
        <f t="shared" si="6"/>
        <v>21200</v>
      </c>
      <c r="Z15" s="3">
        <f t="shared" si="2"/>
        <v>36125</v>
      </c>
      <c r="AA15" s="3">
        <f t="shared" si="2"/>
        <v>28920</v>
      </c>
      <c r="AB15" s="3">
        <f t="shared" si="2"/>
        <v>14538</v>
      </c>
      <c r="AC15" s="3">
        <f t="shared" si="7"/>
        <v>19942</v>
      </c>
      <c r="AD15" s="3">
        <f t="shared" si="3"/>
        <v>58611</v>
      </c>
      <c r="AE15" s="3">
        <f t="shared" si="3"/>
        <v>18960</v>
      </c>
      <c r="AF15" s="3">
        <f t="shared" si="3"/>
        <v>32409</v>
      </c>
    </row>
    <row r="16" spans="1:32" ht="30" customHeight="1" thickBot="1">
      <c r="A16" s="244" t="s">
        <v>14</v>
      </c>
      <c r="B16" s="245"/>
      <c r="C16" s="15"/>
      <c r="D16" s="18">
        <v>665</v>
      </c>
      <c r="E16" s="17">
        <v>1943</v>
      </c>
      <c r="F16" s="18">
        <v>486</v>
      </c>
      <c r="G16" s="18">
        <v>831</v>
      </c>
      <c r="H16" s="244" t="s">
        <v>14</v>
      </c>
      <c r="I16" s="245"/>
      <c r="J16" s="15"/>
      <c r="K16" s="18">
        <v>707</v>
      </c>
      <c r="L16" s="17">
        <v>1204</v>
      </c>
      <c r="M16" s="18">
        <v>964</v>
      </c>
      <c r="N16" s="18">
        <v>485</v>
      </c>
      <c r="P16" s="2" t="e">
        <f t="shared" si="4"/>
        <v>#VALUE!</v>
      </c>
      <c r="Q16" s="2">
        <f t="shared" si="0"/>
        <v>3</v>
      </c>
      <c r="R16" s="2" t="e">
        <f t="shared" si="0"/>
        <v>#VALUE!</v>
      </c>
      <c r="S16" s="2" t="e">
        <f t="shared" si="0"/>
        <v>#VALUE!</v>
      </c>
      <c r="T16" s="2" t="e">
        <f t="shared" si="5"/>
        <v>#VALUE!</v>
      </c>
      <c r="U16" s="2">
        <f t="shared" si="1"/>
        <v>4</v>
      </c>
      <c r="V16" s="2" t="e">
        <f t="shared" si="1"/>
        <v>#VALUE!</v>
      </c>
      <c r="W16" s="2" t="e">
        <f t="shared" si="1"/>
        <v>#VALUE!</v>
      </c>
      <c r="Y16" s="3">
        <f t="shared" si="6"/>
        <v>707</v>
      </c>
      <c r="Z16" s="3">
        <f t="shared" si="2"/>
        <v>1204</v>
      </c>
      <c r="AA16" s="3">
        <f t="shared" si="2"/>
        <v>964</v>
      </c>
      <c r="AB16" s="3">
        <f t="shared" si="2"/>
        <v>485</v>
      </c>
      <c r="AC16" s="3">
        <f t="shared" si="7"/>
        <v>665</v>
      </c>
      <c r="AD16" s="3">
        <f t="shared" si="3"/>
        <v>1943</v>
      </c>
      <c r="AE16" s="3">
        <f t="shared" si="3"/>
        <v>486</v>
      </c>
      <c r="AF16" s="3">
        <f t="shared" si="3"/>
        <v>831</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1454</v>
      </c>
      <c r="E18" s="20" t="s">
        <v>1606</v>
      </c>
      <c r="F18" s="20" t="s">
        <v>1651</v>
      </c>
      <c r="G18" s="20" t="s">
        <v>1652</v>
      </c>
      <c r="H18" s="262" t="s">
        <v>15</v>
      </c>
      <c r="I18" s="258"/>
      <c r="J18" s="259"/>
      <c r="K18" s="20" t="s">
        <v>1377</v>
      </c>
      <c r="L18" s="20" t="s">
        <v>1378</v>
      </c>
      <c r="M18" s="20" t="s">
        <v>1382</v>
      </c>
      <c r="N18" s="20" t="s">
        <v>1453</v>
      </c>
      <c r="P18" s="1" t="str">
        <f>REPLACE(D18,11,27,"")</f>
        <v>Quý 3/2017</v>
      </c>
      <c r="Q18" s="1" t="str">
        <f>REPLACE(E18,11,27,"")</f>
        <v>Quý 4/2017</v>
      </c>
      <c r="R18" s="1" t="str">
        <f>REPLACE(F18,11,27,"")</f>
        <v>Quý 1/2018</v>
      </c>
      <c r="S18" s="1" t="str">
        <f>REPLACE(G18,11,27,"")</f>
        <v>Quý 2/2018</v>
      </c>
      <c r="T18" s="1" t="str">
        <f>REPLACE(K18,11,27,"")</f>
        <v>Quý 2/2016</v>
      </c>
      <c r="U18" s="1" t="str">
        <f>REPLACE(L18,11,27,"")</f>
        <v>Quý 3/2016</v>
      </c>
      <c r="V18" s="1" t="str">
        <f>REPLACE(M18,11,27,"")</f>
        <v>Quý 1/2017</v>
      </c>
      <c r="W18" s="1" t="str">
        <f>REPLACE(N18,11,27,"")</f>
        <v>Quý 2/2017</v>
      </c>
      <c r="Y18" s="3" t="str">
        <f>Y1</f>
        <v>Quý 2/2016</v>
      </c>
      <c r="Z18" s="3" t="str">
        <f t="shared" ref="Z18:AF18" si="8">Z1</f>
        <v>Quý 3/2016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252" t="s">
        <v>16</v>
      </c>
      <c r="B19" s="253"/>
      <c r="C19" s="15"/>
      <c r="D19" s="16">
        <v>1132506</v>
      </c>
      <c r="E19" s="16">
        <v>1387695</v>
      </c>
      <c r="F19" s="16">
        <v>1343058</v>
      </c>
      <c r="G19" s="16">
        <v>1112760</v>
      </c>
      <c r="H19" s="252" t="s">
        <v>16</v>
      </c>
      <c r="I19" s="253"/>
      <c r="J19" s="15"/>
      <c r="K19" s="16">
        <v>884254</v>
      </c>
      <c r="L19" s="16">
        <v>1256013</v>
      </c>
      <c r="M19" s="16">
        <v>1078259</v>
      </c>
      <c r="N19" s="16">
        <v>984255</v>
      </c>
      <c r="P19" s="2">
        <f t="shared" ref="P19:S38" si="9">REPLACE(D19,1,3,"")/1</f>
        <v>2506</v>
      </c>
      <c r="Q19" s="2">
        <f t="shared" si="9"/>
        <v>7695</v>
      </c>
      <c r="R19" s="2">
        <f t="shared" si="9"/>
        <v>3058</v>
      </c>
      <c r="S19" s="2">
        <f t="shared" si="9"/>
        <v>2760</v>
      </c>
      <c r="T19" s="2">
        <f t="shared" ref="T19:W38" si="10">REPLACE(K19,1,3,"")/1</f>
        <v>254</v>
      </c>
      <c r="U19" s="2">
        <f t="shared" si="10"/>
        <v>6013</v>
      </c>
      <c r="V19" s="2">
        <f t="shared" si="10"/>
        <v>8259</v>
      </c>
      <c r="W19" s="2">
        <f t="shared" si="10"/>
        <v>255</v>
      </c>
      <c r="Y19" s="3">
        <f t="shared" si="6"/>
        <v>884254</v>
      </c>
      <c r="Z19" s="3">
        <f t="shared" si="6"/>
        <v>1256013</v>
      </c>
      <c r="AA19" s="3">
        <f t="shared" si="6"/>
        <v>1078259</v>
      </c>
      <c r="AB19" s="3">
        <f t="shared" si="6"/>
        <v>984255</v>
      </c>
      <c r="AC19" s="3">
        <f t="shared" si="7"/>
        <v>1132506</v>
      </c>
      <c r="AD19" s="3">
        <f t="shared" si="7"/>
        <v>1387695</v>
      </c>
      <c r="AE19" s="3">
        <f t="shared" si="7"/>
        <v>1343058</v>
      </c>
      <c r="AF19" s="3">
        <f t="shared" si="7"/>
        <v>1112760</v>
      </c>
    </row>
    <row r="20" spans="1:32" ht="61.5" customHeight="1" thickBot="1">
      <c r="A20" s="244" t="s">
        <v>17</v>
      </c>
      <c r="B20" s="245"/>
      <c r="C20" s="15"/>
      <c r="D20" s="17">
        <v>150177</v>
      </c>
      <c r="E20" s="17">
        <v>62079</v>
      </c>
      <c r="F20" s="17">
        <v>165795</v>
      </c>
      <c r="G20" s="17">
        <v>100166</v>
      </c>
      <c r="H20" s="244" t="s">
        <v>17</v>
      </c>
      <c r="I20" s="245"/>
      <c r="J20" s="15"/>
      <c r="K20" s="17">
        <v>154943</v>
      </c>
      <c r="L20" s="17">
        <v>193460</v>
      </c>
      <c r="M20" s="17">
        <v>325929</v>
      </c>
      <c r="N20" s="17">
        <v>276797</v>
      </c>
      <c r="P20" s="2">
        <f t="shared" si="9"/>
        <v>177</v>
      </c>
      <c r="Q20" s="2">
        <f t="shared" si="9"/>
        <v>79</v>
      </c>
      <c r="R20" s="2">
        <f t="shared" si="9"/>
        <v>795</v>
      </c>
      <c r="S20" s="2">
        <f t="shared" si="9"/>
        <v>166</v>
      </c>
      <c r="T20" s="2">
        <f t="shared" si="10"/>
        <v>943</v>
      </c>
      <c r="U20" s="2">
        <f t="shared" si="10"/>
        <v>460</v>
      </c>
      <c r="V20" s="2">
        <f t="shared" si="10"/>
        <v>929</v>
      </c>
      <c r="W20" s="2">
        <f t="shared" si="10"/>
        <v>797</v>
      </c>
      <c r="Y20" s="3">
        <f t="shared" si="6"/>
        <v>154943</v>
      </c>
      <c r="Z20" s="3">
        <f t="shared" si="6"/>
        <v>193460</v>
      </c>
      <c r="AA20" s="3">
        <f t="shared" si="6"/>
        <v>325929</v>
      </c>
      <c r="AB20" s="3">
        <f t="shared" si="6"/>
        <v>276797</v>
      </c>
      <c r="AC20" s="3">
        <f t="shared" si="7"/>
        <v>150177</v>
      </c>
      <c r="AD20" s="3">
        <f t="shared" si="7"/>
        <v>62079</v>
      </c>
      <c r="AE20" s="3">
        <f t="shared" si="7"/>
        <v>165795</v>
      </c>
      <c r="AF20" s="3">
        <f t="shared" si="7"/>
        <v>100166</v>
      </c>
    </row>
    <row r="21" spans="1:32" ht="30" customHeight="1" thickBot="1">
      <c r="A21" s="244" t="s">
        <v>18</v>
      </c>
      <c r="B21" s="245"/>
      <c r="C21" s="15"/>
      <c r="D21" s="18"/>
      <c r="E21" s="18"/>
      <c r="F21" s="18"/>
      <c r="G21" s="18"/>
      <c r="H21" s="244" t="s">
        <v>18</v>
      </c>
      <c r="I21" s="245"/>
      <c r="J21" s="15"/>
      <c r="K21" s="17">
        <v>10000</v>
      </c>
      <c r="L21" s="17">
        <v>10000</v>
      </c>
      <c r="M21" s="18"/>
      <c r="N21" s="18"/>
      <c r="P21" s="2" t="e">
        <f t="shared" si="9"/>
        <v>#VALUE!</v>
      </c>
      <c r="Q21" s="2" t="e">
        <f t="shared" si="9"/>
        <v>#VALUE!</v>
      </c>
      <c r="R21" s="2" t="e">
        <f t="shared" si="9"/>
        <v>#VALUE!</v>
      </c>
      <c r="S21" s="2" t="e">
        <f t="shared" si="9"/>
        <v>#VALUE!</v>
      </c>
      <c r="T21" s="2">
        <f t="shared" si="10"/>
        <v>0</v>
      </c>
      <c r="U21" s="2">
        <f t="shared" si="10"/>
        <v>0</v>
      </c>
      <c r="V21" s="2" t="e">
        <f t="shared" si="10"/>
        <v>#VALUE!</v>
      </c>
      <c r="W21" s="2" t="e">
        <f t="shared" si="10"/>
        <v>#VALUE!</v>
      </c>
      <c r="Y21" s="3">
        <f t="shared" si="6"/>
        <v>10000</v>
      </c>
      <c r="Z21" s="3">
        <f t="shared" si="6"/>
        <v>10000</v>
      </c>
      <c r="AA21" s="3">
        <f t="shared" si="6"/>
        <v>0</v>
      </c>
      <c r="AB21" s="3">
        <f t="shared" si="6"/>
        <v>0</v>
      </c>
      <c r="AC21" s="3">
        <f t="shared" si="7"/>
        <v>0</v>
      </c>
      <c r="AD21" s="3">
        <f t="shared" si="7"/>
        <v>0</v>
      </c>
      <c r="AE21" s="3">
        <f t="shared" si="7"/>
        <v>0</v>
      </c>
      <c r="AF21" s="3">
        <f t="shared" si="7"/>
        <v>0</v>
      </c>
    </row>
    <row r="22" spans="1:32" ht="36" customHeight="1" thickBot="1">
      <c r="A22" s="244" t="s">
        <v>19</v>
      </c>
      <c r="B22" s="245"/>
      <c r="C22" s="15"/>
      <c r="D22" s="17">
        <v>354429</v>
      </c>
      <c r="E22" s="17">
        <v>397046</v>
      </c>
      <c r="F22" s="17">
        <v>412561</v>
      </c>
      <c r="G22" s="17">
        <v>332005</v>
      </c>
      <c r="H22" s="244" t="s">
        <v>19</v>
      </c>
      <c r="I22" s="245"/>
      <c r="J22" s="15"/>
      <c r="K22" s="17">
        <v>187104</v>
      </c>
      <c r="L22" s="17">
        <v>401568</v>
      </c>
      <c r="M22" s="17">
        <v>250967</v>
      </c>
      <c r="N22" s="17">
        <v>177453</v>
      </c>
      <c r="P22" s="2">
        <f t="shared" si="9"/>
        <v>429</v>
      </c>
      <c r="Q22" s="2">
        <f t="shared" si="9"/>
        <v>46</v>
      </c>
      <c r="R22" s="2">
        <f t="shared" si="9"/>
        <v>561</v>
      </c>
      <c r="S22" s="2">
        <f t="shared" si="9"/>
        <v>5</v>
      </c>
      <c r="T22" s="2">
        <f t="shared" si="10"/>
        <v>104</v>
      </c>
      <c r="U22" s="2">
        <f t="shared" si="10"/>
        <v>568</v>
      </c>
      <c r="V22" s="2">
        <f t="shared" si="10"/>
        <v>967</v>
      </c>
      <c r="W22" s="2">
        <f t="shared" si="10"/>
        <v>453</v>
      </c>
      <c r="Y22" s="3">
        <f t="shared" si="6"/>
        <v>187104</v>
      </c>
      <c r="Z22" s="3">
        <f t="shared" si="6"/>
        <v>401568</v>
      </c>
      <c r="AA22" s="3">
        <f t="shared" si="6"/>
        <v>250967</v>
      </c>
      <c r="AB22" s="3">
        <f t="shared" si="6"/>
        <v>177453</v>
      </c>
      <c r="AC22" s="3">
        <f t="shared" si="7"/>
        <v>354429</v>
      </c>
      <c r="AD22" s="3">
        <f t="shared" si="7"/>
        <v>397046</v>
      </c>
      <c r="AE22" s="3">
        <f t="shared" si="7"/>
        <v>412561</v>
      </c>
      <c r="AF22" s="3">
        <f t="shared" si="7"/>
        <v>332005</v>
      </c>
    </row>
    <row r="23" spans="1:32" ht="15" customHeight="1" thickBot="1">
      <c r="A23" s="244" t="s">
        <v>20</v>
      </c>
      <c r="B23" s="245"/>
      <c r="C23" s="15"/>
      <c r="D23" s="17">
        <v>607047</v>
      </c>
      <c r="E23" s="17">
        <v>898059</v>
      </c>
      <c r="F23" s="17">
        <v>736345</v>
      </c>
      <c r="G23" s="17">
        <v>657077</v>
      </c>
      <c r="H23" s="244" t="s">
        <v>20</v>
      </c>
      <c r="I23" s="245"/>
      <c r="J23" s="15"/>
      <c r="K23" s="17">
        <v>511825</v>
      </c>
      <c r="L23" s="17">
        <v>623326</v>
      </c>
      <c r="M23" s="17">
        <v>476874</v>
      </c>
      <c r="N23" s="17">
        <v>506348</v>
      </c>
      <c r="P23" s="2">
        <f t="shared" si="9"/>
        <v>47</v>
      </c>
      <c r="Q23" s="2">
        <f t="shared" si="9"/>
        <v>59</v>
      </c>
      <c r="R23" s="2">
        <f t="shared" si="9"/>
        <v>345</v>
      </c>
      <c r="S23" s="2">
        <f t="shared" si="9"/>
        <v>77</v>
      </c>
      <c r="T23" s="2">
        <f t="shared" si="10"/>
        <v>825</v>
      </c>
      <c r="U23" s="2">
        <f t="shared" si="10"/>
        <v>326</v>
      </c>
      <c r="V23" s="2">
        <f t="shared" si="10"/>
        <v>874</v>
      </c>
      <c r="W23" s="2">
        <f t="shared" si="10"/>
        <v>348</v>
      </c>
      <c r="Y23" s="3">
        <f t="shared" si="6"/>
        <v>511825</v>
      </c>
      <c r="Z23" s="3">
        <f t="shared" si="6"/>
        <v>623326</v>
      </c>
      <c r="AA23" s="3">
        <f t="shared" si="6"/>
        <v>476874</v>
      </c>
      <c r="AB23" s="3">
        <f t="shared" si="6"/>
        <v>506348</v>
      </c>
      <c r="AC23" s="3">
        <f t="shared" si="7"/>
        <v>607047</v>
      </c>
      <c r="AD23" s="3">
        <f t="shared" si="7"/>
        <v>898059</v>
      </c>
      <c r="AE23" s="3">
        <f t="shared" si="7"/>
        <v>736345</v>
      </c>
      <c r="AF23" s="3">
        <f t="shared" si="7"/>
        <v>657077</v>
      </c>
    </row>
    <row r="24" spans="1:32" ht="36" customHeight="1" thickBot="1">
      <c r="A24" s="244" t="s">
        <v>21</v>
      </c>
      <c r="B24" s="245"/>
      <c r="C24" s="15"/>
      <c r="D24" s="17">
        <v>20853</v>
      </c>
      <c r="E24" s="17">
        <v>30510</v>
      </c>
      <c r="F24" s="17">
        <v>28357</v>
      </c>
      <c r="G24" s="17">
        <v>23512</v>
      </c>
      <c r="H24" s="244" t="s">
        <v>21</v>
      </c>
      <c r="I24" s="245"/>
      <c r="J24" s="15"/>
      <c r="K24" s="17">
        <v>20382</v>
      </c>
      <c r="L24" s="17">
        <v>27660</v>
      </c>
      <c r="M24" s="17">
        <v>24488</v>
      </c>
      <c r="N24" s="17">
        <v>23657</v>
      </c>
      <c r="P24" s="2">
        <f t="shared" si="9"/>
        <v>53</v>
      </c>
      <c r="Q24" s="2">
        <f t="shared" si="9"/>
        <v>10</v>
      </c>
      <c r="R24" s="2">
        <f t="shared" si="9"/>
        <v>57</v>
      </c>
      <c r="S24" s="2">
        <f t="shared" si="9"/>
        <v>12</v>
      </c>
      <c r="T24" s="2">
        <f t="shared" si="10"/>
        <v>82</v>
      </c>
      <c r="U24" s="2">
        <f t="shared" si="10"/>
        <v>60</v>
      </c>
      <c r="V24" s="2">
        <f t="shared" si="10"/>
        <v>88</v>
      </c>
      <c r="W24" s="2">
        <f t="shared" si="10"/>
        <v>57</v>
      </c>
      <c r="Y24" s="3">
        <f t="shared" si="6"/>
        <v>20382</v>
      </c>
      <c r="Z24" s="3">
        <f t="shared" si="6"/>
        <v>27660</v>
      </c>
      <c r="AA24" s="3">
        <f t="shared" si="6"/>
        <v>24488</v>
      </c>
      <c r="AB24" s="3">
        <f t="shared" si="6"/>
        <v>23657</v>
      </c>
      <c r="AC24" s="3">
        <f t="shared" si="7"/>
        <v>20853</v>
      </c>
      <c r="AD24" s="3">
        <f t="shared" si="7"/>
        <v>30510</v>
      </c>
      <c r="AE24" s="3">
        <f t="shared" si="7"/>
        <v>28357</v>
      </c>
      <c r="AF24" s="3">
        <f t="shared" si="7"/>
        <v>23512</v>
      </c>
    </row>
    <row r="25" spans="1:32" ht="24" customHeight="1" thickBot="1">
      <c r="A25" s="254" t="s">
        <v>22</v>
      </c>
      <c r="B25" s="255"/>
      <c r="C25" s="15"/>
      <c r="D25" s="16">
        <v>294953</v>
      </c>
      <c r="E25" s="16">
        <v>318074</v>
      </c>
      <c r="F25" s="16">
        <v>306693</v>
      </c>
      <c r="G25" s="16">
        <v>308087</v>
      </c>
      <c r="H25" s="254" t="s">
        <v>22</v>
      </c>
      <c r="I25" s="255"/>
      <c r="J25" s="15"/>
      <c r="K25" s="16">
        <v>280712</v>
      </c>
      <c r="L25" s="16">
        <v>280976</v>
      </c>
      <c r="M25" s="16">
        <v>295762</v>
      </c>
      <c r="N25" s="16">
        <v>315840</v>
      </c>
      <c r="P25" s="2">
        <f t="shared" si="9"/>
        <v>953</v>
      </c>
      <c r="Q25" s="2">
        <f t="shared" si="9"/>
        <v>74</v>
      </c>
      <c r="R25" s="2">
        <f t="shared" si="9"/>
        <v>693</v>
      </c>
      <c r="S25" s="2">
        <f t="shared" si="9"/>
        <v>87</v>
      </c>
      <c r="T25" s="2">
        <f t="shared" si="10"/>
        <v>712</v>
      </c>
      <c r="U25" s="2">
        <f t="shared" si="10"/>
        <v>976</v>
      </c>
      <c r="V25" s="2">
        <f t="shared" si="10"/>
        <v>762</v>
      </c>
      <c r="W25" s="2">
        <f t="shared" si="10"/>
        <v>840</v>
      </c>
      <c r="Y25" s="3">
        <f t="shared" si="6"/>
        <v>280712</v>
      </c>
      <c r="Z25" s="3">
        <f t="shared" si="6"/>
        <v>280976</v>
      </c>
      <c r="AA25" s="3">
        <f t="shared" si="6"/>
        <v>295762</v>
      </c>
      <c r="AB25" s="3">
        <f t="shared" si="6"/>
        <v>315840</v>
      </c>
      <c r="AC25" s="3">
        <f t="shared" si="7"/>
        <v>294953</v>
      </c>
      <c r="AD25" s="3">
        <f t="shared" si="7"/>
        <v>318074</v>
      </c>
      <c r="AE25" s="3">
        <f t="shared" si="7"/>
        <v>306693</v>
      </c>
      <c r="AF25" s="3">
        <f t="shared" si="7"/>
        <v>308087</v>
      </c>
    </row>
    <row r="26" spans="1:32" ht="15" customHeight="1" thickBot="1">
      <c r="A26" s="244" t="s">
        <v>23</v>
      </c>
      <c r="B26" s="245"/>
      <c r="C26" s="15"/>
      <c r="D26" s="17">
        <v>222835</v>
      </c>
      <c r="E26" s="17">
        <v>285491</v>
      </c>
      <c r="F26" s="17">
        <v>276213</v>
      </c>
      <c r="G26" s="17">
        <v>268252</v>
      </c>
      <c r="H26" s="244" t="s">
        <v>23</v>
      </c>
      <c r="I26" s="245"/>
      <c r="J26" s="15"/>
      <c r="K26" s="17">
        <v>229730</v>
      </c>
      <c r="L26" s="17">
        <v>230261</v>
      </c>
      <c r="M26" s="17">
        <v>234252</v>
      </c>
      <c r="N26" s="17">
        <v>222881</v>
      </c>
      <c r="P26" s="2">
        <f t="shared" si="9"/>
        <v>835</v>
      </c>
      <c r="Q26" s="2">
        <f t="shared" si="9"/>
        <v>491</v>
      </c>
      <c r="R26" s="2">
        <f t="shared" si="9"/>
        <v>213</v>
      </c>
      <c r="S26" s="2">
        <f t="shared" si="9"/>
        <v>252</v>
      </c>
      <c r="T26" s="2">
        <f t="shared" si="10"/>
        <v>730</v>
      </c>
      <c r="U26" s="2">
        <f t="shared" si="10"/>
        <v>261</v>
      </c>
      <c r="V26" s="2">
        <f t="shared" si="10"/>
        <v>252</v>
      </c>
      <c r="W26" s="2">
        <f t="shared" si="10"/>
        <v>881</v>
      </c>
      <c r="Y26" s="3">
        <f t="shared" si="6"/>
        <v>229730</v>
      </c>
      <c r="Z26" s="3">
        <f t="shared" si="6"/>
        <v>230261</v>
      </c>
      <c r="AA26" s="3">
        <f t="shared" si="6"/>
        <v>234252</v>
      </c>
      <c r="AB26" s="3">
        <f t="shared" si="6"/>
        <v>222881</v>
      </c>
      <c r="AC26" s="3">
        <f t="shared" si="7"/>
        <v>222835</v>
      </c>
      <c r="AD26" s="3">
        <f t="shared" si="7"/>
        <v>285491</v>
      </c>
      <c r="AE26" s="3">
        <f t="shared" si="7"/>
        <v>276213</v>
      </c>
      <c r="AF26" s="3">
        <f t="shared" si="7"/>
        <v>268252</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8"/>
      <c r="E28" s="18"/>
      <c r="F28" s="18"/>
      <c r="G28" s="18"/>
      <c r="H28" s="244" t="s">
        <v>25</v>
      </c>
      <c r="I28" s="245"/>
      <c r="J28" s="15"/>
      <c r="K28" s="18">
        <v>400</v>
      </c>
      <c r="L28" s="18"/>
      <c r="M28" s="18"/>
      <c r="N28" s="18"/>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400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54" t="s">
        <v>26</v>
      </c>
      <c r="B29" s="255"/>
      <c r="C29" s="15"/>
      <c r="D29" s="16">
        <v>1427458</v>
      </c>
      <c r="E29" s="16">
        <v>1705769</v>
      </c>
      <c r="F29" s="16">
        <v>1649751</v>
      </c>
      <c r="G29" s="16">
        <v>1420847</v>
      </c>
      <c r="H29" s="254" t="s">
        <v>26</v>
      </c>
      <c r="I29" s="255"/>
      <c r="J29" s="15"/>
      <c r="K29" s="16">
        <v>1164967</v>
      </c>
      <c r="L29" s="16">
        <v>1536989</v>
      </c>
      <c r="M29" s="16">
        <v>1374021</v>
      </c>
      <c r="N29" s="16">
        <v>1300095</v>
      </c>
      <c r="P29" s="2">
        <f t="shared" si="9"/>
        <v>7458</v>
      </c>
      <c r="Q29" s="2">
        <f t="shared" si="9"/>
        <v>5769</v>
      </c>
      <c r="R29" s="2">
        <f t="shared" si="9"/>
        <v>9751</v>
      </c>
      <c r="S29" s="2">
        <f t="shared" si="9"/>
        <v>847</v>
      </c>
      <c r="T29" s="2">
        <f t="shared" si="10"/>
        <v>4967</v>
      </c>
      <c r="U29" s="2">
        <f t="shared" si="10"/>
        <v>6989</v>
      </c>
      <c r="V29" s="2">
        <f t="shared" si="10"/>
        <v>4021</v>
      </c>
      <c r="W29" s="2">
        <f t="shared" si="10"/>
        <v>95</v>
      </c>
      <c r="Y29" s="3">
        <f t="shared" si="6"/>
        <v>1164967</v>
      </c>
      <c r="Z29" s="3">
        <f t="shared" si="6"/>
        <v>1536989</v>
      </c>
      <c r="AA29" s="3">
        <f t="shared" si="6"/>
        <v>1374021</v>
      </c>
      <c r="AB29" s="3">
        <f t="shared" si="6"/>
        <v>1300095</v>
      </c>
      <c r="AC29" s="3">
        <f t="shared" si="7"/>
        <v>1427458</v>
      </c>
      <c r="AD29" s="3">
        <f t="shared" si="7"/>
        <v>1705769</v>
      </c>
      <c r="AE29" s="3">
        <f t="shared" si="7"/>
        <v>1649751</v>
      </c>
      <c r="AF29" s="3">
        <f t="shared" si="7"/>
        <v>1420847</v>
      </c>
    </row>
    <row r="30" spans="1:32" ht="15" customHeight="1" thickBot="1">
      <c r="A30" s="254" t="s">
        <v>27</v>
      </c>
      <c r="B30" s="255"/>
      <c r="C30" s="15"/>
      <c r="D30" s="16">
        <v>1020800</v>
      </c>
      <c r="E30" s="16">
        <v>1150839</v>
      </c>
      <c r="F30" s="16">
        <v>1075557</v>
      </c>
      <c r="G30" s="16">
        <v>833647</v>
      </c>
      <c r="H30" s="254" t="s">
        <v>27</v>
      </c>
      <c r="I30" s="255"/>
      <c r="J30" s="15"/>
      <c r="K30" s="16">
        <v>701633</v>
      </c>
      <c r="L30" s="16">
        <v>1037482</v>
      </c>
      <c r="M30" s="16">
        <v>898370</v>
      </c>
      <c r="N30" s="16">
        <v>913341</v>
      </c>
      <c r="P30" s="2">
        <f t="shared" si="9"/>
        <v>800</v>
      </c>
      <c r="Q30" s="2">
        <f t="shared" si="9"/>
        <v>839</v>
      </c>
      <c r="R30" s="2">
        <f t="shared" si="9"/>
        <v>5557</v>
      </c>
      <c r="S30" s="2">
        <f t="shared" si="9"/>
        <v>647</v>
      </c>
      <c r="T30" s="2">
        <f t="shared" si="10"/>
        <v>633</v>
      </c>
      <c r="U30" s="2">
        <f t="shared" si="10"/>
        <v>7482</v>
      </c>
      <c r="V30" s="2">
        <f t="shared" si="10"/>
        <v>370</v>
      </c>
      <c r="W30" s="2">
        <f t="shared" si="10"/>
        <v>341</v>
      </c>
      <c r="Y30" s="3">
        <f t="shared" si="6"/>
        <v>701633</v>
      </c>
      <c r="Z30" s="3">
        <f t="shared" si="6"/>
        <v>1037482</v>
      </c>
      <c r="AA30" s="3">
        <f t="shared" si="6"/>
        <v>898370</v>
      </c>
      <c r="AB30" s="3">
        <f t="shared" si="6"/>
        <v>913341</v>
      </c>
      <c r="AC30" s="3">
        <f t="shared" si="7"/>
        <v>1020800</v>
      </c>
      <c r="AD30" s="3">
        <f t="shared" si="7"/>
        <v>1150839</v>
      </c>
      <c r="AE30" s="3">
        <f t="shared" si="7"/>
        <v>1075557</v>
      </c>
      <c r="AF30" s="3">
        <f t="shared" si="7"/>
        <v>833647</v>
      </c>
    </row>
    <row r="31" spans="1:32" ht="15" customHeight="1" thickBot="1">
      <c r="A31" s="244" t="s">
        <v>28</v>
      </c>
      <c r="B31" s="245"/>
      <c r="C31" s="15"/>
      <c r="D31" s="17">
        <v>1013923</v>
      </c>
      <c r="E31" s="17">
        <v>1143539</v>
      </c>
      <c r="F31" s="17">
        <v>1068607</v>
      </c>
      <c r="G31" s="17">
        <v>826763</v>
      </c>
      <c r="H31" s="244" t="s">
        <v>28</v>
      </c>
      <c r="I31" s="245"/>
      <c r="J31" s="15"/>
      <c r="K31" s="17">
        <v>694830</v>
      </c>
      <c r="L31" s="17">
        <v>1030936</v>
      </c>
      <c r="M31" s="17">
        <v>891865</v>
      </c>
      <c r="N31" s="17">
        <v>906335</v>
      </c>
      <c r="P31" s="2">
        <f t="shared" si="9"/>
        <v>3923</v>
      </c>
      <c r="Q31" s="2">
        <f t="shared" si="9"/>
        <v>3539</v>
      </c>
      <c r="R31" s="2">
        <f t="shared" si="9"/>
        <v>8607</v>
      </c>
      <c r="S31" s="2">
        <f t="shared" si="9"/>
        <v>763</v>
      </c>
      <c r="T31" s="2">
        <f t="shared" si="10"/>
        <v>830</v>
      </c>
      <c r="U31" s="2">
        <f t="shared" si="10"/>
        <v>936</v>
      </c>
      <c r="V31" s="2">
        <f t="shared" si="10"/>
        <v>865</v>
      </c>
      <c r="W31" s="2">
        <f t="shared" si="10"/>
        <v>335</v>
      </c>
      <c r="Y31" s="3">
        <f t="shared" si="6"/>
        <v>694830</v>
      </c>
      <c r="Z31" s="3">
        <f t="shared" si="6"/>
        <v>1030936</v>
      </c>
      <c r="AA31" s="3">
        <f t="shared" si="6"/>
        <v>891865</v>
      </c>
      <c r="AB31" s="3">
        <f t="shared" si="6"/>
        <v>906335</v>
      </c>
      <c r="AC31" s="3">
        <f t="shared" si="7"/>
        <v>1013923</v>
      </c>
      <c r="AD31" s="3">
        <f t="shared" si="7"/>
        <v>1143539</v>
      </c>
      <c r="AE31" s="3">
        <f t="shared" si="7"/>
        <v>1068607</v>
      </c>
      <c r="AF31" s="3">
        <f t="shared" si="7"/>
        <v>826763</v>
      </c>
    </row>
    <row r="32" spans="1:32" ht="24" customHeight="1" thickBot="1">
      <c r="A32" s="244" t="s">
        <v>29</v>
      </c>
      <c r="B32" s="245"/>
      <c r="C32" s="15"/>
      <c r="D32" s="17">
        <v>6877</v>
      </c>
      <c r="E32" s="17">
        <v>7300</v>
      </c>
      <c r="F32" s="17">
        <v>6950</v>
      </c>
      <c r="G32" s="17">
        <v>6884</v>
      </c>
      <c r="H32" s="244" t="s">
        <v>29</v>
      </c>
      <c r="I32" s="245"/>
      <c r="J32" s="15"/>
      <c r="K32" s="17">
        <v>6803</v>
      </c>
      <c r="L32" s="17">
        <v>6546</v>
      </c>
      <c r="M32" s="17">
        <v>6506</v>
      </c>
      <c r="N32" s="17">
        <v>7006</v>
      </c>
      <c r="P32" s="2">
        <f t="shared" si="9"/>
        <v>7</v>
      </c>
      <c r="Q32" s="2">
        <f t="shared" si="9"/>
        <v>0</v>
      </c>
      <c r="R32" s="2">
        <f t="shared" si="9"/>
        <v>0</v>
      </c>
      <c r="S32" s="2">
        <f t="shared" si="9"/>
        <v>4</v>
      </c>
      <c r="T32" s="2">
        <f t="shared" si="10"/>
        <v>3</v>
      </c>
      <c r="U32" s="2">
        <f t="shared" si="10"/>
        <v>6</v>
      </c>
      <c r="V32" s="2">
        <f t="shared" si="10"/>
        <v>6</v>
      </c>
      <c r="W32" s="2">
        <f t="shared" si="10"/>
        <v>6</v>
      </c>
      <c r="Y32" s="3">
        <f t="shared" si="6"/>
        <v>6803</v>
      </c>
      <c r="Z32" s="3">
        <f t="shared" si="6"/>
        <v>6546</v>
      </c>
      <c r="AA32" s="3">
        <f t="shared" si="6"/>
        <v>6506</v>
      </c>
      <c r="AB32" s="3">
        <f t="shared" si="6"/>
        <v>7006</v>
      </c>
      <c r="AC32" s="3">
        <f t="shared" si="7"/>
        <v>6877</v>
      </c>
      <c r="AD32" s="3">
        <f t="shared" si="7"/>
        <v>7300</v>
      </c>
      <c r="AE32" s="3">
        <f t="shared" si="7"/>
        <v>6950</v>
      </c>
      <c r="AF32" s="3">
        <f t="shared" si="7"/>
        <v>6884</v>
      </c>
    </row>
    <row r="33" spans="1:32" ht="24" customHeight="1" thickBot="1">
      <c r="A33" s="254" t="s">
        <v>30</v>
      </c>
      <c r="B33" s="255"/>
      <c r="C33" s="15"/>
      <c r="D33" s="16">
        <v>406658</v>
      </c>
      <c r="E33" s="16">
        <v>554930</v>
      </c>
      <c r="F33" s="16">
        <v>574194</v>
      </c>
      <c r="G33" s="16">
        <v>587200</v>
      </c>
      <c r="H33" s="254" t="s">
        <v>30</v>
      </c>
      <c r="I33" s="255"/>
      <c r="J33" s="15"/>
      <c r="K33" s="16">
        <v>463334</v>
      </c>
      <c r="L33" s="16">
        <v>499507</v>
      </c>
      <c r="M33" s="16">
        <v>475651</v>
      </c>
      <c r="N33" s="16">
        <v>386754</v>
      </c>
      <c r="P33" s="2">
        <f t="shared" si="9"/>
        <v>658</v>
      </c>
      <c r="Q33" s="2">
        <f t="shared" si="9"/>
        <v>930</v>
      </c>
      <c r="R33" s="2">
        <f t="shared" si="9"/>
        <v>194</v>
      </c>
      <c r="S33" s="2">
        <f t="shared" si="9"/>
        <v>200</v>
      </c>
      <c r="T33" s="2">
        <f t="shared" si="10"/>
        <v>334</v>
      </c>
      <c r="U33" s="2">
        <f t="shared" si="10"/>
        <v>507</v>
      </c>
      <c r="V33" s="2">
        <f t="shared" si="10"/>
        <v>651</v>
      </c>
      <c r="W33" s="2">
        <f t="shared" si="10"/>
        <v>754</v>
      </c>
      <c r="Y33" s="3">
        <f t="shared" si="6"/>
        <v>463334</v>
      </c>
      <c r="Z33" s="3">
        <f t="shared" si="6"/>
        <v>499507</v>
      </c>
      <c r="AA33" s="3">
        <f t="shared" si="6"/>
        <v>475651</v>
      </c>
      <c r="AB33" s="3">
        <f t="shared" si="6"/>
        <v>386754</v>
      </c>
      <c r="AC33" s="3">
        <f t="shared" si="7"/>
        <v>406658</v>
      </c>
      <c r="AD33" s="3">
        <f t="shared" si="7"/>
        <v>554930</v>
      </c>
      <c r="AE33" s="3">
        <f t="shared" si="7"/>
        <v>574194</v>
      </c>
      <c r="AF33" s="3">
        <f t="shared" si="7"/>
        <v>587200</v>
      </c>
    </row>
    <row r="34" spans="1:32" ht="30" customHeight="1" thickBot="1">
      <c r="A34" s="244" t="s">
        <v>31</v>
      </c>
      <c r="B34" s="245"/>
      <c r="C34" s="15"/>
      <c r="D34" s="17">
        <v>300000</v>
      </c>
      <c r="E34" s="17">
        <v>390000</v>
      </c>
      <c r="F34" s="17">
        <v>390000</v>
      </c>
      <c r="G34" s="17">
        <v>390000</v>
      </c>
      <c r="H34" s="244" t="s">
        <v>31</v>
      </c>
      <c r="I34" s="245"/>
      <c r="J34" s="15"/>
      <c r="K34" s="17">
        <v>300000</v>
      </c>
      <c r="L34" s="17">
        <v>300000</v>
      </c>
      <c r="M34" s="17">
        <v>300000</v>
      </c>
      <c r="N34" s="17">
        <v>300000</v>
      </c>
      <c r="P34" s="2">
        <f t="shared" si="9"/>
        <v>0</v>
      </c>
      <c r="Q34" s="2">
        <f t="shared" si="9"/>
        <v>0</v>
      </c>
      <c r="R34" s="2">
        <f t="shared" si="9"/>
        <v>0</v>
      </c>
      <c r="S34" s="2">
        <f t="shared" si="9"/>
        <v>0</v>
      </c>
      <c r="T34" s="2">
        <f t="shared" si="10"/>
        <v>0</v>
      </c>
      <c r="U34" s="2">
        <f t="shared" si="10"/>
        <v>0</v>
      </c>
      <c r="V34" s="2">
        <f t="shared" si="10"/>
        <v>0</v>
      </c>
      <c r="W34" s="2">
        <f t="shared" si="10"/>
        <v>0</v>
      </c>
      <c r="Y34" s="3">
        <f t="shared" si="6"/>
        <v>300000</v>
      </c>
      <c r="Z34" s="3">
        <f t="shared" si="6"/>
        <v>300000</v>
      </c>
      <c r="AA34" s="3">
        <f t="shared" si="6"/>
        <v>300000</v>
      </c>
      <c r="AB34" s="3">
        <f t="shared" si="6"/>
        <v>300000</v>
      </c>
      <c r="AC34" s="3">
        <f t="shared" si="7"/>
        <v>300000</v>
      </c>
      <c r="AD34" s="3">
        <f t="shared" si="7"/>
        <v>390000</v>
      </c>
      <c r="AE34" s="3">
        <f t="shared" si="7"/>
        <v>390000</v>
      </c>
      <c r="AF34" s="3">
        <f t="shared" si="7"/>
        <v>390000</v>
      </c>
    </row>
    <row r="35" spans="1:32" ht="30" customHeight="1" thickBot="1">
      <c r="A35" s="244" t="s">
        <v>32</v>
      </c>
      <c r="B35" s="245"/>
      <c r="C35" s="15"/>
      <c r="D35" s="17">
        <v>70902</v>
      </c>
      <c r="E35" s="17">
        <v>70562</v>
      </c>
      <c r="F35" s="17">
        <v>70557</v>
      </c>
      <c r="G35" s="17">
        <v>70557</v>
      </c>
      <c r="H35" s="244" t="s">
        <v>32</v>
      </c>
      <c r="I35" s="245"/>
      <c r="J35" s="15"/>
      <c r="K35" s="17">
        <v>70940</v>
      </c>
      <c r="L35" s="17">
        <v>70940</v>
      </c>
      <c r="M35" s="17">
        <v>70940</v>
      </c>
      <c r="N35" s="17">
        <v>70940</v>
      </c>
      <c r="P35" s="2">
        <f t="shared" si="9"/>
        <v>2</v>
      </c>
      <c r="Q35" s="2">
        <f t="shared" si="9"/>
        <v>62</v>
      </c>
      <c r="R35" s="2">
        <f t="shared" si="9"/>
        <v>57</v>
      </c>
      <c r="S35" s="2">
        <f t="shared" si="9"/>
        <v>57</v>
      </c>
      <c r="T35" s="2">
        <f t="shared" si="10"/>
        <v>40</v>
      </c>
      <c r="U35" s="2">
        <f t="shared" si="10"/>
        <v>40</v>
      </c>
      <c r="V35" s="2">
        <f t="shared" si="10"/>
        <v>40</v>
      </c>
      <c r="W35" s="2">
        <f t="shared" si="10"/>
        <v>40</v>
      </c>
      <c r="Y35" s="3">
        <f t="shared" si="6"/>
        <v>70940</v>
      </c>
      <c r="Z35" s="3">
        <f t="shared" si="6"/>
        <v>70940</v>
      </c>
      <c r="AA35" s="3">
        <f t="shared" si="6"/>
        <v>70940</v>
      </c>
      <c r="AB35" s="3">
        <f t="shared" si="6"/>
        <v>70940</v>
      </c>
      <c r="AC35" s="3">
        <f t="shared" si="7"/>
        <v>70902</v>
      </c>
      <c r="AD35" s="3">
        <f t="shared" si="7"/>
        <v>70562</v>
      </c>
      <c r="AE35" s="3">
        <f t="shared" si="7"/>
        <v>70557</v>
      </c>
      <c r="AF35" s="3">
        <f t="shared" si="7"/>
        <v>70557</v>
      </c>
    </row>
    <row r="36" spans="1:32" ht="36" customHeight="1" thickBot="1">
      <c r="A36" s="244" t="s">
        <v>33</v>
      </c>
      <c r="B36" s="245"/>
      <c r="C36" s="15"/>
      <c r="D36" s="17">
        <v>35756</v>
      </c>
      <c r="E36" s="17">
        <v>94368</v>
      </c>
      <c r="F36" s="17">
        <v>113637</v>
      </c>
      <c r="G36" s="17">
        <v>126643</v>
      </c>
      <c r="H36" s="244" t="s">
        <v>33</v>
      </c>
      <c r="I36" s="245"/>
      <c r="J36" s="15"/>
      <c r="K36" s="17">
        <v>92394</v>
      </c>
      <c r="L36" s="17">
        <v>128567</v>
      </c>
      <c r="M36" s="17">
        <v>104711</v>
      </c>
      <c r="N36" s="17">
        <v>15814</v>
      </c>
      <c r="P36" s="2">
        <f t="shared" si="9"/>
        <v>56</v>
      </c>
      <c r="Q36" s="2">
        <f t="shared" si="9"/>
        <v>68</v>
      </c>
      <c r="R36" s="2">
        <f t="shared" si="9"/>
        <v>637</v>
      </c>
      <c r="S36" s="2">
        <f t="shared" si="9"/>
        <v>643</v>
      </c>
      <c r="T36" s="2">
        <f t="shared" si="10"/>
        <v>94</v>
      </c>
      <c r="U36" s="2">
        <f t="shared" si="10"/>
        <v>567</v>
      </c>
      <c r="V36" s="2">
        <f t="shared" si="10"/>
        <v>711</v>
      </c>
      <c r="W36" s="2">
        <f t="shared" si="10"/>
        <v>14</v>
      </c>
      <c r="Y36" s="3">
        <f t="shared" si="6"/>
        <v>92394</v>
      </c>
      <c r="Z36" s="3">
        <f t="shared" si="6"/>
        <v>128567</v>
      </c>
      <c r="AA36" s="3">
        <f t="shared" si="6"/>
        <v>104711</v>
      </c>
      <c r="AB36" s="3">
        <f t="shared" si="6"/>
        <v>15814</v>
      </c>
      <c r="AC36" s="3">
        <f t="shared" si="7"/>
        <v>35756</v>
      </c>
      <c r="AD36" s="3">
        <f t="shared" si="7"/>
        <v>94368</v>
      </c>
      <c r="AE36" s="3">
        <f t="shared" si="7"/>
        <v>113637</v>
      </c>
      <c r="AF36" s="3">
        <f t="shared" si="7"/>
        <v>126643</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1427458</v>
      </c>
      <c r="E38" s="16">
        <v>1705769</v>
      </c>
      <c r="F38" s="16">
        <v>1649751</v>
      </c>
      <c r="G38" s="16">
        <v>1420847</v>
      </c>
      <c r="H38" s="254" t="s">
        <v>35</v>
      </c>
      <c r="I38" s="255"/>
      <c r="J38" s="15"/>
      <c r="K38" s="16">
        <v>1164967</v>
      </c>
      <c r="L38" s="16">
        <v>1536989</v>
      </c>
      <c r="M38" s="16">
        <v>1374021</v>
      </c>
      <c r="N38" s="16">
        <v>1300095</v>
      </c>
      <c r="P38" s="2">
        <f t="shared" si="9"/>
        <v>7458</v>
      </c>
      <c r="Q38" s="2">
        <f t="shared" si="9"/>
        <v>5769</v>
      </c>
      <c r="R38" s="2">
        <f t="shared" si="9"/>
        <v>9751</v>
      </c>
      <c r="S38" s="2">
        <f t="shared" si="9"/>
        <v>847</v>
      </c>
      <c r="T38" s="2">
        <f t="shared" si="10"/>
        <v>4967</v>
      </c>
      <c r="U38" s="2">
        <f t="shared" si="10"/>
        <v>6989</v>
      </c>
      <c r="V38" s="2">
        <f t="shared" si="10"/>
        <v>4021</v>
      </c>
      <c r="W38" s="2">
        <f t="shared" si="10"/>
        <v>95</v>
      </c>
      <c r="Y38" s="3">
        <f t="shared" si="6"/>
        <v>1164967</v>
      </c>
      <c r="Z38" s="3">
        <f t="shared" si="6"/>
        <v>1536989</v>
      </c>
      <c r="AA38" s="3">
        <f t="shared" si="6"/>
        <v>1374021</v>
      </c>
      <c r="AB38" s="3">
        <f t="shared" si="6"/>
        <v>1300095</v>
      </c>
      <c r="AC38" s="3">
        <f t="shared" si="7"/>
        <v>1427458</v>
      </c>
      <c r="AD38" s="3">
        <f t="shared" si="7"/>
        <v>1705769</v>
      </c>
      <c r="AE38" s="3">
        <f t="shared" si="7"/>
        <v>1649751</v>
      </c>
      <c r="AF38" s="3">
        <f t="shared" si="7"/>
        <v>1420847</v>
      </c>
    </row>
    <row r="39" spans="1:32" ht="15" customHeight="1" thickBot="1">
      <c r="A39" s="21" t="s">
        <v>1694</v>
      </c>
      <c r="H39" s="21" t="s">
        <v>1695</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9.xml><?xml version="1.0" encoding="utf-8"?>
<worksheet xmlns="http://schemas.openxmlformats.org/spreadsheetml/2006/main" xmlns:r="http://schemas.openxmlformats.org/officeDocument/2006/relationships">
  <dimension ref="A1:L60"/>
  <sheetViews>
    <sheetView showGridLines="0" zoomScale="90" zoomScaleNormal="90" zoomScalePageLayoutView="11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105</v>
      </c>
      <c r="D1" s="155" t="s">
        <v>1878</v>
      </c>
    </row>
    <row r="2" spans="1:11" s="30" customFormat="1">
      <c r="A2" s="158"/>
      <c r="B2" s="156" t="s">
        <v>540</v>
      </c>
      <c r="C2" s="127" t="s">
        <v>37</v>
      </c>
      <c r="D2" s="127" t="str">
        <f>'Input yearly GAS'!N18</f>
        <v>Năm 2014</v>
      </c>
      <c r="E2" s="127" t="str">
        <f>'Input yearly GAS'!O18</f>
        <v>Năm 2015</v>
      </c>
      <c r="F2" s="127" t="str">
        <f>'Input yearly GAS'!P18</f>
        <v>Năm 2016</v>
      </c>
      <c r="G2" s="127" t="str">
        <f>'Input yearly GAS'!Q18</f>
        <v>Năm 2017</v>
      </c>
      <c r="H2" s="157"/>
      <c r="I2" s="212" t="s">
        <v>1186</v>
      </c>
      <c r="J2" s="212"/>
      <c r="K2" s="212"/>
    </row>
    <row r="3" spans="1:11">
      <c r="A3" s="7"/>
      <c r="B3" s="128"/>
      <c r="C3" s="129"/>
      <c r="D3" s="129"/>
      <c r="E3" s="129"/>
      <c r="F3" s="129"/>
      <c r="G3" s="129"/>
      <c r="H3" s="129"/>
      <c r="I3" s="235"/>
      <c r="J3" s="236"/>
      <c r="K3" s="237"/>
    </row>
    <row r="4" spans="1:11">
      <c r="A4" s="7"/>
      <c r="B4" s="128" t="s">
        <v>541</v>
      </c>
      <c r="C4" s="129" t="s">
        <v>38</v>
      </c>
      <c r="D4" s="130">
        <f>'Input yearly GAS'!N3</f>
        <v>73393403</v>
      </c>
      <c r="E4" s="130">
        <f>'Input yearly GAS'!O3</f>
        <v>64300204</v>
      </c>
      <c r="F4" s="130">
        <f>'Input yearly GAS'!P3</f>
        <v>59076193</v>
      </c>
      <c r="G4" s="130">
        <f>'Input yearly GAS'!Q3</f>
        <v>64522441</v>
      </c>
      <c r="H4" s="129"/>
      <c r="I4" s="238"/>
      <c r="J4" s="239"/>
      <c r="K4" s="240"/>
    </row>
    <row r="5" spans="1:11">
      <c r="A5" s="7"/>
      <c r="B5" s="128" t="s">
        <v>542</v>
      </c>
      <c r="C5" s="128" t="s">
        <v>38</v>
      </c>
      <c r="D5" s="131">
        <f>'Input yearly GAS'!N5</f>
        <v>20148524</v>
      </c>
      <c r="E5" s="131">
        <f>'Input yearly GAS'!O5</f>
        <v>13396595</v>
      </c>
      <c r="F5" s="131">
        <f>'Input yearly GAS'!P5</f>
        <v>11554961</v>
      </c>
      <c r="G5" s="131">
        <f>'Input yearly GAS'!Q5</f>
        <v>15162898</v>
      </c>
      <c r="H5" s="129"/>
      <c r="I5" s="238"/>
      <c r="J5" s="239"/>
      <c r="K5" s="240"/>
    </row>
    <row r="6" spans="1:11">
      <c r="A6" s="7"/>
      <c r="B6" s="128" t="s">
        <v>543</v>
      </c>
      <c r="C6" s="128" t="s">
        <v>38</v>
      </c>
      <c r="D6" s="131">
        <f>'Input yearly GAS'!N15</f>
        <v>14122676</v>
      </c>
      <c r="E6" s="131">
        <f>'Input yearly GAS'!O15</f>
        <v>8533695</v>
      </c>
      <c r="F6" s="131">
        <f>'Input yearly GAS'!P15</f>
        <v>7020153</v>
      </c>
      <c r="G6" s="131">
        <f>'Input yearly GAS'!Q15</f>
        <v>9684864</v>
      </c>
      <c r="H6" s="129"/>
      <c r="I6" s="238"/>
      <c r="J6" s="239"/>
      <c r="K6" s="240"/>
    </row>
    <row r="7" spans="1:11">
      <c r="A7" s="7"/>
      <c r="B7" s="128" t="s">
        <v>544</v>
      </c>
      <c r="C7" s="128" t="s">
        <v>38</v>
      </c>
      <c r="D7" s="131">
        <f>'Input yearly GAS'!N33</f>
        <v>35981405</v>
      </c>
      <c r="E7" s="131">
        <f>'Input yearly GAS'!O33</f>
        <v>42889063</v>
      </c>
      <c r="F7" s="131">
        <f>'Input yearly GAS'!P33</f>
        <v>40843848</v>
      </c>
      <c r="G7" s="131">
        <f>'Input yearly GAS'!Q33</f>
        <v>43271509</v>
      </c>
      <c r="H7" s="129"/>
      <c r="I7" s="238"/>
      <c r="J7" s="239"/>
      <c r="K7" s="240"/>
    </row>
    <row r="8" spans="1:11">
      <c r="A8" s="7"/>
      <c r="B8" s="128" t="s">
        <v>545</v>
      </c>
      <c r="C8" s="129" t="s">
        <v>38</v>
      </c>
      <c r="D8" s="130">
        <f>'Input yearly GAS'!N29</f>
        <v>53791407</v>
      </c>
      <c r="E8" s="130">
        <f>'Input yearly GAS'!O29</f>
        <v>56714606</v>
      </c>
      <c r="F8" s="130">
        <f>'Input yearly GAS'!P29</f>
        <v>56753854</v>
      </c>
      <c r="G8" s="130">
        <f>'Input yearly GAS'!Q29</f>
        <v>61889343</v>
      </c>
      <c r="H8" s="129"/>
      <c r="I8" s="238"/>
      <c r="J8" s="239"/>
      <c r="K8" s="240"/>
    </row>
    <row r="9" spans="1:11">
      <c r="A9" s="7"/>
      <c r="B9" s="128" t="s">
        <v>546</v>
      </c>
      <c r="C9" s="129" t="s">
        <v>39</v>
      </c>
      <c r="D9" s="130">
        <f>'Input yearly GAS'!N34*1000000/10000</f>
        <v>1895000000</v>
      </c>
      <c r="E9" s="130">
        <f>'Input yearly GAS'!O34*1000000/10000</f>
        <v>1895000000</v>
      </c>
      <c r="F9" s="130">
        <f>'Input yearly GAS'!P34*1000000/10000</f>
        <v>1913950000</v>
      </c>
      <c r="G9" s="130">
        <f>'Input yearly GAS'!Q34*1000000/10000</f>
        <v>1913950000</v>
      </c>
      <c r="H9" s="129"/>
      <c r="I9" s="238"/>
      <c r="J9" s="239"/>
      <c r="K9" s="240"/>
    </row>
    <row r="10" spans="1:11">
      <c r="A10" s="7"/>
      <c r="B10" s="128"/>
      <c r="C10" s="129"/>
      <c r="D10" s="130"/>
      <c r="E10" s="130"/>
      <c r="F10" s="130"/>
      <c r="G10" s="130"/>
      <c r="H10" s="129"/>
      <c r="I10" s="238"/>
      <c r="J10" s="239"/>
      <c r="K10" s="240"/>
    </row>
    <row r="11" spans="1:11">
      <c r="A11" s="7"/>
      <c r="B11" s="128" t="s">
        <v>547</v>
      </c>
      <c r="C11" s="128" t="s">
        <v>36</v>
      </c>
      <c r="D11" s="132">
        <f>D5/D4</f>
        <v>0.2745277256049839</v>
      </c>
      <c r="E11" s="132">
        <f>E5/E4</f>
        <v>0.20834451784943014</v>
      </c>
      <c r="F11" s="132">
        <f>F5/F4</f>
        <v>0.19559420492786325</v>
      </c>
      <c r="G11" s="132">
        <f>G5/G4</f>
        <v>0.23500192746892512</v>
      </c>
      <c r="H11" s="129"/>
      <c r="I11" s="238"/>
      <c r="J11" s="239"/>
      <c r="K11" s="240"/>
    </row>
    <row r="12" spans="1:11">
      <c r="A12" s="7"/>
      <c r="B12" s="128" t="s">
        <v>570</v>
      </c>
      <c r="C12" s="129" t="s">
        <v>36</v>
      </c>
      <c r="D12" s="133">
        <f>D6/D4</f>
        <v>0.19242432456769989</v>
      </c>
      <c r="E12" s="132">
        <f>E6/E4</f>
        <v>0.13271645296801857</v>
      </c>
      <c r="F12" s="132">
        <f>F6/F4</f>
        <v>0.11883218338053707</v>
      </c>
      <c r="G12" s="132">
        <f>G6/G4</f>
        <v>0.15010070682229767</v>
      </c>
      <c r="H12" s="129"/>
      <c r="I12" s="238"/>
      <c r="J12" s="239"/>
      <c r="K12" s="240"/>
    </row>
    <row r="13" spans="1:11">
      <c r="A13" s="7"/>
      <c r="B13" s="128" t="s">
        <v>41</v>
      </c>
      <c r="C13" s="129" t="s">
        <v>40</v>
      </c>
      <c r="D13" s="130">
        <f>D6*1000000/D9</f>
        <v>7452.5994722955147</v>
      </c>
      <c r="E13" s="131">
        <f>E6*1000000/E9</f>
        <v>4503.2691292875988</v>
      </c>
      <c r="F13" s="131">
        <f>F6*1000000/F9</f>
        <v>3667.8873533791375</v>
      </c>
      <c r="G13" s="131">
        <f>G6*1000000/G9</f>
        <v>5060.1447268737429</v>
      </c>
      <c r="H13" s="129"/>
      <c r="I13" s="238"/>
      <c r="J13" s="239"/>
      <c r="K13" s="240"/>
    </row>
    <row r="14" spans="1:11">
      <c r="A14" s="7"/>
      <c r="B14" s="128" t="s">
        <v>548</v>
      </c>
      <c r="C14" s="129"/>
      <c r="D14" s="130">
        <f>D7*1000000/D9</f>
        <v>18987.548812664907</v>
      </c>
      <c r="E14" s="131">
        <f>E7*1000000/E9</f>
        <v>22632.75092348285</v>
      </c>
      <c r="F14" s="131">
        <f>F7*1000000/F9</f>
        <v>21340.080984351735</v>
      </c>
      <c r="G14" s="131">
        <f>G7*1000000/G9</f>
        <v>22608.484547663211</v>
      </c>
      <c r="H14" s="129"/>
      <c r="I14" s="238"/>
      <c r="J14" s="239"/>
      <c r="K14" s="240"/>
    </row>
    <row r="15" spans="1:11">
      <c r="A15" s="7"/>
      <c r="B15" s="134" t="s">
        <v>549</v>
      </c>
      <c r="C15" s="129"/>
      <c r="D15" s="130"/>
      <c r="E15" s="131"/>
      <c r="F15" s="131"/>
      <c r="G15" s="131"/>
      <c r="H15" s="129"/>
      <c r="I15" s="238"/>
      <c r="J15" s="239"/>
      <c r="K15" s="240"/>
    </row>
    <row r="16" spans="1:11">
      <c r="A16" s="7"/>
      <c r="B16" s="128" t="s">
        <v>541</v>
      </c>
      <c r="C16" s="136" t="s">
        <v>36</v>
      </c>
      <c r="D16" s="137"/>
      <c r="E16" s="138">
        <f>(E4-D4)/ABS(D4)</f>
        <v>-0.12389668046867917</v>
      </c>
      <c r="F16" s="138">
        <f>(F4-E4)/ABS(E4)</f>
        <v>-8.124408127849797E-2</v>
      </c>
      <c r="G16" s="138">
        <f>(G4-F4)/ABS(F4)</f>
        <v>9.2190233043622158E-2</v>
      </c>
      <c r="H16" s="129"/>
      <c r="I16" s="238"/>
      <c r="J16" s="239"/>
      <c r="K16" s="240"/>
    </row>
    <row r="17" spans="1:12">
      <c r="A17" s="7"/>
      <c r="B17" s="128" t="s">
        <v>543</v>
      </c>
      <c r="C17" s="139" t="s">
        <v>36</v>
      </c>
      <c r="D17" s="128"/>
      <c r="E17" s="138">
        <f>(E6-D6)/ABS(D6)</f>
        <v>-0.39574518313668033</v>
      </c>
      <c r="F17" s="138">
        <f>(F6-E6)/ABS(E6)</f>
        <v>-0.17736068608029698</v>
      </c>
      <c r="G17" s="138">
        <f>(G6-F6)/ABS(F6)</f>
        <v>0.37958018863691434</v>
      </c>
      <c r="H17" s="129"/>
      <c r="I17" s="238"/>
      <c r="J17" s="239"/>
      <c r="K17" s="240"/>
    </row>
    <row r="18" spans="1:12">
      <c r="A18" s="7"/>
      <c r="B18" s="128" t="s">
        <v>41</v>
      </c>
      <c r="C18" s="136" t="s">
        <v>36</v>
      </c>
      <c r="D18" s="137"/>
      <c r="E18" s="138">
        <f>(E13-D13)/ABS(D13)</f>
        <v>-0.39574518313668033</v>
      </c>
      <c r="F18" s="138">
        <f>(F13-E13)/ABS(E13)</f>
        <v>-0.18550562978247223</v>
      </c>
      <c r="G18" s="138">
        <f>(G13-F13)/ABS(F13)</f>
        <v>0.37958018863691434</v>
      </c>
      <c r="H18" s="129"/>
      <c r="I18" s="238"/>
      <c r="J18" s="239"/>
      <c r="K18" s="240"/>
    </row>
    <row r="19" spans="1:12">
      <c r="A19" s="7"/>
      <c r="B19" s="140" t="s">
        <v>550</v>
      </c>
      <c r="C19" s="139"/>
      <c r="D19" s="128"/>
      <c r="E19" s="133"/>
      <c r="F19" s="133"/>
      <c r="G19" s="133"/>
      <c r="H19" s="129"/>
      <c r="I19" s="241"/>
      <c r="J19" s="242"/>
      <c r="K19" s="243"/>
    </row>
    <row r="20" spans="1:12">
      <c r="A20" s="7"/>
      <c r="B20" s="128" t="s">
        <v>42</v>
      </c>
      <c r="C20" s="141" t="s">
        <v>36</v>
      </c>
      <c r="D20" s="129"/>
      <c r="E20" s="133">
        <f>E6/AVERAGE(D7:E7)</f>
        <v>0.2163977269667019</v>
      </c>
      <c r="F20" s="133">
        <f>F6/AVERAGE(E7:F7)</f>
        <v>0.16767965943522495</v>
      </c>
      <c r="G20" s="133">
        <f>G6/AVERAGE(F7:G7)</f>
        <v>0.23027576284316312</v>
      </c>
      <c r="H20" s="129"/>
      <c r="I20" s="212" t="s">
        <v>1187</v>
      </c>
      <c r="J20" s="212"/>
      <c r="K20" s="212"/>
    </row>
    <row r="21" spans="1:12">
      <c r="A21" s="7"/>
      <c r="B21" s="128" t="s">
        <v>43</v>
      </c>
      <c r="C21" s="141" t="s">
        <v>36</v>
      </c>
      <c r="D21" s="129"/>
      <c r="E21" s="133">
        <f>E6/AVERAGE(D8:E8)</f>
        <v>0.15444761363347712</v>
      </c>
      <c r="F21" s="133">
        <f>F6/AVERAGE(E8:F8)</f>
        <v>0.12373752142225249</v>
      </c>
      <c r="G21" s="133">
        <f>G6/AVERAGE(F8:G8)</f>
        <v>0.16326033426088477</v>
      </c>
      <c r="H21" s="129"/>
      <c r="I21" s="142" t="s">
        <v>1188</v>
      </c>
      <c r="J21" s="142">
        <v>2018</v>
      </c>
      <c r="K21" s="142" t="s">
        <v>1190</v>
      </c>
    </row>
    <row r="22" spans="1:12">
      <c r="A22" s="7"/>
      <c r="B22" s="134" t="s">
        <v>551</v>
      </c>
      <c r="C22" s="141"/>
      <c r="D22" s="129"/>
      <c r="E22" s="133"/>
      <c r="F22" s="133"/>
      <c r="G22" s="133"/>
      <c r="H22" s="129"/>
      <c r="I22" s="129" t="s">
        <v>1189</v>
      </c>
      <c r="J22" s="130">
        <v>55726000</v>
      </c>
      <c r="K22" s="143">
        <f>SUM(K30)/J22</f>
        <v>0.3259217779851416</v>
      </c>
    </row>
    <row r="23" spans="1:12">
      <c r="A23" s="7"/>
      <c r="B23" s="128" t="s">
        <v>552</v>
      </c>
      <c r="C23" s="141" t="s">
        <v>36</v>
      </c>
      <c r="D23" s="133">
        <f>1-D7/D8</f>
        <v>0.3310938120655591</v>
      </c>
      <c r="E23" s="133">
        <f>1-E7/E8</f>
        <v>0.24377394070232983</v>
      </c>
      <c r="F23" s="133">
        <f>1-F7/F8</f>
        <v>0.28033349065598256</v>
      </c>
      <c r="G23" s="133">
        <f>1-G7/G8</f>
        <v>0.3008245539139105</v>
      </c>
      <c r="H23" s="129"/>
      <c r="I23" s="129" t="s">
        <v>1191</v>
      </c>
      <c r="J23" s="130">
        <v>6429000</v>
      </c>
      <c r="K23" s="143">
        <f>SUM(K32)/J23</f>
        <v>0.40566806657333954</v>
      </c>
    </row>
    <row r="24" spans="1:12">
      <c r="A24" s="7"/>
      <c r="B24" s="128" t="s">
        <v>553</v>
      </c>
      <c r="C24" s="141" t="s">
        <v>36</v>
      </c>
      <c r="D24" s="133">
        <f>D8/D7-1</f>
        <v>0.49497794763711989</v>
      </c>
      <c r="E24" s="133">
        <f>E8/E7-1</f>
        <v>0.32235591157587185</v>
      </c>
      <c r="F24" s="133">
        <f>F8/F7-1</f>
        <v>0.38953249458767947</v>
      </c>
      <c r="G24" s="133">
        <f>G8/G7-1</f>
        <v>0.43025617618280898</v>
      </c>
      <c r="H24" s="129"/>
      <c r="I24" s="129" t="s">
        <v>1376</v>
      </c>
      <c r="J24" s="130">
        <v>8036000</v>
      </c>
      <c r="K24" s="129"/>
    </row>
    <row r="25" spans="1:12">
      <c r="A25" s="7"/>
      <c r="B25" s="128" t="s">
        <v>554</v>
      </c>
      <c r="C25" s="141" t="s">
        <v>40</v>
      </c>
      <c r="D25" s="144">
        <f>'Input yearly GAS'!N19/'Input yearly GAS'!N31</f>
        <v>3.1370233952472208</v>
      </c>
      <c r="E25" s="144">
        <f>'Input yearly GAS'!O19/'Input yearly GAS'!O31</f>
        <v>3.7561900320769412</v>
      </c>
      <c r="F25" s="144">
        <f>'Input yearly GAS'!P19/'Input yearly GAS'!P31</f>
        <v>3.6158713743895081</v>
      </c>
      <c r="G25" s="144">
        <f>'Input yearly GAS'!Q19/'Input yearly GAS'!Q31</f>
        <v>3.5060126574738169</v>
      </c>
      <c r="H25" s="129"/>
      <c r="I25" s="129" t="s">
        <v>576</v>
      </c>
      <c r="J25" s="145">
        <v>0.4</v>
      </c>
      <c r="K25" s="146" t="s">
        <v>1649</v>
      </c>
    </row>
    <row r="26" spans="1:12">
      <c r="A26" s="7"/>
      <c r="B26" s="128" t="s">
        <v>555</v>
      </c>
      <c r="C26" s="141" t="s">
        <v>40</v>
      </c>
      <c r="D26" s="144">
        <f>('Input yearly GAS'!N19-'Input yearly GAS'!N23)/'Input yearly GAS'!N31</f>
        <v>2.9616989805995781</v>
      </c>
      <c r="E26" s="144">
        <f>('Input yearly GAS'!O19-'Input yearly GAS'!O23)/'Input yearly GAS'!O31</f>
        <v>3.6215375270885586</v>
      </c>
      <c r="F26" s="144">
        <f>('Input yearly GAS'!P19-'Input yearly GAS'!P23)/'Input yearly GAS'!P31</f>
        <v>3.475254114948592</v>
      </c>
      <c r="G26" s="144">
        <f>('Input yearly GAS'!Q19-'Input yearly GAS'!Q23)/'Input yearly GAS'!Q31</f>
        <v>3.3552241634617306</v>
      </c>
      <c r="H26" s="129"/>
      <c r="I26" s="129"/>
      <c r="J26" s="129"/>
      <c r="K26" s="129"/>
    </row>
    <row r="27" spans="1:12">
      <c r="A27" s="7"/>
      <c r="B27" s="128"/>
      <c r="C27" s="141"/>
      <c r="D27" s="129"/>
      <c r="E27" s="129"/>
      <c r="F27" s="129"/>
      <c r="G27" s="129"/>
      <c r="H27" s="129"/>
      <c r="I27" s="129"/>
      <c r="J27" s="129"/>
      <c r="K27" s="129"/>
    </row>
    <row r="28" spans="1:12">
      <c r="A28" s="7"/>
      <c r="B28" s="125" t="s">
        <v>568</v>
      </c>
      <c r="C28" s="126" t="s">
        <v>37</v>
      </c>
      <c r="D28" s="126" t="str">
        <f>'Input quaterly GAS'!Y1</f>
        <v>Quý 2/2016</v>
      </c>
      <c r="E28" s="126" t="str">
        <f>'Input quaterly GAS'!Z1</f>
        <v>Quý 3/2016</v>
      </c>
      <c r="F28" s="126" t="str">
        <f>'Input quaterly GAS'!AA1</f>
        <v>Quý 4/2016</v>
      </c>
      <c r="G28" s="126" t="str">
        <f>'Input quaterly GAS'!AB1</f>
        <v>Quý 1/2017</v>
      </c>
      <c r="H28" s="126" t="str">
        <f>'Input quaterly GAS'!AC1</f>
        <v>Quý 2/2017</v>
      </c>
      <c r="I28" s="126" t="str">
        <f>'Input quaterly GAS'!AD1</f>
        <v>Quý 3/2017</v>
      </c>
      <c r="J28" s="126" t="str">
        <f>'Input quaterly GAS'!AE1</f>
        <v>Quý 4/2017</v>
      </c>
      <c r="K28" s="126" t="str">
        <f>'Input quaterly GAS'!AF1</f>
        <v>Quý 1/2018</v>
      </c>
    </row>
    <row r="29" spans="1:12">
      <c r="A29" s="7"/>
      <c r="B29" s="128"/>
      <c r="C29" s="129"/>
      <c r="D29" s="129"/>
      <c r="E29" s="129"/>
      <c r="F29" s="129"/>
      <c r="G29" s="129"/>
      <c r="H29" s="129"/>
      <c r="I29" s="129"/>
      <c r="J29" s="129"/>
      <c r="K29" s="129"/>
    </row>
    <row r="30" spans="1:12">
      <c r="A30" s="7"/>
      <c r="B30" s="128" t="s">
        <v>541</v>
      </c>
      <c r="C30" s="129" t="s">
        <v>38</v>
      </c>
      <c r="D30" s="147">
        <f>'Input quaterly GAS'!Y3</f>
        <v>15709207</v>
      </c>
      <c r="E30" s="147">
        <f>'Input quaterly GAS'!Z3</f>
        <v>13787161</v>
      </c>
      <c r="F30" s="147">
        <f>'Input quaterly GAS'!AA3</f>
        <v>15662687</v>
      </c>
      <c r="G30" s="147">
        <f>'Input quaterly GAS'!AB3</f>
        <v>16257396</v>
      </c>
      <c r="H30" s="147">
        <f>'Input quaterly GAS'!AC3</f>
        <v>16316096</v>
      </c>
      <c r="I30" s="147">
        <f>'Input quaterly GAS'!AD3</f>
        <v>15084734</v>
      </c>
      <c r="J30" s="147">
        <f>'Input quaterly GAS'!AE3</f>
        <v>17080564</v>
      </c>
      <c r="K30" s="147">
        <f>'Input quaterly GAS'!AF3</f>
        <v>18162317</v>
      </c>
    </row>
    <row r="31" spans="1:12">
      <c r="A31" s="7"/>
      <c r="B31" s="128" t="s">
        <v>542</v>
      </c>
      <c r="C31" s="129" t="s">
        <v>38</v>
      </c>
      <c r="D31" s="147">
        <f>'Input quaterly GAS'!Y5</f>
        <v>2531929</v>
      </c>
      <c r="E31" s="147">
        <f>'Input quaterly GAS'!Z5</f>
        <v>1806266</v>
      </c>
      <c r="F31" s="147">
        <f>'Input quaterly GAS'!AA5</f>
        <v>4803983</v>
      </c>
      <c r="G31" s="147">
        <f>'Input quaterly GAS'!AB5</f>
        <v>3397819</v>
      </c>
      <c r="H31" s="147">
        <f>'Input quaterly GAS'!AC5</f>
        <v>3125793</v>
      </c>
      <c r="I31" s="147">
        <f>'Input quaterly GAS'!AD5</f>
        <v>3058450</v>
      </c>
      <c r="J31" s="147">
        <f>'Input quaterly GAS'!AE5</f>
        <v>5411700</v>
      </c>
      <c r="K31" s="147">
        <f>'Input quaterly GAS'!AF5</f>
        <v>3993444</v>
      </c>
    </row>
    <row r="32" spans="1:12">
      <c r="A32" s="7"/>
      <c r="B32" s="128" t="s">
        <v>543</v>
      </c>
      <c r="C32" s="128" t="s">
        <v>38</v>
      </c>
      <c r="D32" s="148">
        <f>'Input quaterly GAS'!Y15</f>
        <v>1690833</v>
      </c>
      <c r="E32" s="148">
        <f>'Input quaterly GAS'!Z15</f>
        <v>963994</v>
      </c>
      <c r="F32" s="148">
        <f>'Input quaterly GAS'!AA15</f>
        <v>3066694</v>
      </c>
      <c r="G32" s="148">
        <f>'Input quaterly GAS'!AB15</f>
        <v>2176075</v>
      </c>
      <c r="H32" s="148">
        <f>'Input quaterly GAS'!AC15</f>
        <v>1809251</v>
      </c>
      <c r="I32" s="148">
        <f>'Input quaterly GAS'!AD15</f>
        <v>1901526</v>
      </c>
      <c r="J32" s="148">
        <f>'Input quaterly GAS'!AE15</f>
        <v>3668688</v>
      </c>
      <c r="K32" s="148">
        <f>'Input quaterly GAS'!AF15</f>
        <v>2608040</v>
      </c>
      <c r="L32" s="10"/>
    </row>
    <row r="33" spans="1:12">
      <c r="A33" s="7"/>
      <c r="B33" s="128" t="s">
        <v>544</v>
      </c>
      <c r="C33" s="129" t="s">
        <v>38</v>
      </c>
      <c r="D33" s="147">
        <f>'Input quaterly GAS'!Y33</f>
        <v>41282368</v>
      </c>
      <c r="E33" s="147">
        <f>'Input quaterly GAS'!Z33</f>
        <v>42203901</v>
      </c>
      <c r="F33" s="147">
        <f>'Input quaterly GAS'!AA33</f>
        <v>40857507</v>
      </c>
      <c r="G33" s="147">
        <f>'Input quaterly GAS'!AB33</f>
        <v>42483988</v>
      </c>
      <c r="H33" s="147">
        <f>'Input quaterly GAS'!AC33</f>
        <v>41337221</v>
      </c>
      <c r="I33" s="147">
        <f>'Input quaterly GAS'!AD33</f>
        <v>41371020</v>
      </c>
      <c r="J33" s="147">
        <f>'Input quaterly GAS'!AE33</f>
        <v>43160226</v>
      </c>
      <c r="K33" s="147">
        <f>'Input quaterly GAS'!AF33</f>
        <v>45778225</v>
      </c>
    </row>
    <row r="34" spans="1:12">
      <c r="A34" s="7"/>
      <c r="B34" s="128" t="s">
        <v>545</v>
      </c>
      <c r="C34" s="129" t="s">
        <v>38</v>
      </c>
      <c r="D34" s="147">
        <f>'Input quaterly GAS'!Y38</f>
        <v>59552046</v>
      </c>
      <c r="E34" s="147">
        <f>'Input quaterly GAS'!Z38</f>
        <v>58106824</v>
      </c>
      <c r="F34" s="147">
        <f>'Input quaterly GAS'!AA38</f>
        <v>56897271</v>
      </c>
      <c r="G34" s="147">
        <f>'Input quaterly GAS'!AB38</f>
        <v>61013023</v>
      </c>
      <c r="H34" s="147">
        <f>'Input quaterly GAS'!AC38</f>
        <v>60337116</v>
      </c>
      <c r="I34" s="147">
        <f>'Input quaterly GAS'!AD38</f>
        <v>60579566</v>
      </c>
      <c r="J34" s="147">
        <f>'Input quaterly GAS'!AE38</f>
        <v>61786994</v>
      </c>
      <c r="K34" s="147">
        <f>'Input quaterly GAS'!AF38</f>
        <v>66149716</v>
      </c>
    </row>
    <row r="35" spans="1:12">
      <c r="A35" s="7"/>
      <c r="B35" s="128" t="s">
        <v>546</v>
      </c>
      <c r="C35" s="129" t="s">
        <v>39</v>
      </c>
      <c r="D35" s="147">
        <f>'Input quaterly GAS'!Y34*1000000/10000</f>
        <v>1913950000</v>
      </c>
      <c r="E35" s="147">
        <f>'Input quaterly GAS'!Z34*1000000/10000</f>
        <v>1913950000</v>
      </c>
      <c r="F35" s="147">
        <f>'Input quaterly GAS'!AA34*1000000/10000</f>
        <v>1913950000</v>
      </c>
      <c r="G35" s="147">
        <f>'Input quaterly GAS'!AB34*1000000/10000</f>
        <v>1913950000</v>
      </c>
      <c r="H35" s="147">
        <f>'Input quaterly GAS'!AC34*1000000/10000</f>
        <v>1913950000</v>
      </c>
      <c r="I35" s="147">
        <f>'Input quaterly GAS'!AD34*1000000/10000</f>
        <v>1913950000</v>
      </c>
      <c r="J35" s="147">
        <f>'Input quaterly GAS'!AE34*1000000/10000</f>
        <v>1913950000</v>
      </c>
      <c r="K35" s="147">
        <f>'Input quaterly GAS'!AF34*1000000/10000</f>
        <v>1913950000</v>
      </c>
    </row>
    <row r="36" spans="1:12">
      <c r="A36" s="7"/>
      <c r="B36" s="128"/>
      <c r="C36" s="129"/>
      <c r="D36" s="147"/>
      <c r="E36" s="147"/>
      <c r="F36" s="147"/>
      <c r="G36" s="147"/>
      <c r="H36" s="147"/>
      <c r="I36" s="147"/>
      <c r="J36" s="147"/>
      <c r="K36" s="147"/>
    </row>
    <row r="37" spans="1:12">
      <c r="A37" s="7"/>
      <c r="B37" s="128" t="s">
        <v>547</v>
      </c>
      <c r="C37" s="129" t="s">
        <v>36</v>
      </c>
      <c r="D37" s="149">
        <f>D31/D30</f>
        <v>0.16117484479006483</v>
      </c>
      <c r="E37" s="149">
        <f t="shared" ref="E37:K37" si="0">E31/E30</f>
        <v>0.13101072802442795</v>
      </c>
      <c r="F37" s="149">
        <f t="shared" si="0"/>
        <v>0.3067151249335443</v>
      </c>
      <c r="G37" s="149">
        <f t="shared" si="0"/>
        <v>0.2090014292571824</v>
      </c>
      <c r="H37" s="149">
        <f t="shared" si="0"/>
        <v>0.19157726210975959</v>
      </c>
      <c r="I37" s="149">
        <f t="shared" si="0"/>
        <v>0.20275133787576236</v>
      </c>
      <c r="J37" s="149">
        <f t="shared" si="0"/>
        <v>0.31683380010168283</v>
      </c>
      <c r="K37" s="149">
        <f t="shared" si="0"/>
        <v>0.21987525049805043</v>
      </c>
      <c r="L37" s="11"/>
    </row>
    <row r="38" spans="1:12">
      <c r="A38" s="7"/>
      <c r="B38" s="128" t="s">
        <v>571</v>
      </c>
      <c r="C38" s="129" t="s">
        <v>36</v>
      </c>
      <c r="D38" s="149">
        <f>D32/D30</f>
        <v>0.1076332497241904</v>
      </c>
      <c r="E38" s="149">
        <f t="shared" ref="E38:K38" si="1">E32/E30</f>
        <v>6.9919688324521639E-2</v>
      </c>
      <c r="F38" s="149">
        <f t="shared" si="1"/>
        <v>0.1957961619229191</v>
      </c>
      <c r="G38" s="149">
        <f t="shared" si="1"/>
        <v>0.13385138677805475</v>
      </c>
      <c r="H38" s="149">
        <f t="shared" si="1"/>
        <v>0.11088749416527091</v>
      </c>
      <c r="I38" s="149">
        <f t="shared" si="1"/>
        <v>0.12605631627312752</v>
      </c>
      <c r="J38" s="149">
        <f t="shared" si="1"/>
        <v>0.21478728688350104</v>
      </c>
      <c r="K38" s="149">
        <f t="shared" si="1"/>
        <v>0.14359621627570976</v>
      </c>
      <c r="L38" s="11"/>
    </row>
    <row r="39" spans="1:12">
      <c r="A39" s="7"/>
      <c r="B39" s="128" t="s">
        <v>41</v>
      </c>
      <c r="C39" s="129" t="s">
        <v>40</v>
      </c>
      <c r="D39" s="130">
        <f>D32*1000000/D35</f>
        <v>883.42589931816406</v>
      </c>
      <c r="E39" s="130">
        <f t="shared" ref="E39:K39" si="2">E32*1000000/E35</f>
        <v>503.66728493429815</v>
      </c>
      <c r="F39" s="130">
        <f t="shared" si="2"/>
        <v>1602.2853261579455</v>
      </c>
      <c r="G39" s="130">
        <f t="shared" si="2"/>
        <v>1136.9549883748268</v>
      </c>
      <c r="H39" s="130">
        <f t="shared" si="2"/>
        <v>945.29689908304817</v>
      </c>
      <c r="I39" s="130">
        <f t="shared" si="2"/>
        <v>993.50871234880742</v>
      </c>
      <c r="J39" s="130">
        <f t="shared" si="2"/>
        <v>1916.8149638182815</v>
      </c>
      <c r="K39" s="130">
        <f t="shared" si="2"/>
        <v>1362.6479270618354</v>
      </c>
    </row>
    <row r="40" spans="1:12">
      <c r="A40" s="7"/>
      <c r="B40" s="128" t="s">
        <v>548</v>
      </c>
      <c r="C40" s="129"/>
      <c r="D40" s="130">
        <f>D33*1000000/D35</f>
        <v>21569.198777397527</v>
      </c>
      <c r="E40" s="130">
        <f t="shared" ref="E40:K40" si="3">E33*1000000/E35</f>
        <v>22050.681052274093</v>
      </c>
      <c r="F40" s="130">
        <f t="shared" si="3"/>
        <v>21347.217534418349</v>
      </c>
      <c r="G40" s="130">
        <f t="shared" si="3"/>
        <v>22197.020820815589</v>
      </c>
      <c r="H40" s="130">
        <f t="shared" si="3"/>
        <v>21597.85835575642</v>
      </c>
      <c r="I40" s="130">
        <f t="shared" si="3"/>
        <v>21615.517646751483</v>
      </c>
      <c r="J40" s="130">
        <f t="shared" si="3"/>
        <v>22550.341440476503</v>
      </c>
      <c r="K40" s="130">
        <f t="shared" si="3"/>
        <v>23918.192742757125</v>
      </c>
    </row>
    <row r="41" spans="1:12">
      <c r="A41" s="7"/>
      <c r="B41" s="140" t="s">
        <v>561</v>
      </c>
      <c r="C41" s="128"/>
      <c r="D41" s="128"/>
      <c r="E41" s="128"/>
      <c r="F41" s="128"/>
      <c r="G41" s="128"/>
      <c r="H41" s="128"/>
      <c r="I41" s="128"/>
      <c r="J41" s="128"/>
      <c r="K41" s="128"/>
      <c r="L41" s="12"/>
    </row>
    <row r="42" spans="1:12">
      <c r="A42" s="7"/>
      <c r="B42" s="128" t="s">
        <v>563</v>
      </c>
      <c r="C42" s="136" t="s">
        <v>36</v>
      </c>
      <c r="D42" s="137"/>
      <c r="E42" s="150"/>
      <c r="F42" s="150"/>
      <c r="G42" s="150"/>
      <c r="H42" s="138">
        <f>(H30-D30)/ABS(D30)</f>
        <v>3.8632694826670755E-2</v>
      </c>
      <c r="I42" s="138">
        <f>(I30-E30)/ABS(E30)</f>
        <v>9.4114589653373895E-2</v>
      </c>
      <c r="J42" s="138">
        <f>(J30-F30)/ABS(F30)</f>
        <v>9.0525782708931107E-2</v>
      </c>
      <c r="K42" s="138">
        <f>(K30-G30)/ABS(G30)</f>
        <v>0.11717257794544711</v>
      </c>
      <c r="L42" s="12"/>
    </row>
    <row r="43" spans="1:12">
      <c r="A43" s="7"/>
      <c r="B43" s="128" t="s">
        <v>564</v>
      </c>
      <c r="C43" s="139" t="s">
        <v>36</v>
      </c>
      <c r="D43" s="128"/>
      <c r="E43" s="132">
        <f>E30/D30-1</f>
        <v>-0.12235156109407685</v>
      </c>
      <c r="F43" s="132">
        <f t="shared" ref="F43:K43" si="4">F30/E30-1</f>
        <v>0.13603424229252137</v>
      </c>
      <c r="G43" s="132">
        <f t="shared" si="4"/>
        <v>3.7969794071732288E-2</v>
      </c>
      <c r="H43" s="132">
        <f t="shared" si="4"/>
        <v>3.6106643400948268E-3</v>
      </c>
      <c r="I43" s="132">
        <f>I30/H30-1</f>
        <v>-7.5469156347204636E-2</v>
      </c>
      <c r="J43" s="132">
        <f t="shared" si="4"/>
        <v>0.13230793463113111</v>
      </c>
      <c r="K43" s="132">
        <f t="shared" si="4"/>
        <v>6.3332393473658044E-2</v>
      </c>
      <c r="L43" s="12"/>
    </row>
    <row r="44" spans="1:12" s="8" customFormat="1">
      <c r="A44" s="13"/>
      <c r="B44" s="128" t="s">
        <v>562</v>
      </c>
      <c r="C44" s="136" t="s">
        <v>36</v>
      </c>
      <c r="D44" s="137"/>
      <c r="E44" s="150"/>
      <c r="F44" s="150"/>
      <c r="G44" s="150"/>
      <c r="H44" s="138">
        <f>(H32-D32)/ABS(D32)</f>
        <v>7.003530212623009E-2</v>
      </c>
      <c r="I44" s="138">
        <f>(I32-E32)/ABS(E32)</f>
        <v>0.97254962167814318</v>
      </c>
      <c r="J44" s="138">
        <f>(J32-F32)/ABS(F32)</f>
        <v>0.19630064166819383</v>
      </c>
      <c r="K44" s="138">
        <f>(K32-G32)/ABS(G32)</f>
        <v>0.1985064853003688</v>
      </c>
      <c r="L44" s="14"/>
    </row>
    <row r="45" spans="1:12">
      <c r="A45" s="7"/>
      <c r="B45" s="128" t="s">
        <v>567</v>
      </c>
      <c r="C45" s="139" t="s">
        <v>36</v>
      </c>
      <c r="D45" s="128"/>
      <c r="E45" s="132">
        <f>E32/D32-1</f>
        <v>-0.42987036567183157</v>
      </c>
      <c r="F45" s="132">
        <f t="shared" ref="F45:K45" si="5">F32/E32-1</f>
        <v>2.1812376425579414</v>
      </c>
      <c r="G45" s="132">
        <f t="shared" si="5"/>
        <v>-0.29041665063420086</v>
      </c>
      <c r="H45" s="132">
        <f>(H32-G32)/ABS(G32)</f>
        <v>-0.16857139574692967</v>
      </c>
      <c r="I45" s="132">
        <f>I32/H32-1</f>
        <v>5.1001768134990577E-2</v>
      </c>
      <c r="J45" s="132">
        <f t="shared" si="5"/>
        <v>0.92933885731775434</v>
      </c>
      <c r="K45" s="132">
        <f t="shared" si="5"/>
        <v>-0.28910825886529468</v>
      </c>
      <c r="L45" s="12"/>
    </row>
    <row r="46" spans="1:12" s="8" customFormat="1">
      <c r="A46" s="13"/>
      <c r="B46" s="128" t="s">
        <v>565</v>
      </c>
      <c r="C46" s="136" t="s">
        <v>36</v>
      </c>
      <c r="D46" s="137"/>
      <c r="E46" s="150"/>
      <c r="F46" s="150"/>
      <c r="G46" s="150"/>
      <c r="H46" s="138">
        <f>(H39-D39)/ABS(D39)</f>
        <v>7.0035302126230062E-2</v>
      </c>
      <c r="I46" s="138">
        <f>(I39-E39)/ABS(E39)</f>
        <v>0.97254962167814329</v>
      </c>
      <c r="J46" s="138">
        <f>(J39-F39)/ABS(F39)</f>
        <v>0.19630064166819386</v>
      </c>
      <c r="K46" s="138">
        <f>(K39-G39)/ABS(G39)</f>
        <v>0.19850648530036882</v>
      </c>
      <c r="L46" s="14"/>
    </row>
    <row r="47" spans="1:12">
      <c r="A47" s="7"/>
      <c r="B47" s="128" t="s">
        <v>566</v>
      </c>
      <c r="C47" s="139" t="s">
        <v>36</v>
      </c>
      <c r="D47" s="128"/>
      <c r="E47" s="132">
        <f>E39/D39-1</f>
        <v>-0.42987036567183168</v>
      </c>
      <c r="F47" s="132">
        <f t="shared" ref="F47:K47" si="6">F39/E39-1</f>
        <v>2.1812376425579414</v>
      </c>
      <c r="G47" s="132">
        <f t="shared" si="6"/>
        <v>-0.29041665063420086</v>
      </c>
      <c r="H47" s="132">
        <f t="shared" si="6"/>
        <v>-0.16857139574692959</v>
      </c>
      <c r="I47" s="132">
        <f>I39/H39-1</f>
        <v>5.1001768134990577E-2</v>
      </c>
      <c r="J47" s="132">
        <f t="shared" si="6"/>
        <v>0.92933885731775434</v>
      </c>
      <c r="K47" s="132">
        <f t="shared" si="6"/>
        <v>-0.28910825886529468</v>
      </c>
      <c r="L47" s="12"/>
    </row>
    <row r="48" spans="1:12">
      <c r="A48" s="7"/>
      <c r="B48" s="140" t="s">
        <v>550</v>
      </c>
      <c r="C48" s="139"/>
      <c r="D48" s="128"/>
      <c r="E48" s="128"/>
      <c r="F48" s="128"/>
      <c r="G48" s="128"/>
      <c r="H48" s="128"/>
      <c r="I48" s="128"/>
      <c r="J48" s="128"/>
      <c r="K48" s="128"/>
      <c r="L48" s="12"/>
    </row>
    <row r="49" spans="1:12">
      <c r="A49" s="7"/>
      <c r="B49" s="128" t="s">
        <v>42</v>
      </c>
      <c r="C49" s="139" t="s">
        <v>36</v>
      </c>
      <c r="D49" s="128"/>
      <c r="E49" s="132">
        <f>E32/AVERAGE(D33:E33)</f>
        <v>2.3093474209513423E-2</v>
      </c>
      <c r="F49" s="132">
        <f t="shared" ref="F49:K49" si="7">F32/AVERAGE(E33:F33)</f>
        <v>7.3841608849202267E-2</v>
      </c>
      <c r="G49" s="132">
        <f t="shared" si="7"/>
        <v>5.2220685506061536E-2</v>
      </c>
      <c r="H49" s="132">
        <f t="shared" si="7"/>
        <v>4.3169289051891387E-2</v>
      </c>
      <c r="I49" s="132">
        <f>I32/AVERAGE(H33:I33)</f>
        <v>4.5981536471075474E-2</v>
      </c>
      <c r="J49" s="132">
        <f t="shared" si="7"/>
        <v>8.6800755308871227E-2</v>
      </c>
      <c r="K49" s="132">
        <f t="shared" si="7"/>
        <v>5.8648199303583552E-2</v>
      </c>
      <c r="L49" s="12"/>
    </row>
    <row r="50" spans="1:12">
      <c r="A50" s="7"/>
      <c r="B50" s="128" t="s">
        <v>43</v>
      </c>
      <c r="C50" s="141" t="s">
        <v>36</v>
      </c>
      <c r="D50" s="129"/>
      <c r="E50" s="133">
        <f>E32/AVERAGE(D34:E34)</f>
        <v>1.6386252902139891E-2</v>
      </c>
      <c r="F50" s="133">
        <f t="shared" ref="F50:K50" si="8">F32/AVERAGE(E34:F34)</f>
        <v>5.3331909615914108E-2</v>
      </c>
      <c r="G50" s="133">
        <f t="shared" si="8"/>
        <v>3.6910687373911559E-2</v>
      </c>
      <c r="H50" s="133">
        <f t="shared" si="8"/>
        <v>2.9818688547196472E-2</v>
      </c>
      <c r="I50" s="132">
        <f>I32/AVERAGE(H34:I34)</f>
        <v>3.1451838878608994E-2</v>
      </c>
      <c r="J50" s="132">
        <f t="shared" si="8"/>
        <v>5.9962264200284783E-2</v>
      </c>
      <c r="K50" s="132">
        <f t="shared" si="8"/>
        <v>4.0770784241676995E-2</v>
      </c>
      <c r="L50" s="12"/>
    </row>
    <row r="51" spans="1:12">
      <c r="A51" s="7"/>
      <c r="B51" s="134" t="s">
        <v>551</v>
      </c>
      <c r="C51" s="141"/>
      <c r="D51" s="129"/>
      <c r="E51" s="129"/>
      <c r="F51" s="129"/>
      <c r="G51" s="129"/>
      <c r="H51" s="129"/>
      <c r="I51" s="129"/>
      <c r="J51" s="129"/>
      <c r="K51" s="129"/>
    </row>
    <row r="52" spans="1:12">
      <c r="A52" s="7"/>
      <c r="B52" s="128" t="s">
        <v>552</v>
      </c>
      <c r="C52" s="141" t="s">
        <v>36</v>
      </c>
      <c r="D52" s="133">
        <f t="shared" ref="D52:K52" si="9">1-D33/D34</f>
        <v>0.30678505991213134</v>
      </c>
      <c r="E52" s="133">
        <f t="shared" si="9"/>
        <v>0.27368425780765437</v>
      </c>
      <c r="F52" s="133">
        <f t="shared" si="9"/>
        <v>0.28190743981376543</v>
      </c>
      <c r="G52" s="133">
        <f t="shared" si="9"/>
        <v>0.30368983684024309</v>
      </c>
      <c r="H52" s="133">
        <f t="shared" si="9"/>
        <v>0.31489564400128112</v>
      </c>
      <c r="I52" s="133">
        <f t="shared" si="9"/>
        <v>0.31707962384543986</v>
      </c>
      <c r="J52" s="133">
        <f t="shared" si="9"/>
        <v>0.30146745769829808</v>
      </c>
      <c r="K52" s="133">
        <f t="shared" si="9"/>
        <v>0.30796036977694663</v>
      </c>
    </row>
    <row r="53" spans="1:12">
      <c r="A53" s="7"/>
      <c r="B53" s="128" t="s">
        <v>553</v>
      </c>
      <c r="C53" s="141" t="s">
        <v>36</v>
      </c>
      <c r="D53" s="133">
        <f t="shared" ref="D53:K53" si="10">D34/D33-1</f>
        <v>0.4425540220948565</v>
      </c>
      <c r="E53" s="133">
        <f t="shared" si="10"/>
        <v>0.3768116838298905</v>
      </c>
      <c r="F53" s="133">
        <f t="shared" si="10"/>
        <v>0.39257813747666992</v>
      </c>
      <c r="G53" s="133">
        <f t="shared" si="10"/>
        <v>0.43614161175264421</v>
      </c>
      <c r="H53" s="133">
        <f t="shared" si="10"/>
        <v>0.45963164771042542</v>
      </c>
      <c r="I53" s="133">
        <f t="shared" si="10"/>
        <v>0.46429955074832585</v>
      </c>
      <c r="J53" s="133">
        <f t="shared" si="10"/>
        <v>0.43157253161742015</v>
      </c>
      <c r="K53" s="133">
        <f t="shared" si="10"/>
        <v>0.44500395111431246</v>
      </c>
    </row>
    <row r="54" spans="1:12">
      <c r="A54" s="7"/>
      <c r="B54" s="128" t="s">
        <v>554</v>
      </c>
      <c r="C54" s="141" t="s">
        <v>40</v>
      </c>
      <c r="D54" s="144">
        <f>'Input quaterly GAS'!Y19/'Input quaterly GAS'!Y31</f>
        <v>3.1566494444736759</v>
      </c>
      <c r="E54" s="144">
        <f>'Input quaterly GAS'!Z19/'Input quaterly GAS'!Z31</f>
        <v>3.7267692583999303</v>
      </c>
      <c r="F54" s="144">
        <f>'Input quaterly GAS'!AA19/'Input quaterly GAS'!AA31</f>
        <v>3.5858000691729255</v>
      </c>
      <c r="G54" s="144">
        <f>'Input quaterly GAS'!AB19/'Input quaterly GAS'!AB31</f>
        <v>3.5157737879306845</v>
      </c>
      <c r="H54" s="144">
        <f>'Input quaterly GAS'!AD19/'Input quaterly GAS'!AC31</f>
        <v>3.2678526692532524</v>
      </c>
      <c r="I54" s="144">
        <f>'Input quaterly GAS'!AD19/'Input quaterly GAS'!AD31</f>
        <v>3.1922421813522051</v>
      </c>
      <c r="J54" s="144">
        <f>'Input quaterly GAS'!AE19/'Input quaterly GAS'!AE31</f>
        <v>3.4962462423315479</v>
      </c>
      <c r="K54" s="144">
        <f>'Input quaterly GAS'!AF19/'Input quaterly GAS'!AF31</f>
        <v>3.3297215316468138</v>
      </c>
    </row>
    <row r="55" spans="1:12">
      <c r="A55" s="7"/>
      <c r="B55" s="128" t="s">
        <v>555</v>
      </c>
      <c r="C55" s="141" t="s">
        <v>40</v>
      </c>
      <c r="D55" s="151">
        <f>('Input quaterly GAS'!Y19-'Input quaterly GAS'!Y23)/'Input quaterly GAS'!Y31</f>
        <v>3.0325228684667556</v>
      </c>
      <c r="E55" s="151">
        <f>('Input quaterly GAS'!Z19-'Input quaterly GAS'!Z23)/'Input quaterly GAS'!Z31</f>
        <v>3.5776534886400579</v>
      </c>
      <c r="F55" s="151">
        <f>('Input quaterly GAS'!AA19-'Input quaterly GAS'!AA23)/'Input quaterly GAS'!AA31</f>
        <v>3.4463875960924715</v>
      </c>
      <c r="G55" s="151">
        <f>('Input quaterly GAS'!AB19-'Input quaterly GAS'!AB23)/'Input quaterly GAS'!AB31</f>
        <v>3.3824228694240892</v>
      </c>
      <c r="H55" s="151">
        <f>('Input quaterly GAS'!AD19-'Input quaterly GAS'!AC23)/'Input quaterly GAS'!AC31</f>
        <v>3.1521867723249102</v>
      </c>
      <c r="I55" s="151">
        <f>('Input quaterly GAS'!AD19-'Input quaterly GAS'!AD23)/'Input quaterly GAS'!AD31</f>
        <v>3.0329421421738187</v>
      </c>
      <c r="J55" s="151">
        <f>('Input quaterly GAS'!AE19-'Input quaterly GAS'!AE23)/'Input quaterly GAS'!AE31</f>
        <v>3.3451641170644368</v>
      </c>
      <c r="K55" s="151">
        <f>('Input quaterly GAS'!AF19-'Input quaterly GAS'!AF23)/'Input quaterly GAS'!AF31</f>
        <v>3.1692878582940036</v>
      </c>
    </row>
    <row r="56" spans="1:12">
      <c r="A56" s="7"/>
      <c r="B56" s="152" t="s">
        <v>556</v>
      </c>
      <c r="C56" s="129"/>
      <c r="D56" s="130"/>
      <c r="E56" s="130"/>
      <c r="F56" s="130"/>
      <c r="G56" s="130"/>
      <c r="H56" s="130"/>
      <c r="I56" s="130"/>
      <c r="J56" s="130"/>
      <c r="K56" s="130"/>
    </row>
    <row r="57" spans="1:12">
      <c r="A57" s="7"/>
      <c r="B57" s="128" t="s">
        <v>557</v>
      </c>
      <c r="C57" s="129" t="s">
        <v>45</v>
      </c>
      <c r="D57" s="130"/>
      <c r="E57" s="130"/>
      <c r="F57" s="130"/>
      <c r="G57" s="130"/>
      <c r="H57" s="130"/>
      <c r="I57" s="130"/>
      <c r="J57" s="130"/>
      <c r="K57" s="130">
        <f>'Tổng hợp'!D14</f>
        <v>85800</v>
      </c>
    </row>
    <row r="58" spans="1:12">
      <c r="A58" s="7"/>
      <c r="B58" s="128" t="s">
        <v>558</v>
      </c>
      <c r="C58" s="129" t="s">
        <v>38</v>
      </c>
      <c r="D58" s="130"/>
      <c r="E58" s="130"/>
      <c r="F58" s="130"/>
      <c r="G58" s="130"/>
      <c r="H58" s="130"/>
      <c r="I58" s="130"/>
      <c r="J58" s="130"/>
      <c r="K58" s="130">
        <f>K57*K35/1000000</f>
        <v>164216910</v>
      </c>
    </row>
    <row r="59" spans="1:12">
      <c r="A59" s="7"/>
      <c r="B59" s="128" t="s">
        <v>559</v>
      </c>
      <c r="C59" s="129" t="s">
        <v>40</v>
      </c>
      <c r="D59" s="130"/>
      <c r="E59" s="130"/>
      <c r="F59" s="130"/>
      <c r="G59" s="130"/>
      <c r="H59" s="130"/>
      <c r="I59" s="130"/>
      <c r="J59" s="130"/>
      <c r="K59" s="153">
        <f>K57/(SUM(H32:K32)*1000000/K35)</f>
        <v>16.442235573348899</v>
      </c>
    </row>
    <row r="60" spans="1:12">
      <c r="A60" s="7"/>
      <c r="B60" s="128" t="s">
        <v>560</v>
      </c>
      <c r="C60" s="129" t="s">
        <v>40</v>
      </c>
      <c r="D60" s="130"/>
      <c r="E60" s="130"/>
      <c r="F60" s="130"/>
      <c r="G60" s="130"/>
      <c r="H60" s="130"/>
      <c r="I60" s="130"/>
      <c r="J60" s="130"/>
      <c r="K60" s="154">
        <f>K57/K40</f>
        <v>3.587227551963843</v>
      </c>
    </row>
  </sheetData>
  <mergeCells count="3">
    <mergeCell ref="I2:K2"/>
    <mergeCell ref="I20:K20"/>
    <mergeCell ref="I3:K19"/>
  </mergeCells>
  <conditionalFormatting sqref="E16:G18">
    <cfRule type="cellIs" dxfId="49" priority="3" operator="lessThan">
      <formula>0</formula>
    </cfRule>
    <cfRule type="cellIs" dxfId="48" priority="4" operator="greaterThan">
      <formula>0</formula>
    </cfRule>
  </conditionalFormatting>
  <conditionalFormatting sqref="H42:K42 H44:K44 H46:K46">
    <cfRule type="cellIs" dxfId="47" priority="1" operator="lessThan">
      <formula>0</formula>
    </cfRule>
    <cfRule type="cellIs" dxfId="46" priority="2" operator="greaterThan">
      <formula>0</formula>
    </cfRule>
  </conditionalFormatting>
  <pageMargins left="0.7" right="0.7" top="0.75" bottom="0.75" header="0.3" footer="0.3"/>
  <pageSetup orientation="portrait" horizontalDpi="300" verticalDpi="0" r:id="rId1"/>
  <drawing r:id="rId2"/>
</worksheet>
</file>

<file path=xl/worksheets/sheet110.xml><?xml version="1.0" encoding="utf-8"?>
<worksheet xmlns="http://schemas.openxmlformats.org/spreadsheetml/2006/main" xmlns:r="http://schemas.openxmlformats.org/officeDocument/2006/relationships">
  <dimension ref="A1:CV1509"/>
  <sheetViews>
    <sheetView topLeftCell="A1504" workbookViewId="0"/>
  </sheetViews>
  <sheetFormatPr defaultRowHeight="15"/>
  <cols>
    <col min="1" max="1" width="6" bestFit="1" customWidth="1"/>
    <col min="3" max="3" width="8.140625" bestFit="1" customWidth="1"/>
    <col min="4" max="5" width="6" bestFit="1" customWidth="1"/>
    <col min="6" max="6" width="7.85546875" bestFit="1" customWidth="1"/>
    <col min="8" max="8" width="6" bestFit="1" customWidth="1"/>
    <col min="10" max="10" width="6" bestFit="1" customWidth="1"/>
    <col min="11" max="11" width="7.5703125" customWidth="1"/>
    <col min="12" max="12" width="6" bestFit="1" customWidth="1"/>
    <col min="13" max="13" width="7.5703125" customWidth="1"/>
    <col min="14" max="14" width="5.7109375" bestFit="1" customWidth="1"/>
    <col min="15" max="15" width="7.28515625" bestFit="1" customWidth="1"/>
    <col min="17" max="17" width="6" bestFit="1" customWidth="1"/>
    <col min="18" max="18" width="9.140625" bestFit="1" customWidth="1"/>
    <col min="19" max="19" width="6" bestFit="1" customWidth="1"/>
    <col min="20" max="20" width="9.140625" bestFit="1" customWidth="1"/>
    <col min="21" max="21" width="11" bestFit="1" customWidth="1"/>
    <col min="22" max="24" width="6" bestFit="1" customWidth="1"/>
  </cols>
  <sheetData>
    <row r="1" spans="1:26">
      <c r="A1" t="s">
        <v>832</v>
      </c>
      <c r="C1" t="s">
        <v>767</v>
      </c>
      <c r="D1" t="s">
        <v>767</v>
      </c>
      <c r="E1" t="s">
        <v>767</v>
      </c>
      <c r="F1" t="s">
        <v>833</v>
      </c>
      <c r="L1" t="s">
        <v>767</v>
      </c>
      <c r="M1" t="s">
        <v>583</v>
      </c>
      <c r="N1" t="s">
        <v>770</v>
      </c>
      <c r="O1" t="s">
        <v>835</v>
      </c>
      <c r="U1" t="s">
        <v>836</v>
      </c>
      <c r="V1" t="s">
        <v>825</v>
      </c>
      <c r="W1" t="s">
        <v>827</v>
      </c>
      <c r="X1" t="s">
        <v>829</v>
      </c>
      <c r="Y1" t="s">
        <v>830</v>
      </c>
      <c r="Z1" t="s">
        <v>830</v>
      </c>
    </row>
    <row r="2" spans="1:26">
      <c r="C2" t="s">
        <v>46</v>
      </c>
      <c r="D2" t="s">
        <v>582</v>
      </c>
      <c r="E2" t="s">
        <v>47</v>
      </c>
      <c r="F2" t="s">
        <v>837</v>
      </c>
      <c r="G2" t="s">
        <v>831</v>
      </c>
      <c r="H2" t="s">
        <v>838</v>
      </c>
      <c r="I2" t="s">
        <v>839</v>
      </c>
      <c r="J2" t="s">
        <v>840</v>
      </c>
      <c r="K2" t="s">
        <v>841</v>
      </c>
      <c r="L2" t="s">
        <v>834</v>
      </c>
      <c r="M2" t="s">
        <v>834</v>
      </c>
      <c r="O2" t="s">
        <v>840</v>
      </c>
      <c r="P2" t="s">
        <v>841</v>
      </c>
      <c r="Q2" t="s">
        <v>838</v>
      </c>
      <c r="R2" t="s">
        <v>839</v>
      </c>
      <c r="S2" t="s">
        <v>837</v>
      </c>
      <c r="T2" t="s">
        <v>831</v>
      </c>
      <c r="V2" t="s">
        <v>826</v>
      </c>
      <c r="W2" t="s">
        <v>828</v>
      </c>
      <c r="X2" t="s">
        <v>828</v>
      </c>
      <c r="Y2" t="s">
        <v>768</v>
      </c>
      <c r="Z2" t="s">
        <v>769</v>
      </c>
    </row>
    <row r="3" spans="1:26">
      <c r="A3" t="s">
        <v>624</v>
      </c>
      <c r="C3">
        <v>6.62</v>
      </c>
      <c r="D3">
        <v>6.19</v>
      </c>
      <c r="E3">
        <v>5.76</v>
      </c>
      <c r="F3">
        <v>6.33</v>
      </c>
      <c r="G3" s="22">
        <v>56870</v>
      </c>
      <c r="H3">
        <v>6.34</v>
      </c>
      <c r="I3" s="22">
        <v>327730</v>
      </c>
      <c r="J3">
        <v>6.35</v>
      </c>
      <c r="K3" s="22">
        <v>12490</v>
      </c>
      <c r="L3">
        <v>6.36</v>
      </c>
      <c r="M3" s="22">
        <v>348580</v>
      </c>
      <c r="N3">
        <v>0.17</v>
      </c>
      <c r="O3">
        <v>6.36</v>
      </c>
      <c r="P3" s="22">
        <v>50500</v>
      </c>
      <c r="Q3">
        <v>6.37</v>
      </c>
      <c r="R3" s="22">
        <v>26500</v>
      </c>
      <c r="S3">
        <v>6.38</v>
      </c>
      <c r="T3" s="22">
        <v>106190</v>
      </c>
      <c r="U3" s="22">
        <v>11017270</v>
      </c>
      <c r="V3">
        <v>6.09</v>
      </c>
      <c r="W3">
        <v>6.39</v>
      </c>
      <c r="X3">
        <v>5.9</v>
      </c>
      <c r="Y3" s="22">
        <v>45670</v>
      </c>
      <c r="Z3" s="22">
        <v>292380</v>
      </c>
    </row>
    <row r="4" spans="1:26">
      <c r="A4" t="s">
        <v>694</v>
      </c>
      <c r="C4">
        <v>5.78</v>
      </c>
      <c r="D4">
        <v>5.41</v>
      </c>
      <c r="E4">
        <v>5.04</v>
      </c>
      <c r="F4">
        <v>5.58</v>
      </c>
      <c r="G4" s="22">
        <v>165340</v>
      </c>
      <c r="H4">
        <v>5.59</v>
      </c>
      <c r="I4" s="22">
        <v>74750</v>
      </c>
      <c r="J4">
        <v>5.6</v>
      </c>
      <c r="K4" s="22">
        <v>2550</v>
      </c>
      <c r="L4">
        <v>5.6</v>
      </c>
      <c r="M4" s="22">
        <v>34460</v>
      </c>
      <c r="N4">
        <v>0.19</v>
      </c>
      <c r="O4">
        <v>5.62</v>
      </c>
      <c r="P4" s="22">
        <v>79990</v>
      </c>
      <c r="Q4">
        <v>5.63</v>
      </c>
      <c r="R4" s="22">
        <v>95360</v>
      </c>
      <c r="S4">
        <v>5.64</v>
      </c>
      <c r="T4" s="22">
        <v>84360</v>
      </c>
      <c r="U4" s="22">
        <v>10961300</v>
      </c>
      <c r="V4">
        <v>5.6</v>
      </c>
      <c r="W4">
        <v>5.74</v>
      </c>
      <c r="X4">
        <v>5.55</v>
      </c>
      <c r="Y4" s="22">
        <v>496750</v>
      </c>
      <c r="Z4" s="22">
        <v>151500</v>
      </c>
    </row>
    <row r="5" spans="1:26">
      <c r="A5" t="s">
        <v>645</v>
      </c>
      <c r="C5">
        <v>11.75</v>
      </c>
      <c r="D5">
        <v>11</v>
      </c>
      <c r="E5">
        <v>10.25</v>
      </c>
      <c r="F5">
        <v>11.45</v>
      </c>
      <c r="G5" s="22">
        <v>636010</v>
      </c>
      <c r="H5">
        <v>11.5</v>
      </c>
      <c r="I5" s="22">
        <v>473760</v>
      </c>
      <c r="J5">
        <v>11.55</v>
      </c>
      <c r="K5" s="22">
        <v>94760</v>
      </c>
      <c r="L5">
        <v>11.6</v>
      </c>
      <c r="M5" s="22">
        <v>36000</v>
      </c>
      <c r="N5">
        <v>0.6</v>
      </c>
      <c r="O5">
        <v>11.6</v>
      </c>
      <c r="P5" s="22">
        <v>202230</v>
      </c>
      <c r="Q5">
        <v>11.65</v>
      </c>
      <c r="R5" s="22">
        <v>211420</v>
      </c>
      <c r="S5">
        <v>11.7</v>
      </c>
      <c r="T5" s="22">
        <v>491000</v>
      </c>
      <c r="U5" s="22">
        <v>5161100</v>
      </c>
      <c r="V5">
        <v>11.3</v>
      </c>
      <c r="W5">
        <v>11.6</v>
      </c>
      <c r="X5">
        <v>11.25</v>
      </c>
      <c r="Y5" s="22">
        <v>210</v>
      </c>
      <c r="Z5" s="22">
        <v>32640</v>
      </c>
    </row>
    <row r="6" spans="1:26">
      <c r="A6" t="s">
        <v>779</v>
      </c>
      <c r="C6">
        <v>15.7</v>
      </c>
      <c r="D6">
        <v>14.7</v>
      </c>
      <c r="E6">
        <v>13.7</v>
      </c>
      <c r="F6">
        <v>14.2</v>
      </c>
      <c r="G6" s="22">
        <v>228920</v>
      </c>
      <c r="H6">
        <v>14.25</v>
      </c>
      <c r="I6" s="22">
        <v>67630</v>
      </c>
      <c r="J6">
        <v>14.3</v>
      </c>
      <c r="K6" s="22">
        <v>83870</v>
      </c>
      <c r="L6">
        <v>14.35</v>
      </c>
      <c r="M6" s="22">
        <v>100350</v>
      </c>
      <c r="N6">
        <v>-0.35</v>
      </c>
      <c r="O6">
        <v>14.35</v>
      </c>
      <c r="P6" s="22">
        <v>27940</v>
      </c>
      <c r="Q6">
        <v>14.4</v>
      </c>
      <c r="R6" s="22">
        <v>187750</v>
      </c>
      <c r="S6">
        <v>14.45</v>
      </c>
      <c r="T6" s="22">
        <v>70340</v>
      </c>
      <c r="U6" s="22">
        <v>4534310</v>
      </c>
      <c r="V6">
        <v>14.5</v>
      </c>
      <c r="W6">
        <v>14.55</v>
      </c>
      <c r="X6">
        <v>14.25</v>
      </c>
      <c r="Z6" s="22">
        <v>87750</v>
      </c>
    </row>
    <row r="7" spans="1:26">
      <c r="A7" t="s">
        <v>1455</v>
      </c>
      <c r="C7">
        <v>12.3</v>
      </c>
      <c r="D7">
        <v>10.7</v>
      </c>
      <c r="E7">
        <v>9.1</v>
      </c>
      <c r="F7">
        <v>9.9</v>
      </c>
      <c r="G7" s="22">
        <v>201500</v>
      </c>
      <c r="H7">
        <v>10</v>
      </c>
      <c r="I7" s="22">
        <v>425600</v>
      </c>
      <c r="J7">
        <v>10.1</v>
      </c>
      <c r="K7" s="22">
        <v>320000</v>
      </c>
      <c r="L7">
        <v>10.199999999999999</v>
      </c>
      <c r="M7" s="22">
        <v>43100</v>
      </c>
      <c r="N7">
        <v>-0.5</v>
      </c>
      <c r="O7">
        <v>10.199999999999999</v>
      </c>
      <c r="P7" s="22">
        <v>4500</v>
      </c>
      <c r="Q7">
        <v>10.3</v>
      </c>
      <c r="R7" s="22">
        <v>130300</v>
      </c>
      <c r="S7">
        <v>10.4</v>
      </c>
      <c r="T7" s="22">
        <v>168700</v>
      </c>
      <c r="U7" s="22">
        <v>3868400</v>
      </c>
      <c r="V7">
        <v>10.8</v>
      </c>
      <c r="W7">
        <v>10.8</v>
      </c>
      <c r="X7">
        <v>10.1</v>
      </c>
    </row>
    <row r="8" spans="1:26">
      <c r="A8" t="s">
        <v>733</v>
      </c>
      <c r="C8">
        <v>13.55</v>
      </c>
      <c r="D8">
        <v>12.7</v>
      </c>
      <c r="E8">
        <v>11.85</v>
      </c>
      <c r="F8">
        <v>12.65</v>
      </c>
      <c r="G8" s="22">
        <v>30980</v>
      </c>
      <c r="H8">
        <v>12.7</v>
      </c>
      <c r="I8" s="22">
        <v>66100</v>
      </c>
      <c r="J8">
        <v>12.75</v>
      </c>
      <c r="K8" s="22">
        <v>30940</v>
      </c>
      <c r="L8">
        <v>12.8</v>
      </c>
      <c r="M8" s="22">
        <v>6500</v>
      </c>
      <c r="N8">
        <v>0.1</v>
      </c>
      <c r="O8">
        <v>12.8</v>
      </c>
      <c r="P8" s="22">
        <v>11420</v>
      </c>
      <c r="Q8">
        <v>12.85</v>
      </c>
      <c r="R8" s="22">
        <v>30700</v>
      </c>
      <c r="S8">
        <v>12.9</v>
      </c>
      <c r="T8" s="22">
        <v>36220</v>
      </c>
      <c r="U8" s="22">
        <v>3049470</v>
      </c>
      <c r="V8">
        <v>12.6</v>
      </c>
      <c r="W8">
        <v>13</v>
      </c>
      <c r="X8">
        <v>12.4</v>
      </c>
      <c r="Y8" s="22"/>
    </row>
    <row r="9" spans="1:26">
      <c r="A9" t="s">
        <v>725</v>
      </c>
      <c r="C9">
        <v>24.9</v>
      </c>
      <c r="D9">
        <v>23.3</v>
      </c>
      <c r="E9">
        <v>21.7</v>
      </c>
      <c r="F9">
        <v>23.45</v>
      </c>
      <c r="G9" s="22">
        <v>22710</v>
      </c>
      <c r="H9">
        <v>23.5</v>
      </c>
      <c r="I9" s="22">
        <v>26050</v>
      </c>
      <c r="J9">
        <v>23.55</v>
      </c>
      <c r="K9" s="22">
        <v>28370</v>
      </c>
      <c r="L9">
        <v>23.6</v>
      </c>
      <c r="M9" s="22">
        <v>2700</v>
      </c>
      <c r="N9">
        <v>0.3</v>
      </c>
      <c r="O9">
        <v>23.6</v>
      </c>
      <c r="P9" s="22">
        <v>8220</v>
      </c>
      <c r="Q9">
        <v>23.65</v>
      </c>
      <c r="R9" s="22">
        <v>35650</v>
      </c>
      <c r="S9">
        <v>23.7</v>
      </c>
      <c r="T9" s="22">
        <v>129460</v>
      </c>
      <c r="U9" s="22">
        <v>3011800</v>
      </c>
      <c r="V9">
        <v>23.25</v>
      </c>
      <c r="W9">
        <v>23.75</v>
      </c>
      <c r="X9">
        <v>23.15</v>
      </c>
      <c r="Y9" s="22"/>
      <c r="Z9" s="22"/>
    </row>
    <row r="10" spans="1:26">
      <c r="A10" t="s">
        <v>1456</v>
      </c>
      <c r="C10">
        <v>31.55</v>
      </c>
      <c r="D10">
        <v>29.5</v>
      </c>
      <c r="E10">
        <v>27.45</v>
      </c>
      <c r="F10">
        <v>28.4</v>
      </c>
      <c r="G10" s="22">
        <v>20540</v>
      </c>
      <c r="H10">
        <v>28.5</v>
      </c>
      <c r="I10" s="22">
        <v>17440</v>
      </c>
      <c r="J10">
        <v>28.55</v>
      </c>
      <c r="K10" s="22">
        <v>20580</v>
      </c>
      <c r="L10">
        <v>28.6</v>
      </c>
      <c r="M10" s="22">
        <v>50</v>
      </c>
      <c r="N10">
        <v>-0.9</v>
      </c>
      <c r="O10">
        <v>28.6</v>
      </c>
      <c r="P10" s="22">
        <v>14790</v>
      </c>
      <c r="Q10">
        <v>28.65</v>
      </c>
      <c r="R10" s="22">
        <v>21950</v>
      </c>
      <c r="S10">
        <v>28.7</v>
      </c>
      <c r="T10" s="22">
        <v>62900</v>
      </c>
      <c r="U10" s="22">
        <v>2797870</v>
      </c>
      <c r="V10">
        <v>28.6</v>
      </c>
      <c r="W10">
        <v>28.9</v>
      </c>
      <c r="X10">
        <v>28</v>
      </c>
      <c r="Y10" s="22">
        <v>3062140</v>
      </c>
      <c r="Z10" s="22">
        <v>3062140</v>
      </c>
    </row>
    <row r="11" spans="1:26">
      <c r="A11" t="s">
        <v>607</v>
      </c>
      <c r="C11">
        <v>9</v>
      </c>
      <c r="D11">
        <v>8.1999999999999993</v>
      </c>
      <c r="E11">
        <v>7.4</v>
      </c>
      <c r="F11">
        <v>8</v>
      </c>
      <c r="G11" s="22">
        <v>1196200</v>
      </c>
      <c r="H11">
        <v>8.1</v>
      </c>
      <c r="I11" s="22">
        <v>713700</v>
      </c>
      <c r="J11">
        <v>8.1999999999999993</v>
      </c>
      <c r="K11" s="22">
        <v>172400</v>
      </c>
      <c r="L11">
        <v>8.1999999999999993</v>
      </c>
      <c r="M11" s="22">
        <v>5000</v>
      </c>
      <c r="N11">
        <v>0</v>
      </c>
      <c r="O11">
        <v>8.3000000000000007</v>
      </c>
      <c r="P11" s="22">
        <v>804200</v>
      </c>
      <c r="Q11">
        <v>8.4</v>
      </c>
      <c r="R11" s="22">
        <v>910600</v>
      </c>
      <c r="S11">
        <v>8.5</v>
      </c>
      <c r="T11" s="22">
        <v>1030800</v>
      </c>
      <c r="U11" s="22">
        <v>2726700</v>
      </c>
      <c r="V11">
        <v>8.1999999999999993</v>
      </c>
      <c r="W11">
        <v>8.3000000000000007</v>
      </c>
      <c r="X11">
        <v>8</v>
      </c>
      <c r="Y11" s="22"/>
      <c r="Z11" s="22">
        <v>40000</v>
      </c>
    </row>
    <row r="12" spans="1:26">
      <c r="A12" t="s">
        <v>780</v>
      </c>
      <c r="C12">
        <v>39.25</v>
      </c>
      <c r="D12">
        <v>36.700000000000003</v>
      </c>
      <c r="E12">
        <v>34.15</v>
      </c>
      <c r="F12">
        <v>37.200000000000003</v>
      </c>
      <c r="G12" s="22">
        <v>37050</v>
      </c>
      <c r="H12">
        <v>37.25</v>
      </c>
      <c r="I12" s="22">
        <v>21390</v>
      </c>
      <c r="J12">
        <v>37.299999999999997</v>
      </c>
      <c r="K12" s="22">
        <v>21390</v>
      </c>
      <c r="L12">
        <v>37.4</v>
      </c>
      <c r="M12" s="22">
        <v>8620</v>
      </c>
      <c r="N12">
        <v>0.7</v>
      </c>
      <c r="O12">
        <v>37.4</v>
      </c>
      <c r="P12" s="22">
        <v>73070</v>
      </c>
      <c r="Q12">
        <v>37.450000000000003</v>
      </c>
      <c r="R12" s="22">
        <v>31600</v>
      </c>
      <c r="S12">
        <v>37.5</v>
      </c>
      <c r="T12" s="22">
        <v>380410</v>
      </c>
      <c r="U12" s="22">
        <v>2558590</v>
      </c>
      <c r="V12">
        <v>37.1</v>
      </c>
      <c r="W12">
        <v>37.4</v>
      </c>
      <c r="X12">
        <v>36.6</v>
      </c>
      <c r="Y12" s="22">
        <v>452860</v>
      </c>
      <c r="Z12" s="22">
        <v>105620</v>
      </c>
    </row>
    <row r="13" spans="1:26">
      <c r="A13" t="s">
        <v>585</v>
      </c>
      <c r="C13">
        <v>40.4</v>
      </c>
      <c r="D13">
        <v>36.799999999999997</v>
      </c>
      <c r="E13">
        <v>33.200000000000003</v>
      </c>
      <c r="F13">
        <v>36.299999999999997</v>
      </c>
      <c r="G13" s="22">
        <v>141900</v>
      </c>
      <c r="H13">
        <v>36.4</v>
      </c>
      <c r="I13" s="22">
        <v>78400</v>
      </c>
      <c r="J13">
        <v>36.5</v>
      </c>
      <c r="K13" s="22">
        <v>87200</v>
      </c>
      <c r="L13">
        <v>36.6</v>
      </c>
      <c r="M13" s="22">
        <v>14700</v>
      </c>
      <c r="N13">
        <v>-0.2</v>
      </c>
      <c r="O13">
        <v>36.6</v>
      </c>
      <c r="P13" s="22">
        <v>42300</v>
      </c>
      <c r="Q13">
        <v>36.799999999999997</v>
      </c>
      <c r="R13" s="22">
        <v>88300</v>
      </c>
      <c r="S13">
        <v>36.9</v>
      </c>
      <c r="T13" s="22">
        <v>89800</v>
      </c>
      <c r="U13" s="22">
        <v>2451500</v>
      </c>
      <c r="V13">
        <v>36.9</v>
      </c>
      <c r="W13">
        <v>37</v>
      </c>
      <c r="X13">
        <v>36.200000000000003</v>
      </c>
    </row>
    <row r="14" spans="1:26">
      <c r="A14" t="s">
        <v>628</v>
      </c>
      <c r="C14">
        <v>12.6</v>
      </c>
      <c r="D14">
        <v>11.8</v>
      </c>
      <c r="E14">
        <v>11</v>
      </c>
      <c r="F14">
        <v>11.95</v>
      </c>
      <c r="G14" s="22">
        <v>75890</v>
      </c>
      <c r="H14">
        <v>12</v>
      </c>
      <c r="I14" s="22">
        <v>60710</v>
      </c>
      <c r="J14">
        <v>12.05</v>
      </c>
      <c r="K14" s="22">
        <v>11730</v>
      </c>
      <c r="L14">
        <v>12.1</v>
      </c>
      <c r="M14" s="22">
        <v>3000</v>
      </c>
      <c r="N14">
        <v>0.3</v>
      </c>
      <c r="O14">
        <v>12.1</v>
      </c>
      <c r="P14" s="22">
        <v>10660</v>
      </c>
      <c r="Q14">
        <v>12.15</v>
      </c>
      <c r="R14" s="22">
        <v>7800</v>
      </c>
      <c r="S14">
        <v>12.2</v>
      </c>
      <c r="T14" s="22">
        <v>66950</v>
      </c>
      <c r="U14" s="22">
        <v>2037070</v>
      </c>
      <c r="V14">
        <v>11.65</v>
      </c>
      <c r="W14">
        <v>12.3</v>
      </c>
      <c r="X14">
        <v>11.65</v>
      </c>
      <c r="Y14" s="22"/>
      <c r="Z14" s="22">
        <v>2140</v>
      </c>
    </row>
    <row r="15" spans="1:26">
      <c r="A15" t="s">
        <v>735</v>
      </c>
      <c r="C15">
        <v>10.45</v>
      </c>
      <c r="D15">
        <v>9.8000000000000007</v>
      </c>
      <c r="E15">
        <v>9.1199999999999992</v>
      </c>
      <c r="F15">
        <v>10.3</v>
      </c>
      <c r="G15" s="22">
        <v>60900</v>
      </c>
      <c r="H15">
        <v>10.35</v>
      </c>
      <c r="I15" s="22">
        <v>19760</v>
      </c>
      <c r="J15">
        <v>10.4</v>
      </c>
      <c r="K15" s="22">
        <v>11600</v>
      </c>
      <c r="L15">
        <v>10.45</v>
      </c>
      <c r="M15" s="22">
        <v>5110</v>
      </c>
      <c r="N15">
        <v>0.65</v>
      </c>
      <c r="O15">
        <v>10.45</v>
      </c>
      <c r="P15" s="22">
        <v>35130</v>
      </c>
      <c r="R15" s="22"/>
      <c r="T15" s="22"/>
      <c r="U15" s="22">
        <v>1814170</v>
      </c>
      <c r="V15">
        <v>10.15</v>
      </c>
      <c r="W15">
        <v>10.45</v>
      </c>
      <c r="X15">
        <v>10.15</v>
      </c>
      <c r="Y15" s="22">
        <v>1000</v>
      </c>
      <c r="Z15" s="22">
        <v>9840</v>
      </c>
    </row>
    <row r="16" spans="1:26">
      <c r="A16" t="s">
        <v>644</v>
      </c>
      <c r="C16">
        <v>31.15</v>
      </c>
      <c r="D16">
        <v>29.15</v>
      </c>
      <c r="E16">
        <v>27.15</v>
      </c>
      <c r="F16">
        <v>28.75</v>
      </c>
      <c r="G16" s="22">
        <v>35910</v>
      </c>
      <c r="H16">
        <v>28.8</v>
      </c>
      <c r="I16" s="22">
        <v>17430</v>
      </c>
      <c r="J16">
        <v>28.85</v>
      </c>
      <c r="K16" s="22">
        <v>5220</v>
      </c>
      <c r="L16">
        <v>28.9</v>
      </c>
      <c r="M16" s="22">
        <v>3270</v>
      </c>
      <c r="N16">
        <v>-0.25</v>
      </c>
      <c r="O16">
        <v>28.9</v>
      </c>
      <c r="P16" s="22">
        <v>11230</v>
      </c>
      <c r="Q16">
        <v>28.95</v>
      </c>
      <c r="R16" s="22">
        <v>19140</v>
      </c>
      <c r="S16">
        <v>29</v>
      </c>
      <c r="T16" s="22">
        <v>53770</v>
      </c>
      <c r="U16" s="22">
        <v>1622140</v>
      </c>
      <c r="V16">
        <v>28.8</v>
      </c>
      <c r="W16">
        <v>29.1</v>
      </c>
      <c r="X16">
        <v>28.55</v>
      </c>
      <c r="Y16" s="22">
        <v>52900</v>
      </c>
      <c r="Z16" s="22">
        <v>5780</v>
      </c>
    </row>
    <row r="17" spans="1:26">
      <c r="A17" t="s">
        <v>96</v>
      </c>
      <c r="C17">
        <v>26.2</v>
      </c>
      <c r="D17">
        <v>24.5</v>
      </c>
      <c r="E17">
        <v>22.8</v>
      </c>
      <c r="F17">
        <v>24.1</v>
      </c>
      <c r="G17" s="22">
        <v>20280</v>
      </c>
      <c r="H17">
        <v>24.15</v>
      </c>
      <c r="I17" s="22">
        <v>24690</v>
      </c>
      <c r="J17">
        <v>24.2</v>
      </c>
      <c r="K17" s="22">
        <v>16700</v>
      </c>
      <c r="L17">
        <v>24.2</v>
      </c>
      <c r="M17" s="22">
        <v>1390</v>
      </c>
      <c r="N17">
        <v>-0.3</v>
      </c>
      <c r="O17">
        <v>24.25</v>
      </c>
      <c r="P17" s="22">
        <v>22980</v>
      </c>
      <c r="Q17">
        <v>24.3</v>
      </c>
      <c r="R17" s="22">
        <v>10720</v>
      </c>
      <c r="S17">
        <v>24.35</v>
      </c>
      <c r="T17" s="22">
        <v>30910</v>
      </c>
      <c r="U17" s="22">
        <v>1593830</v>
      </c>
      <c r="V17">
        <v>24.1</v>
      </c>
      <c r="W17">
        <v>24.6</v>
      </c>
      <c r="X17">
        <v>23.8</v>
      </c>
      <c r="Y17" s="22">
        <v>394710</v>
      </c>
      <c r="Z17" s="22">
        <v>28100</v>
      </c>
    </row>
    <row r="18" spans="1:26">
      <c r="A18" t="s">
        <v>618</v>
      </c>
      <c r="C18">
        <v>26.4</v>
      </c>
      <c r="D18">
        <v>24.7</v>
      </c>
      <c r="E18">
        <v>23</v>
      </c>
      <c r="F18">
        <v>24.6</v>
      </c>
      <c r="G18" s="22">
        <v>21030</v>
      </c>
      <c r="H18">
        <v>24.65</v>
      </c>
      <c r="I18" s="22">
        <v>20580</v>
      </c>
      <c r="J18">
        <v>24.7</v>
      </c>
      <c r="K18" s="22">
        <v>85320</v>
      </c>
      <c r="L18">
        <v>24.75</v>
      </c>
      <c r="M18" s="22">
        <v>500</v>
      </c>
      <c r="N18">
        <v>0.05</v>
      </c>
      <c r="O18">
        <v>24.75</v>
      </c>
      <c r="P18" s="22">
        <v>13680</v>
      </c>
      <c r="Q18">
        <v>24.8</v>
      </c>
      <c r="R18" s="22">
        <v>89790</v>
      </c>
      <c r="S18">
        <v>24.85</v>
      </c>
      <c r="T18" s="22">
        <v>40350</v>
      </c>
      <c r="U18" s="22">
        <v>1528440</v>
      </c>
      <c r="V18">
        <v>24.5</v>
      </c>
      <c r="W18">
        <v>25</v>
      </c>
      <c r="X18">
        <v>24.3</v>
      </c>
      <c r="Y18" s="22"/>
      <c r="Z18" s="22">
        <v>1750</v>
      </c>
    </row>
    <row r="19" spans="1:26">
      <c r="A19" t="s">
        <v>773</v>
      </c>
      <c r="C19">
        <v>27.15</v>
      </c>
      <c r="D19">
        <v>25.4</v>
      </c>
      <c r="E19">
        <v>23.65</v>
      </c>
      <c r="F19">
        <v>25.9</v>
      </c>
      <c r="G19" s="22">
        <v>16630</v>
      </c>
      <c r="H19">
        <v>25.95</v>
      </c>
      <c r="I19" s="22">
        <v>8840</v>
      </c>
      <c r="J19">
        <v>26</v>
      </c>
      <c r="K19" s="22">
        <v>410</v>
      </c>
      <c r="L19">
        <v>26</v>
      </c>
      <c r="M19" s="22">
        <v>7590</v>
      </c>
      <c r="N19">
        <v>0.6</v>
      </c>
      <c r="O19">
        <v>26.05</v>
      </c>
      <c r="P19" s="22">
        <v>500</v>
      </c>
      <c r="Q19">
        <v>26.1</v>
      </c>
      <c r="R19" s="22">
        <v>11550</v>
      </c>
      <c r="S19">
        <v>26.15</v>
      </c>
      <c r="T19" s="22">
        <v>38510</v>
      </c>
      <c r="U19" s="22">
        <v>1448160</v>
      </c>
      <c r="V19">
        <v>25.4</v>
      </c>
      <c r="W19">
        <v>26.15</v>
      </c>
      <c r="X19">
        <v>25.4</v>
      </c>
      <c r="Y19" s="22">
        <v>33970</v>
      </c>
      <c r="Z19" s="22">
        <v>11100</v>
      </c>
    </row>
    <row r="20" spans="1:26">
      <c r="A20" t="s">
        <v>345</v>
      </c>
      <c r="C20">
        <v>4.0999999999999996</v>
      </c>
      <c r="D20">
        <v>3.8</v>
      </c>
      <c r="E20">
        <v>3.5</v>
      </c>
      <c r="F20">
        <v>3.7</v>
      </c>
      <c r="G20" s="22">
        <v>156500</v>
      </c>
      <c r="H20">
        <v>3.8</v>
      </c>
      <c r="I20" s="22">
        <v>75700</v>
      </c>
      <c r="J20">
        <v>3.9</v>
      </c>
      <c r="K20" s="22">
        <v>51500</v>
      </c>
      <c r="L20">
        <v>4</v>
      </c>
      <c r="M20" s="22">
        <v>32300</v>
      </c>
      <c r="N20">
        <v>0.2</v>
      </c>
      <c r="O20">
        <v>4</v>
      </c>
      <c r="P20" s="22">
        <v>27700</v>
      </c>
      <c r="Q20">
        <v>4.0999999999999996</v>
      </c>
      <c r="R20" s="22">
        <v>161900</v>
      </c>
      <c r="U20" s="22">
        <v>1435000</v>
      </c>
      <c r="V20">
        <v>3.8</v>
      </c>
      <c r="W20">
        <v>4.0999999999999996</v>
      </c>
      <c r="X20">
        <v>3.8</v>
      </c>
      <c r="Y20" s="22"/>
      <c r="Z20" s="22"/>
    </row>
    <row r="21" spans="1:26">
      <c r="A21" t="s">
        <v>291</v>
      </c>
      <c r="C21">
        <v>26.3</v>
      </c>
      <c r="D21">
        <v>24.6</v>
      </c>
      <c r="E21">
        <v>22.9</v>
      </c>
      <c r="F21">
        <v>24.05</v>
      </c>
      <c r="G21" s="22">
        <v>6270</v>
      </c>
      <c r="H21">
        <v>24.1</v>
      </c>
      <c r="I21" s="22">
        <v>700</v>
      </c>
      <c r="J21">
        <v>24.15</v>
      </c>
      <c r="K21" s="22">
        <v>100</v>
      </c>
      <c r="L21">
        <v>24.2</v>
      </c>
      <c r="M21">
        <v>100</v>
      </c>
      <c r="N21">
        <v>-0.4</v>
      </c>
      <c r="O21">
        <v>24.2</v>
      </c>
      <c r="P21" s="22">
        <v>2060</v>
      </c>
      <c r="Q21">
        <v>24.3</v>
      </c>
      <c r="R21" s="22">
        <v>2450</v>
      </c>
      <c r="S21">
        <v>24.4</v>
      </c>
      <c r="T21" s="22">
        <v>10520</v>
      </c>
      <c r="U21" s="22">
        <v>1422180</v>
      </c>
      <c r="V21">
        <v>22.9</v>
      </c>
      <c r="W21">
        <v>24.45</v>
      </c>
      <c r="X21">
        <v>22.9</v>
      </c>
      <c r="Y21" s="22">
        <v>243640</v>
      </c>
      <c r="Z21" s="22">
        <v>360</v>
      </c>
    </row>
    <row r="22" spans="1:26">
      <c r="A22" t="s">
        <v>647</v>
      </c>
      <c r="C22">
        <v>60.7</v>
      </c>
      <c r="D22">
        <v>56.8</v>
      </c>
      <c r="E22">
        <v>52.9</v>
      </c>
      <c r="F22">
        <v>57.9</v>
      </c>
      <c r="G22" s="22">
        <v>17000</v>
      </c>
      <c r="H22">
        <v>58</v>
      </c>
      <c r="I22" s="22">
        <v>21770</v>
      </c>
      <c r="J22">
        <v>58.1</v>
      </c>
      <c r="K22" s="22">
        <v>7670</v>
      </c>
      <c r="L22">
        <v>58.1</v>
      </c>
      <c r="M22" s="22">
        <v>5150</v>
      </c>
      <c r="N22">
        <v>1.3</v>
      </c>
      <c r="O22">
        <v>58.2</v>
      </c>
      <c r="P22" s="22">
        <v>27590</v>
      </c>
      <c r="Q22">
        <v>58.3</v>
      </c>
      <c r="R22" s="22">
        <v>21930</v>
      </c>
      <c r="S22">
        <v>58.4</v>
      </c>
      <c r="T22" s="22">
        <v>22850</v>
      </c>
      <c r="U22" s="22">
        <v>1333750</v>
      </c>
      <c r="V22">
        <v>56.8</v>
      </c>
      <c r="W22">
        <v>58.4</v>
      </c>
      <c r="X22">
        <v>56.5</v>
      </c>
      <c r="Y22" s="22">
        <v>429720</v>
      </c>
      <c r="Z22" s="22">
        <v>182290</v>
      </c>
    </row>
    <row r="23" spans="1:26">
      <c r="A23" t="s">
        <v>109</v>
      </c>
      <c r="C23">
        <v>4.0199999999999996</v>
      </c>
      <c r="D23">
        <v>3.76</v>
      </c>
      <c r="E23">
        <v>3.5</v>
      </c>
      <c r="F23">
        <v>3.82</v>
      </c>
      <c r="G23" s="22">
        <v>61410</v>
      </c>
      <c r="H23">
        <v>3.83</v>
      </c>
      <c r="I23" s="22">
        <v>6790</v>
      </c>
      <c r="J23">
        <v>3.84</v>
      </c>
      <c r="K23" s="22">
        <v>4520</v>
      </c>
      <c r="L23">
        <v>3.85</v>
      </c>
      <c r="M23" s="22">
        <v>6050</v>
      </c>
      <c r="N23">
        <v>0.09</v>
      </c>
      <c r="O23">
        <v>3.85</v>
      </c>
      <c r="P23" s="22">
        <v>3950</v>
      </c>
      <c r="Q23">
        <v>3.86</v>
      </c>
      <c r="R23" s="22">
        <v>25830</v>
      </c>
      <c r="S23">
        <v>3.87</v>
      </c>
      <c r="T23" s="22">
        <v>14160</v>
      </c>
      <c r="U23" s="22">
        <v>1329170</v>
      </c>
      <c r="V23">
        <v>3.83</v>
      </c>
      <c r="W23">
        <v>3.91</v>
      </c>
      <c r="X23">
        <v>3.8</v>
      </c>
      <c r="Y23" s="22"/>
      <c r="Z23" s="22">
        <v>39540</v>
      </c>
    </row>
    <row r="24" spans="1:26">
      <c r="A24" t="s">
        <v>131</v>
      </c>
      <c r="C24">
        <v>13</v>
      </c>
      <c r="D24">
        <v>12.15</v>
      </c>
      <c r="E24">
        <v>11.3</v>
      </c>
      <c r="F24">
        <v>11.85</v>
      </c>
      <c r="G24" s="22">
        <v>11100</v>
      </c>
      <c r="H24">
        <v>11.9</v>
      </c>
      <c r="I24" s="22">
        <v>14280</v>
      </c>
      <c r="J24">
        <v>11.95</v>
      </c>
      <c r="K24" s="22">
        <v>9990</v>
      </c>
      <c r="L24">
        <v>12</v>
      </c>
      <c r="M24" s="22">
        <v>890</v>
      </c>
      <c r="N24">
        <v>-0.15</v>
      </c>
      <c r="O24">
        <v>12</v>
      </c>
      <c r="P24" s="22">
        <v>21880</v>
      </c>
      <c r="Q24">
        <v>12.05</v>
      </c>
      <c r="R24" s="22">
        <v>21600</v>
      </c>
      <c r="S24">
        <v>12.1</v>
      </c>
      <c r="T24" s="22">
        <v>83230</v>
      </c>
      <c r="U24" s="22">
        <v>1203770</v>
      </c>
      <c r="V24">
        <v>12</v>
      </c>
      <c r="W24">
        <v>12.25</v>
      </c>
      <c r="X24">
        <v>11.7</v>
      </c>
      <c r="Y24" s="22"/>
      <c r="Z24" s="22"/>
    </row>
    <row r="25" spans="1:26">
      <c r="A25" t="s">
        <v>1459</v>
      </c>
      <c r="C25">
        <v>13.4</v>
      </c>
      <c r="D25">
        <v>11.7</v>
      </c>
      <c r="E25">
        <v>10</v>
      </c>
      <c r="F25">
        <v>13.2</v>
      </c>
      <c r="G25" s="22">
        <v>98100</v>
      </c>
      <c r="H25">
        <v>13.3</v>
      </c>
      <c r="I25" s="22">
        <v>117700</v>
      </c>
      <c r="J25">
        <v>13.4</v>
      </c>
      <c r="K25" s="22">
        <v>133000</v>
      </c>
      <c r="L25">
        <v>13.4</v>
      </c>
      <c r="M25" s="22">
        <v>21100</v>
      </c>
      <c r="N25">
        <v>1.7</v>
      </c>
      <c r="P25" s="22"/>
      <c r="R25" s="22"/>
      <c r="T25" s="22"/>
      <c r="U25" s="22">
        <v>1158400</v>
      </c>
      <c r="V25">
        <v>12.9</v>
      </c>
      <c r="W25">
        <v>13.4</v>
      </c>
      <c r="X25">
        <v>12</v>
      </c>
      <c r="Y25" s="22">
        <v>100</v>
      </c>
      <c r="Z25" s="22">
        <v>7200</v>
      </c>
    </row>
    <row r="26" spans="1:26">
      <c r="A26" t="s">
        <v>771</v>
      </c>
      <c r="C26">
        <v>4.04</v>
      </c>
      <c r="D26">
        <v>3.78</v>
      </c>
      <c r="E26">
        <v>3.52</v>
      </c>
      <c r="F26">
        <v>3.92</v>
      </c>
      <c r="G26" s="22">
        <v>13100</v>
      </c>
      <c r="H26">
        <v>3.93</v>
      </c>
      <c r="I26" s="22">
        <v>31530</v>
      </c>
      <c r="J26">
        <v>3.94</v>
      </c>
      <c r="K26" s="22">
        <v>4100</v>
      </c>
      <c r="L26">
        <v>3.95</v>
      </c>
      <c r="M26" s="22">
        <v>200</v>
      </c>
      <c r="N26">
        <v>0.17</v>
      </c>
      <c r="O26">
        <v>3.95</v>
      </c>
      <c r="P26" s="22">
        <v>790</v>
      </c>
      <c r="Q26">
        <v>3.97</v>
      </c>
      <c r="R26" s="22">
        <v>10500</v>
      </c>
      <c r="S26">
        <v>3.99</v>
      </c>
      <c r="T26" s="22">
        <v>51200</v>
      </c>
      <c r="U26" s="22">
        <v>1132360</v>
      </c>
      <c r="V26">
        <v>3.8</v>
      </c>
      <c r="W26">
        <v>4.04</v>
      </c>
      <c r="X26">
        <v>3.78</v>
      </c>
      <c r="Y26" s="22">
        <v>25000</v>
      </c>
      <c r="Z26" s="22">
        <v>5000</v>
      </c>
    </row>
    <row r="27" spans="1:26">
      <c r="A27" t="s">
        <v>762</v>
      </c>
      <c r="C27">
        <v>12.45</v>
      </c>
      <c r="D27">
        <v>11.65</v>
      </c>
      <c r="E27">
        <v>10.85</v>
      </c>
      <c r="F27">
        <v>11.4</v>
      </c>
      <c r="G27" s="22">
        <v>62810</v>
      </c>
      <c r="H27">
        <v>11.45</v>
      </c>
      <c r="I27" s="22">
        <v>73410</v>
      </c>
      <c r="J27">
        <v>11.5</v>
      </c>
      <c r="K27" s="22">
        <v>64660</v>
      </c>
      <c r="L27">
        <v>11.5</v>
      </c>
      <c r="M27" s="22">
        <v>1000</v>
      </c>
      <c r="N27">
        <v>-0.15</v>
      </c>
      <c r="O27">
        <v>11.55</v>
      </c>
      <c r="P27" s="22">
        <v>48800</v>
      </c>
      <c r="Q27">
        <v>11.6</v>
      </c>
      <c r="R27" s="22">
        <v>77430</v>
      </c>
      <c r="S27">
        <v>11.65</v>
      </c>
      <c r="T27" s="22">
        <v>75600</v>
      </c>
      <c r="U27" s="22">
        <v>1105800</v>
      </c>
      <c r="V27">
        <v>11.6</v>
      </c>
      <c r="W27">
        <v>11.7</v>
      </c>
      <c r="X27">
        <v>11.45</v>
      </c>
      <c r="Y27" s="22">
        <v>5030</v>
      </c>
      <c r="Z27" s="22">
        <v>21200</v>
      </c>
    </row>
    <row r="28" spans="1:26">
      <c r="A28" t="s">
        <v>121</v>
      </c>
      <c r="C28">
        <v>2.0099999999999998</v>
      </c>
      <c r="D28">
        <v>1.88</v>
      </c>
      <c r="E28">
        <v>1.75</v>
      </c>
      <c r="F28">
        <v>1.89</v>
      </c>
      <c r="G28" s="22">
        <v>80810</v>
      </c>
      <c r="H28">
        <v>1.9</v>
      </c>
      <c r="I28" s="22">
        <v>68690</v>
      </c>
      <c r="J28">
        <v>1.91</v>
      </c>
      <c r="K28" s="22">
        <v>23500</v>
      </c>
      <c r="L28">
        <v>1.92</v>
      </c>
      <c r="M28" s="22">
        <v>940</v>
      </c>
      <c r="N28">
        <v>0.04</v>
      </c>
      <c r="O28">
        <v>1.92</v>
      </c>
      <c r="P28" s="22">
        <v>29060</v>
      </c>
      <c r="Q28">
        <v>1.93</v>
      </c>
      <c r="R28" s="22">
        <v>72510</v>
      </c>
      <c r="S28">
        <v>1.94</v>
      </c>
      <c r="T28" s="22">
        <v>83860</v>
      </c>
      <c r="U28" s="22">
        <v>1088410</v>
      </c>
      <c r="V28">
        <v>1.89</v>
      </c>
      <c r="W28">
        <v>1.94</v>
      </c>
      <c r="X28">
        <v>1.88</v>
      </c>
      <c r="Y28" s="22"/>
    </row>
    <row r="29" spans="1:26">
      <c r="A29" t="s">
        <v>695</v>
      </c>
      <c r="C29">
        <v>4.26</v>
      </c>
      <c r="D29">
        <v>3.99</v>
      </c>
      <c r="E29">
        <v>3.72</v>
      </c>
      <c r="F29">
        <v>4.08</v>
      </c>
      <c r="G29" s="22">
        <v>18970</v>
      </c>
      <c r="H29">
        <v>4.09</v>
      </c>
      <c r="I29" s="22">
        <v>13400</v>
      </c>
      <c r="J29">
        <v>4.0999999999999996</v>
      </c>
      <c r="K29" s="22">
        <v>1010</v>
      </c>
      <c r="L29">
        <v>4.0999999999999996</v>
      </c>
      <c r="M29" s="22">
        <v>3040</v>
      </c>
      <c r="N29">
        <v>0.11</v>
      </c>
      <c r="O29">
        <v>4.1100000000000003</v>
      </c>
      <c r="P29" s="22">
        <v>12360</v>
      </c>
      <c r="Q29">
        <v>4.12</v>
      </c>
      <c r="R29" s="22">
        <v>22030</v>
      </c>
      <c r="S29">
        <v>4.13</v>
      </c>
      <c r="T29" s="22">
        <v>15450</v>
      </c>
      <c r="U29" s="22">
        <v>1075880</v>
      </c>
      <c r="V29">
        <v>4</v>
      </c>
      <c r="W29">
        <v>4.1500000000000004</v>
      </c>
      <c r="X29">
        <v>4</v>
      </c>
      <c r="Y29" s="22">
        <v>10000</v>
      </c>
    </row>
    <row r="30" spans="1:26">
      <c r="A30" t="s">
        <v>584</v>
      </c>
      <c r="C30">
        <v>19</v>
      </c>
      <c r="D30">
        <v>17.8</v>
      </c>
      <c r="E30">
        <v>16.600000000000001</v>
      </c>
      <c r="F30">
        <v>17.7</v>
      </c>
      <c r="G30" s="22">
        <v>6450</v>
      </c>
      <c r="H30">
        <v>17.75</v>
      </c>
      <c r="I30" s="22">
        <v>500</v>
      </c>
      <c r="J30">
        <v>17.8</v>
      </c>
      <c r="K30" s="22">
        <v>33430</v>
      </c>
      <c r="L30">
        <v>17.850000000000001</v>
      </c>
      <c r="M30" s="22">
        <v>2140</v>
      </c>
      <c r="N30">
        <v>0.05</v>
      </c>
      <c r="O30">
        <v>17.850000000000001</v>
      </c>
      <c r="P30">
        <v>860</v>
      </c>
      <c r="Q30">
        <v>17.899999999999999</v>
      </c>
      <c r="R30" s="22">
        <v>65930</v>
      </c>
      <c r="S30">
        <v>17.95</v>
      </c>
      <c r="T30" s="22">
        <v>16550</v>
      </c>
      <c r="U30" s="22">
        <v>1044390</v>
      </c>
      <c r="V30">
        <v>17.55</v>
      </c>
      <c r="W30">
        <v>17.95</v>
      </c>
      <c r="X30">
        <v>17.55</v>
      </c>
    </row>
    <row r="31" spans="1:26">
      <c r="A31" t="s">
        <v>810</v>
      </c>
      <c r="C31">
        <v>3.9</v>
      </c>
      <c r="D31">
        <v>3.6</v>
      </c>
      <c r="E31">
        <v>3.3</v>
      </c>
      <c r="F31">
        <v>3.5</v>
      </c>
      <c r="G31" s="22">
        <v>14600</v>
      </c>
      <c r="H31">
        <v>3.6</v>
      </c>
      <c r="I31" s="22">
        <v>107500</v>
      </c>
      <c r="J31">
        <v>3.7</v>
      </c>
      <c r="K31" s="22">
        <v>146500</v>
      </c>
      <c r="L31">
        <v>3.8</v>
      </c>
      <c r="M31" s="22">
        <v>2000</v>
      </c>
      <c r="N31">
        <v>0.2</v>
      </c>
      <c r="O31">
        <v>3.8</v>
      </c>
      <c r="P31" s="22">
        <v>1500</v>
      </c>
      <c r="Q31">
        <v>3.9</v>
      </c>
      <c r="R31" s="22">
        <v>116900</v>
      </c>
      <c r="U31" s="22">
        <v>1040800</v>
      </c>
      <c r="V31">
        <v>3.6</v>
      </c>
      <c r="W31">
        <v>3.9</v>
      </c>
      <c r="X31">
        <v>3.4</v>
      </c>
      <c r="Y31" s="22"/>
      <c r="Z31" s="22"/>
    </row>
    <row r="32" spans="1:26">
      <c r="A32" t="s">
        <v>310</v>
      </c>
      <c r="C32">
        <v>2.6</v>
      </c>
      <c r="D32">
        <v>2.4</v>
      </c>
      <c r="E32">
        <v>2.2000000000000002</v>
      </c>
      <c r="F32">
        <v>2.2999999999999998</v>
      </c>
      <c r="G32" s="22">
        <v>87300</v>
      </c>
      <c r="H32">
        <v>2.4</v>
      </c>
      <c r="I32" s="22">
        <v>136800</v>
      </c>
      <c r="J32">
        <v>2.5</v>
      </c>
      <c r="K32" s="22">
        <v>61900</v>
      </c>
      <c r="L32">
        <v>2.6</v>
      </c>
      <c r="M32" s="22">
        <v>2000</v>
      </c>
      <c r="N32">
        <v>0.2</v>
      </c>
      <c r="O32">
        <v>2.6</v>
      </c>
      <c r="P32" s="22">
        <v>518200</v>
      </c>
      <c r="T32" s="22"/>
      <c r="U32" s="22">
        <v>1031500</v>
      </c>
      <c r="V32">
        <v>2.6</v>
      </c>
      <c r="W32">
        <v>2.6</v>
      </c>
      <c r="X32">
        <v>2.4</v>
      </c>
      <c r="Y32" s="22"/>
      <c r="Z32" s="22"/>
    </row>
    <row r="33" spans="1:26">
      <c r="A33" t="s">
        <v>619</v>
      </c>
      <c r="C33">
        <v>17.399999999999999</v>
      </c>
      <c r="D33">
        <v>16.3</v>
      </c>
      <c r="E33">
        <v>15.2</v>
      </c>
      <c r="F33">
        <v>15.85</v>
      </c>
      <c r="G33" s="22">
        <v>50920</v>
      </c>
      <c r="H33">
        <v>15.9</v>
      </c>
      <c r="I33" s="22">
        <v>48220</v>
      </c>
      <c r="J33">
        <v>15.95</v>
      </c>
      <c r="K33" s="22">
        <v>13580</v>
      </c>
      <c r="L33">
        <v>15.95</v>
      </c>
      <c r="M33">
        <v>430</v>
      </c>
      <c r="N33">
        <v>-0.35</v>
      </c>
      <c r="O33">
        <v>16</v>
      </c>
      <c r="P33" s="22">
        <v>32880</v>
      </c>
      <c r="Q33">
        <v>16.05</v>
      </c>
      <c r="R33" s="22">
        <v>46820</v>
      </c>
      <c r="S33">
        <v>16.100000000000001</v>
      </c>
      <c r="T33" s="22">
        <v>9000</v>
      </c>
      <c r="U33" s="22">
        <v>1011690</v>
      </c>
      <c r="V33">
        <v>16</v>
      </c>
      <c r="W33">
        <v>16.3</v>
      </c>
      <c r="X33">
        <v>15.85</v>
      </c>
      <c r="Y33">
        <v>200</v>
      </c>
      <c r="Z33" s="22"/>
    </row>
    <row r="34" spans="1:26">
      <c r="A34" t="s">
        <v>843</v>
      </c>
      <c r="C34">
        <v>5.0999999999999996</v>
      </c>
      <c r="D34">
        <v>4.7</v>
      </c>
      <c r="E34">
        <v>4.3</v>
      </c>
      <c r="F34">
        <v>4.4000000000000004</v>
      </c>
      <c r="G34" s="22">
        <v>189100</v>
      </c>
      <c r="H34">
        <v>4.5</v>
      </c>
      <c r="I34" s="22">
        <v>94000</v>
      </c>
      <c r="J34">
        <v>4.5999999999999996</v>
      </c>
      <c r="K34" s="22">
        <v>110400</v>
      </c>
      <c r="L34">
        <v>4.7</v>
      </c>
      <c r="M34" s="22">
        <v>10000</v>
      </c>
      <c r="N34">
        <v>0</v>
      </c>
      <c r="O34">
        <v>4.8</v>
      </c>
      <c r="P34" s="22">
        <v>26300</v>
      </c>
      <c r="Q34">
        <v>4.9000000000000004</v>
      </c>
      <c r="R34" s="22">
        <v>142100</v>
      </c>
      <c r="S34">
        <v>5</v>
      </c>
      <c r="T34" s="22">
        <v>195800</v>
      </c>
      <c r="U34" s="22">
        <v>973700</v>
      </c>
      <c r="V34">
        <v>4.7</v>
      </c>
      <c r="W34">
        <v>5</v>
      </c>
      <c r="X34">
        <v>4.5999999999999996</v>
      </c>
      <c r="Z34" s="22"/>
    </row>
    <row r="35" spans="1:26">
      <c r="A35" t="s">
        <v>45</v>
      </c>
      <c r="C35">
        <v>20.3</v>
      </c>
      <c r="D35">
        <v>19</v>
      </c>
      <c r="E35">
        <v>17.7</v>
      </c>
      <c r="F35">
        <v>18.2</v>
      </c>
      <c r="G35" s="22">
        <v>13540</v>
      </c>
      <c r="H35">
        <v>18.25</v>
      </c>
      <c r="I35" s="22">
        <v>4000</v>
      </c>
      <c r="J35">
        <v>18.3</v>
      </c>
      <c r="K35" s="22">
        <v>13890</v>
      </c>
      <c r="L35">
        <v>18.3</v>
      </c>
      <c r="M35" s="22">
        <v>3000</v>
      </c>
      <c r="N35">
        <v>-0.7</v>
      </c>
      <c r="O35">
        <v>18.350000000000001</v>
      </c>
      <c r="P35" s="22">
        <v>4000</v>
      </c>
      <c r="Q35">
        <v>18.399999999999999</v>
      </c>
      <c r="R35" s="22">
        <v>21250</v>
      </c>
      <c r="S35">
        <v>18.45</v>
      </c>
      <c r="T35" s="22">
        <v>2000</v>
      </c>
      <c r="U35" s="22">
        <v>876120</v>
      </c>
      <c r="V35">
        <v>18.5</v>
      </c>
      <c r="W35">
        <v>18.600000000000001</v>
      </c>
      <c r="X35">
        <v>17.8</v>
      </c>
      <c r="Y35" s="22">
        <v>2000</v>
      </c>
      <c r="Z35" s="22">
        <v>75500</v>
      </c>
    </row>
    <row r="36" spans="1:26">
      <c r="A36" t="s">
        <v>857</v>
      </c>
      <c r="C36">
        <v>19.8</v>
      </c>
      <c r="D36">
        <v>18</v>
      </c>
      <c r="E36">
        <v>16.2</v>
      </c>
      <c r="F36">
        <v>18.399999999999999</v>
      </c>
      <c r="G36" s="22">
        <v>105000</v>
      </c>
      <c r="H36">
        <v>18.5</v>
      </c>
      <c r="I36" s="22">
        <v>85800</v>
      </c>
      <c r="J36">
        <v>18.600000000000001</v>
      </c>
      <c r="K36" s="22">
        <v>47000</v>
      </c>
      <c r="L36">
        <v>18.7</v>
      </c>
      <c r="M36" s="22">
        <v>7000</v>
      </c>
      <c r="N36">
        <v>0.7</v>
      </c>
      <c r="O36">
        <v>18.7</v>
      </c>
      <c r="P36" s="22">
        <v>14600</v>
      </c>
      <c r="Q36">
        <v>18.8</v>
      </c>
      <c r="R36" s="22">
        <v>124300</v>
      </c>
      <c r="S36">
        <v>18.899999999999999</v>
      </c>
      <c r="T36" s="22">
        <v>69100</v>
      </c>
      <c r="U36" s="22">
        <v>852600</v>
      </c>
      <c r="V36">
        <v>18</v>
      </c>
      <c r="W36">
        <v>18.7</v>
      </c>
      <c r="X36">
        <v>17.8</v>
      </c>
      <c r="Y36" s="22">
        <v>309300</v>
      </c>
      <c r="Z36" s="22">
        <v>45000</v>
      </c>
    </row>
    <row r="37" spans="1:26">
      <c r="A37" t="s">
        <v>578</v>
      </c>
      <c r="C37">
        <v>18.399999999999999</v>
      </c>
      <c r="D37">
        <v>16.8</v>
      </c>
      <c r="E37">
        <v>15.2</v>
      </c>
      <c r="F37">
        <v>16.7</v>
      </c>
      <c r="G37" s="22">
        <v>53600</v>
      </c>
      <c r="H37">
        <v>16.8</v>
      </c>
      <c r="I37" s="22">
        <v>65800</v>
      </c>
      <c r="J37">
        <v>16.899999999999999</v>
      </c>
      <c r="K37" s="22">
        <v>24000</v>
      </c>
      <c r="L37">
        <v>16.899999999999999</v>
      </c>
      <c r="M37" s="22">
        <v>58900</v>
      </c>
      <c r="N37">
        <v>0.1</v>
      </c>
      <c r="O37">
        <v>17</v>
      </c>
      <c r="P37" s="22">
        <v>181900</v>
      </c>
      <c r="Q37">
        <v>17.100000000000001</v>
      </c>
      <c r="R37" s="22">
        <v>166100</v>
      </c>
      <c r="S37">
        <v>17.2</v>
      </c>
      <c r="T37" s="22">
        <v>185900</v>
      </c>
      <c r="U37" s="22">
        <v>837000</v>
      </c>
      <c r="V37">
        <v>16.899999999999999</v>
      </c>
      <c r="W37">
        <v>16.899999999999999</v>
      </c>
      <c r="X37">
        <v>16.600000000000001</v>
      </c>
      <c r="Y37" s="22">
        <v>36000</v>
      </c>
      <c r="Z37" s="22"/>
    </row>
    <row r="38" spans="1:26">
      <c r="A38" t="s">
        <v>604</v>
      </c>
      <c r="C38">
        <v>9.41</v>
      </c>
      <c r="D38">
        <v>8.8000000000000007</v>
      </c>
      <c r="E38">
        <v>8.19</v>
      </c>
      <c r="F38">
        <v>8.7799999999999994</v>
      </c>
      <c r="G38" s="22">
        <v>14650</v>
      </c>
      <c r="H38">
        <v>8.7899999999999991</v>
      </c>
      <c r="I38" s="22">
        <v>1660</v>
      </c>
      <c r="J38">
        <v>8.8000000000000007</v>
      </c>
      <c r="K38" s="22">
        <v>2640</v>
      </c>
      <c r="L38">
        <v>8.8000000000000007</v>
      </c>
      <c r="M38" s="22">
        <v>4560</v>
      </c>
      <c r="N38">
        <v>0</v>
      </c>
      <c r="O38">
        <v>8.81</v>
      </c>
      <c r="P38" s="22">
        <v>110</v>
      </c>
      <c r="Q38">
        <v>8.82</v>
      </c>
      <c r="R38" s="22">
        <v>1400</v>
      </c>
      <c r="S38">
        <v>8.83</v>
      </c>
      <c r="T38" s="22">
        <v>20040</v>
      </c>
      <c r="U38" s="22">
        <v>816540</v>
      </c>
      <c r="V38">
        <v>8.7200000000000006</v>
      </c>
      <c r="W38">
        <v>8.84</v>
      </c>
      <c r="X38">
        <v>8.7200000000000006</v>
      </c>
      <c r="Z38" s="22"/>
    </row>
    <row r="39" spans="1:26">
      <c r="A39" t="s">
        <v>1611</v>
      </c>
      <c r="C39">
        <v>37.85</v>
      </c>
      <c r="D39">
        <v>35.4</v>
      </c>
      <c r="E39">
        <v>32.950000000000003</v>
      </c>
      <c r="F39">
        <v>35.15</v>
      </c>
      <c r="G39" s="22">
        <v>6200</v>
      </c>
      <c r="H39">
        <v>35.200000000000003</v>
      </c>
      <c r="I39" s="22">
        <v>3000</v>
      </c>
      <c r="J39">
        <v>35.25</v>
      </c>
      <c r="K39" s="22">
        <v>10520</v>
      </c>
      <c r="L39">
        <v>35.299999999999997</v>
      </c>
      <c r="M39" s="22">
        <v>5000</v>
      </c>
      <c r="N39">
        <v>-0.1</v>
      </c>
      <c r="O39">
        <v>35.299999999999997</v>
      </c>
      <c r="P39" s="22">
        <v>7540</v>
      </c>
      <c r="Q39">
        <v>35.35</v>
      </c>
      <c r="R39" s="22">
        <v>11000</v>
      </c>
      <c r="S39">
        <v>35.4</v>
      </c>
      <c r="T39" s="22">
        <v>27900</v>
      </c>
      <c r="U39" s="22">
        <v>789700</v>
      </c>
      <c r="V39">
        <v>35</v>
      </c>
      <c r="W39">
        <v>35.549999999999997</v>
      </c>
      <c r="X39">
        <v>34.799999999999997</v>
      </c>
      <c r="Y39" s="22">
        <v>13670</v>
      </c>
      <c r="Z39" s="22">
        <v>50000</v>
      </c>
    </row>
    <row r="40" spans="1:26">
      <c r="A40" t="s">
        <v>114</v>
      </c>
      <c r="C40">
        <v>24.8</v>
      </c>
      <c r="D40">
        <v>23.2</v>
      </c>
      <c r="E40">
        <v>21.6</v>
      </c>
      <c r="F40">
        <v>22.7</v>
      </c>
      <c r="G40" s="22">
        <v>24510</v>
      </c>
      <c r="H40">
        <v>22.75</v>
      </c>
      <c r="I40" s="22">
        <v>13600</v>
      </c>
      <c r="J40">
        <v>22.8</v>
      </c>
      <c r="K40" s="22">
        <v>4230</v>
      </c>
      <c r="L40">
        <v>22.8</v>
      </c>
      <c r="M40">
        <v>790</v>
      </c>
      <c r="N40">
        <v>-0.4</v>
      </c>
      <c r="O40">
        <v>22.9</v>
      </c>
      <c r="P40" s="22">
        <v>19500</v>
      </c>
      <c r="Q40">
        <v>22.95</v>
      </c>
      <c r="R40" s="22">
        <v>10680</v>
      </c>
      <c r="S40">
        <v>23</v>
      </c>
      <c r="T40" s="22">
        <v>32350</v>
      </c>
      <c r="U40" s="22">
        <v>739250</v>
      </c>
      <c r="V40">
        <v>23.1</v>
      </c>
      <c r="W40">
        <v>23.1</v>
      </c>
      <c r="X40">
        <v>22.7</v>
      </c>
      <c r="Y40" s="22">
        <v>20440</v>
      </c>
      <c r="Z40">
        <v>850</v>
      </c>
    </row>
    <row r="41" spans="1:26">
      <c r="A41" t="s">
        <v>787</v>
      </c>
      <c r="C41">
        <v>1.1000000000000001</v>
      </c>
      <c r="D41">
        <v>1</v>
      </c>
      <c r="E41">
        <v>0.9</v>
      </c>
      <c r="G41" s="22"/>
      <c r="H41">
        <v>0.9</v>
      </c>
      <c r="I41" s="22">
        <v>888800</v>
      </c>
      <c r="J41">
        <v>1</v>
      </c>
      <c r="K41" s="22">
        <v>217400</v>
      </c>
      <c r="L41">
        <v>1.1000000000000001</v>
      </c>
      <c r="M41" s="22">
        <v>200</v>
      </c>
      <c r="N41">
        <v>0.1</v>
      </c>
      <c r="O41">
        <v>1.1000000000000001</v>
      </c>
      <c r="P41" s="22">
        <v>891500</v>
      </c>
      <c r="R41" s="22"/>
      <c r="T41" s="22"/>
      <c r="U41" s="22">
        <v>709400</v>
      </c>
      <c r="V41">
        <v>1</v>
      </c>
      <c r="W41">
        <v>1.1000000000000001</v>
      </c>
      <c r="X41">
        <v>1</v>
      </c>
      <c r="Y41" s="22"/>
    </row>
    <row r="42" spans="1:26">
      <c r="A42" t="s">
        <v>1405</v>
      </c>
      <c r="C42">
        <v>5.61</v>
      </c>
      <c r="D42">
        <v>5.25</v>
      </c>
      <c r="E42">
        <v>4.8899999999999997</v>
      </c>
      <c r="F42">
        <v>5.21</v>
      </c>
      <c r="G42" s="22">
        <v>20230</v>
      </c>
      <c r="H42">
        <v>5.22</v>
      </c>
      <c r="I42" s="22">
        <v>3000</v>
      </c>
      <c r="J42">
        <v>5.25</v>
      </c>
      <c r="K42" s="22">
        <v>17590</v>
      </c>
      <c r="L42">
        <v>5.27</v>
      </c>
      <c r="M42">
        <v>300</v>
      </c>
      <c r="N42">
        <v>0.02</v>
      </c>
      <c r="O42">
        <v>5.27</v>
      </c>
      <c r="P42" s="22">
        <v>5900</v>
      </c>
      <c r="Q42">
        <v>5.33</v>
      </c>
      <c r="R42" s="22">
        <v>1600</v>
      </c>
      <c r="S42">
        <v>5.34</v>
      </c>
      <c r="T42" s="22">
        <v>3680</v>
      </c>
      <c r="U42" s="22">
        <v>635450</v>
      </c>
      <c r="V42">
        <v>5.21</v>
      </c>
      <c r="W42">
        <v>5.4</v>
      </c>
      <c r="X42">
        <v>5.2</v>
      </c>
      <c r="Y42" s="22"/>
      <c r="Z42" s="22"/>
    </row>
    <row r="43" spans="1:26">
      <c r="A43" t="s">
        <v>1399</v>
      </c>
      <c r="C43">
        <v>10.050000000000001</v>
      </c>
      <c r="D43">
        <v>9.4</v>
      </c>
      <c r="E43">
        <v>8.75</v>
      </c>
      <c r="F43">
        <v>9.08</v>
      </c>
      <c r="G43" s="22">
        <v>4780</v>
      </c>
      <c r="H43">
        <v>9.1</v>
      </c>
      <c r="I43" s="22">
        <v>16030</v>
      </c>
      <c r="J43">
        <v>9.11</v>
      </c>
      <c r="K43" s="22">
        <v>600</v>
      </c>
      <c r="L43">
        <v>9.1300000000000008</v>
      </c>
      <c r="M43" s="22">
        <v>450</v>
      </c>
      <c r="N43">
        <v>-0.27</v>
      </c>
      <c r="O43">
        <v>9.1300000000000008</v>
      </c>
      <c r="P43" s="22">
        <v>13270</v>
      </c>
      <c r="Q43">
        <v>9.15</v>
      </c>
      <c r="R43" s="22">
        <v>30310</v>
      </c>
      <c r="S43">
        <v>9.18</v>
      </c>
      <c r="T43" s="22">
        <v>14010</v>
      </c>
      <c r="U43" s="22">
        <v>635050</v>
      </c>
      <c r="V43">
        <v>9.4</v>
      </c>
      <c r="W43">
        <v>9.4499999999999993</v>
      </c>
      <c r="X43">
        <v>9.08</v>
      </c>
      <c r="Y43" s="22"/>
    </row>
    <row r="44" spans="1:26">
      <c r="A44" t="s">
        <v>1196</v>
      </c>
      <c r="C44">
        <v>17.3</v>
      </c>
      <c r="D44">
        <v>16.2</v>
      </c>
      <c r="E44">
        <v>15.1</v>
      </c>
      <c r="F44">
        <v>16.399999999999999</v>
      </c>
      <c r="G44" s="22">
        <v>27230</v>
      </c>
      <c r="H44">
        <v>16.45</v>
      </c>
      <c r="I44" s="22">
        <v>21280</v>
      </c>
      <c r="J44">
        <v>16.5</v>
      </c>
      <c r="K44" s="22">
        <v>25720</v>
      </c>
      <c r="L44">
        <v>16.55</v>
      </c>
      <c r="M44" s="22">
        <v>7600</v>
      </c>
      <c r="N44">
        <v>0.35</v>
      </c>
      <c r="O44">
        <v>16.55</v>
      </c>
      <c r="P44" s="22">
        <v>14630</v>
      </c>
      <c r="Q44">
        <v>16.600000000000001</v>
      </c>
      <c r="R44" s="22">
        <v>19520</v>
      </c>
      <c r="S44">
        <v>16.649999999999999</v>
      </c>
      <c r="T44" s="22">
        <v>21320</v>
      </c>
      <c r="U44" s="22">
        <v>610080</v>
      </c>
      <c r="V44">
        <v>16.2</v>
      </c>
      <c r="W44">
        <v>16.55</v>
      </c>
      <c r="X44">
        <v>16</v>
      </c>
      <c r="Y44" s="22"/>
      <c r="Z44" s="22"/>
    </row>
    <row r="45" spans="1:26">
      <c r="A45" t="s">
        <v>178</v>
      </c>
      <c r="C45">
        <v>8.34</v>
      </c>
      <c r="D45">
        <v>7.8</v>
      </c>
      <c r="E45">
        <v>7.26</v>
      </c>
      <c r="F45">
        <v>7.59</v>
      </c>
      <c r="G45" s="22">
        <v>25200</v>
      </c>
      <c r="H45">
        <v>7.6</v>
      </c>
      <c r="I45" s="22">
        <v>67590</v>
      </c>
      <c r="J45">
        <v>7.61</v>
      </c>
      <c r="K45" s="22">
        <v>30590</v>
      </c>
      <c r="L45">
        <v>7.7</v>
      </c>
      <c r="M45" s="22">
        <v>5000</v>
      </c>
      <c r="N45">
        <v>-0.1</v>
      </c>
      <c r="O45">
        <v>7.7</v>
      </c>
      <c r="P45" s="22">
        <v>76480</v>
      </c>
      <c r="Q45">
        <v>7.75</v>
      </c>
      <c r="R45" s="22">
        <v>6000</v>
      </c>
      <c r="S45">
        <v>7.79</v>
      </c>
      <c r="T45">
        <v>500</v>
      </c>
      <c r="U45" s="22">
        <v>608390</v>
      </c>
      <c r="V45">
        <v>7.8</v>
      </c>
      <c r="W45">
        <v>7.84</v>
      </c>
      <c r="X45">
        <v>7.6</v>
      </c>
      <c r="Y45" s="22"/>
    </row>
    <row r="46" spans="1:26">
      <c r="A46" t="s">
        <v>1143</v>
      </c>
      <c r="C46">
        <v>43.95</v>
      </c>
      <c r="D46">
        <v>41.1</v>
      </c>
      <c r="E46">
        <v>38.25</v>
      </c>
      <c r="F46">
        <v>41.85</v>
      </c>
      <c r="G46" s="22">
        <v>53490</v>
      </c>
      <c r="H46">
        <v>41.9</v>
      </c>
      <c r="I46" s="22">
        <v>40520</v>
      </c>
      <c r="J46">
        <v>41.95</v>
      </c>
      <c r="K46" s="22">
        <v>36820</v>
      </c>
      <c r="L46">
        <v>41.95</v>
      </c>
      <c r="M46" s="22">
        <v>1250</v>
      </c>
      <c r="N46">
        <v>0.85</v>
      </c>
      <c r="O46">
        <v>42</v>
      </c>
      <c r="P46" s="22">
        <v>13260</v>
      </c>
      <c r="Q46">
        <v>42.1</v>
      </c>
      <c r="R46" s="22">
        <v>1260</v>
      </c>
      <c r="S46">
        <v>42.2</v>
      </c>
      <c r="T46" s="22">
        <v>8000</v>
      </c>
      <c r="U46" s="22">
        <v>571910</v>
      </c>
      <c r="V46">
        <v>41.25</v>
      </c>
      <c r="W46">
        <v>42</v>
      </c>
      <c r="X46">
        <v>41.25</v>
      </c>
      <c r="Y46">
        <v>140</v>
      </c>
      <c r="Z46" s="22">
        <v>41730</v>
      </c>
    </row>
    <row r="47" spans="1:26">
      <c r="A47" t="s">
        <v>161</v>
      </c>
      <c r="C47">
        <v>27.75</v>
      </c>
      <c r="D47">
        <v>25.95</v>
      </c>
      <c r="E47">
        <v>24.15</v>
      </c>
      <c r="F47">
        <v>25.75</v>
      </c>
      <c r="G47" s="22">
        <v>4900</v>
      </c>
      <c r="H47">
        <v>25.8</v>
      </c>
      <c r="I47" s="22">
        <v>10340</v>
      </c>
      <c r="J47">
        <v>25.85</v>
      </c>
      <c r="K47" s="22">
        <v>5400</v>
      </c>
      <c r="L47">
        <v>25.9</v>
      </c>
      <c r="M47" s="22">
        <v>8850</v>
      </c>
      <c r="N47">
        <v>-0.05</v>
      </c>
      <c r="O47">
        <v>25.9</v>
      </c>
      <c r="P47" s="22">
        <v>11250</v>
      </c>
      <c r="Q47">
        <v>25.95</v>
      </c>
      <c r="R47" s="22">
        <v>26750</v>
      </c>
      <c r="S47">
        <v>26</v>
      </c>
      <c r="T47" s="22">
        <v>14020</v>
      </c>
      <c r="U47" s="22">
        <v>566490</v>
      </c>
      <c r="V47">
        <v>25.9</v>
      </c>
      <c r="W47">
        <v>25.95</v>
      </c>
      <c r="X47">
        <v>25.6</v>
      </c>
      <c r="Y47" s="22"/>
      <c r="Z47" s="22">
        <v>1400</v>
      </c>
    </row>
    <row r="48" spans="1:26">
      <c r="A48" t="s">
        <v>626</v>
      </c>
      <c r="C48">
        <v>2.46</v>
      </c>
      <c r="D48">
        <v>2.2999999999999998</v>
      </c>
      <c r="E48">
        <v>2.14</v>
      </c>
      <c r="F48">
        <v>2.27</v>
      </c>
      <c r="G48" s="22">
        <v>152340</v>
      </c>
      <c r="H48">
        <v>2.2799999999999998</v>
      </c>
      <c r="I48" s="22">
        <v>68770</v>
      </c>
      <c r="J48">
        <v>2.29</v>
      </c>
      <c r="K48" s="22">
        <v>21000</v>
      </c>
      <c r="L48">
        <v>2.2999999999999998</v>
      </c>
      <c r="M48" s="22">
        <v>21000</v>
      </c>
      <c r="N48">
        <v>0</v>
      </c>
      <c r="O48">
        <v>2.2999999999999998</v>
      </c>
      <c r="P48" s="22">
        <v>106900</v>
      </c>
      <c r="Q48">
        <v>2.31</v>
      </c>
      <c r="R48" s="22">
        <v>54510</v>
      </c>
      <c r="S48">
        <v>2.3199999999999998</v>
      </c>
      <c r="T48" s="22">
        <v>43090</v>
      </c>
      <c r="U48" s="22">
        <v>555580</v>
      </c>
      <c r="V48">
        <v>2.2799999999999998</v>
      </c>
      <c r="W48">
        <v>2.31</v>
      </c>
      <c r="X48">
        <v>2.27</v>
      </c>
      <c r="Y48" s="22">
        <v>5000</v>
      </c>
      <c r="Z48" s="22">
        <v>107000</v>
      </c>
    </row>
    <row r="49" spans="1:26">
      <c r="A49" t="s">
        <v>642</v>
      </c>
      <c r="C49">
        <v>15.7</v>
      </c>
      <c r="D49">
        <v>14.7</v>
      </c>
      <c r="E49">
        <v>13.7</v>
      </c>
      <c r="F49">
        <v>14.85</v>
      </c>
      <c r="G49" s="22">
        <v>75220</v>
      </c>
      <c r="H49">
        <v>14.9</v>
      </c>
      <c r="I49" s="22">
        <v>73330</v>
      </c>
      <c r="J49">
        <v>14.95</v>
      </c>
      <c r="K49" s="22">
        <v>9690</v>
      </c>
      <c r="L49">
        <v>14.95</v>
      </c>
      <c r="M49" s="22">
        <v>38730</v>
      </c>
      <c r="N49">
        <v>0.25</v>
      </c>
      <c r="O49">
        <v>15</v>
      </c>
      <c r="P49" s="22">
        <v>32050</v>
      </c>
      <c r="Q49">
        <v>15.05</v>
      </c>
      <c r="R49" s="22">
        <v>63910</v>
      </c>
      <c r="S49">
        <v>15.1</v>
      </c>
      <c r="T49" s="22">
        <v>75460</v>
      </c>
      <c r="U49" s="22">
        <v>528910</v>
      </c>
      <c r="V49">
        <v>15</v>
      </c>
      <c r="W49">
        <v>15</v>
      </c>
      <c r="X49">
        <v>14.85</v>
      </c>
      <c r="Y49" s="22">
        <v>9000</v>
      </c>
      <c r="Z49" s="22">
        <v>12000</v>
      </c>
    </row>
    <row r="50" spans="1:26">
      <c r="A50" t="s">
        <v>1144</v>
      </c>
      <c r="C50">
        <v>24.05</v>
      </c>
      <c r="D50">
        <v>22.5</v>
      </c>
      <c r="E50">
        <v>20.95</v>
      </c>
      <c r="F50">
        <v>22.35</v>
      </c>
      <c r="G50" s="22">
        <v>300</v>
      </c>
      <c r="H50">
        <v>22.4</v>
      </c>
      <c r="I50" s="22">
        <v>120</v>
      </c>
      <c r="J50">
        <v>22.45</v>
      </c>
      <c r="K50">
        <v>210</v>
      </c>
      <c r="L50">
        <v>22.5</v>
      </c>
      <c r="M50" s="22">
        <v>10</v>
      </c>
      <c r="N50">
        <v>0</v>
      </c>
      <c r="O50">
        <v>22.5</v>
      </c>
      <c r="P50" s="22">
        <v>4620</v>
      </c>
      <c r="Q50">
        <v>22.6</v>
      </c>
      <c r="R50" s="22">
        <v>3500</v>
      </c>
      <c r="S50">
        <v>22.65</v>
      </c>
      <c r="T50" s="22">
        <v>28150</v>
      </c>
      <c r="U50" s="22">
        <v>512390</v>
      </c>
      <c r="V50">
        <v>22.7</v>
      </c>
      <c r="W50">
        <v>22.9</v>
      </c>
      <c r="X50">
        <v>22.25</v>
      </c>
      <c r="Y50" s="22"/>
      <c r="Z50" s="22">
        <v>2000</v>
      </c>
    </row>
    <row r="51" spans="1:26">
      <c r="A51" t="s">
        <v>150</v>
      </c>
      <c r="C51">
        <v>84.6</v>
      </c>
      <c r="D51">
        <v>79.099999999999994</v>
      </c>
      <c r="E51">
        <v>73.599999999999994</v>
      </c>
      <c r="F51">
        <v>80.3</v>
      </c>
      <c r="G51" s="22">
        <v>6820</v>
      </c>
      <c r="H51">
        <v>80.400000000000006</v>
      </c>
      <c r="I51" s="22">
        <v>3720</v>
      </c>
      <c r="J51">
        <v>80.5</v>
      </c>
      <c r="K51" s="22">
        <v>3800</v>
      </c>
      <c r="L51">
        <v>80.5</v>
      </c>
      <c r="M51" s="22">
        <v>3320</v>
      </c>
      <c r="N51">
        <v>1.4</v>
      </c>
      <c r="O51">
        <v>80.7</v>
      </c>
      <c r="P51">
        <v>360</v>
      </c>
      <c r="Q51">
        <v>80.8</v>
      </c>
      <c r="R51">
        <v>500</v>
      </c>
      <c r="S51">
        <v>80.900000000000006</v>
      </c>
      <c r="T51" s="22">
        <v>5230</v>
      </c>
      <c r="U51" s="22">
        <v>502940</v>
      </c>
      <c r="V51">
        <v>79</v>
      </c>
      <c r="W51">
        <v>81.2</v>
      </c>
      <c r="X51">
        <v>78.599999999999994</v>
      </c>
      <c r="Y51" s="22">
        <v>249110</v>
      </c>
      <c r="Z51" s="22">
        <v>108810</v>
      </c>
    </row>
    <row r="52" spans="1:26">
      <c r="A52" t="s">
        <v>1580</v>
      </c>
      <c r="C52">
        <v>9.19</v>
      </c>
      <c r="D52">
        <v>8.59</v>
      </c>
      <c r="E52">
        <v>7.99</v>
      </c>
      <c r="K52" s="22"/>
      <c r="L52">
        <v>7.99</v>
      </c>
      <c r="M52" s="22">
        <v>5500</v>
      </c>
      <c r="N52">
        <v>-0.6</v>
      </c>
      <c r="O52">
        <v>7.99</v>
      </c>
      <c r="P52" s="22">
        <v>643770</v>
      </c>
      <c r="Q52">
        <v>8</v>
      </c>
      <c r="R52" s="22">
        <v>10600</v>
      </c>
      <c r="S52">
        <v>8.0500000000000007</v>
      </c>
      <c r="T52" s="22">
        <v>12330</v>
      </c>
      <c r="U52" s="22">
        <v>473050</v>
      </c>
      <c r="V52">
        <v>8.5</v>
      </c>
      <c r="W52">
        <v>8.5</v>
      </c>
      <c r="X52">
        <v>7.99</v>
      </c>
      <c r="Y52" s="22">
        <v>8670</v>
      </c>
    </row>
    <row r="53" spans="1:26">
      <c r="A53" t="s">
        <v>591</v>
      </c>
      <c r="C53">
        <v>5.7</v>
      </c>
      <c r="D53">
        <v>5.2</v>
      </c>
      <c r="E53">
        <v>4.7</v>
      </c>
      <c r="F53">
        <v>5</v>
      </c>
      <c r="G53" s="22">
        <v>345200</v>
      </c>
      <c r="H53">
        <v>5.0999999999999996</v>
      </c>
      <c r="I53" s="22">
        <v>271700</v>
      </c>
      <c r="J53">
        <v>5.2</v>
      </c>
      <c r="K53" s="22">
        <v>25500</v>
      </c>
      <c r="L53">
        <v>5.2</v>
      </c>
      <c r="M53" s="22">
        <v>2000</v>
      </c>
      <c r="N53">
        <v>0</v>
      </c>
      <c r="O53">
        <v>5.3</v>
      </c>
      <c r="P53" s="22">
        <v>291100</v>
      </c>
      <c r="Q53">
        <v>5.4</v>
      </c>
      <c r="R53" s="22">
        <v>190300</v>
      </c>
      <c r="S53">
        <v>5.5</v>
      </c>
      <c r="T53" s="22">
        <v>89100</v>
      </c>
      <c r="U53" s="22">
        <v>458500</v>
      </c>
      <c r="V53">
        <v>5.2</v>
      </c>
      <c r="W53">
        <v>5.3</v>
      </c>
      <c r="X53">
        <v>5.2</v>
      </c>
    </row>
    <row r="54" spans="1:26">
      <c r="A54" t="s">
        <v>609</v>
      </c>
      <c r="C54">
        <v>15.8</v>
      </c>
      <c r="D54">
        <v>14.4</v>
      </c>
      <c r="E54">
        <v>13</v>
      </c>
      <c r="F54">
        <v>14.1</v>
      </c>
      <c r="G54" s="22">
        <v>60900</v>
      </c>
      <c r="H54">
        <v>14.2</v>
      </c>
      <c r="I54" s="22">
        <v>36900</v>
      </c>
      <c r="J54">
        <v>14.3</v>
      </c>
      <c r="K54" s="22">
        <v>28300</v>
      </c>
      <c r="L54">
        <v>14.3</v>
      </c>
      <c r="M54" s="22">
        <v>800</v>
      </c>
      <c r="N54">
        <v>-0.1</v>
      </c>
      <c r="O54">
        <v>14.4</v>
      </c>
      <c r="P54" s="22">
        <v>37200</v>
      </c>
      <c r="Q54">
        <v>14.5</v>
      </c>
      <c r="R54" s="22">
        <v>77400</v>
      </c>
      <c r="S54">
        <v>14.6</v>
      </c>
      <c r="T54" s="22">
        <v>41100</v>
      </c>
      <c r="U54" s="22">
        <v>457400</v>
      </c>
      <c r="V54">
        <v>14.5</v>
      </c>
      <c r="W54">
        <v>14.5</v>
      </c>
      <c r="X54">
        <v>14.1</v>
      </c>
      <c r="Y54" s="22">
        <v>28100</v>
      </c>
    </row>
    <row r="55" spans="1:26">
      <c r="A55" t="s">
        <v>640</v>
      </c>
      <c r="C55">
        <v>34.950000000000003</v>
      </c>
      <c r="D55">
        <v>32.700000000000003</v>
      </c>
      <c r="E55">
        <v>30.45</v>
      </c>
      <c r="F55">
        <v>33.950000000000003</v>
      </c>
      <c r="G55" s="22">
        <v>4040</v>
      </c>
      <c r="H55">
        <v>34</v>
      </c>
      <c r="I55" s="22">
        <v>10000</v>
      </c>
      <c r="J55">
        <v>34.1</v>
      </c>
      <c r="K55" s="22">
        <v>11970</v>
      </c>
      <c r="L55">
        <v>34.200000000000003</v>
      </c>
      <c r="M55" s="22">
        <v>5000</v>
      </c>
      <c r="N55">
        <v>1.5</v>
      </c>
      <c r="O55">
        <v>34.200000000000003</v>
      </c>
      <c r="P55" s="22">
        <v>10670</v>
      </c>
      <c r="Q55">
        <v>34.25</v>
      </c>
      <c r="R55" s="22">
        <v>1100</v>
      </c>
      <c r="S55">
        <v>34.299999999999997</v>
      </c>
      <c r="T55" s="22">
        <v>12760</v>
      </c>
      <c r="U55" s="22">
        <v>442200</v>
      </c>
      <c r="V55">
        <v>33</v>
      </c>
      <c r="W55">
        <v>34.299999999999997</v>
      </c>
      <c r="X55">
        <v>32.75</v>
      </c>
      <c r="Y55" s="22"/>
      <c r="Z55" s="22"/>
    </row>
    <row r="56" spans="1:26">
      <c r="A56" t="s">
        <v>621</v>
      </c>
      <c r="C56">
        <v>44.5</v>
      </c>
      <c r="D56">
        <v>41.6</v>
      </c>
      <c r="E56">
        <v>38.700000000000003</v>
      </c>
      <c r="F56">
        <v>42.05</v>
      </c>
      <c r="G56" s="22">
        <v>3650</v>
      </c>
      <c r="H56">
        <v>42.1</v>
      </c>
      <c r="I56" s="22">
        <v>2380</v>
      </c>
      <c r="J56">
        <v>42.15</v>
      </c>
      <c r="K56" s="22">
        <v>5920</v>
      </c>
      <c r="L56">
        <v>42.2</v>
      </c>
      <c r="M56" s="22">
        <v>5500</v>
      </c>
      <c r="N56">
        <v>0.6</v>
      </c>
      <c r="O56">
        <v>42.2</v>
      </c>
      <c r="P56" s="22">
        <v>5670</v>
      </c>
      <c r="Q56">
        <v>42.25</v>
      </c>
      <c r="R56" s="22">
        <v>23610</v>
      </c>
      <c r="S56">
        <v>42.3</v>
      </c>
      <c r="T56" s="22">
        <v>28080</v>
      </c>
      <c r="U56" s="22">
        <v>423640</v>
      </c>
      <c r="V56">
        <v>42.2</v>
      </c>
      <c r="W56">
        <v>42.4</v>
      </c>
      <c r="X56">
        <v>41.85</v>
      </c>
      <c r="Y56" s="22"/>
      <c r="Z56" s="22"/>
    </row>
    <row r="57" spans="1:26">
      <c r="A57" t="s">
        <v>394</v>
      </c>
      <c r="C57">
        <v>7.5</v>
      </c>
      <c r="D57">
        <v>6.9</v>
      </c>
      <c r="E57">
        <v>6.3</v>
      </c>
      <c r="F57">
        <v>6.6</v>
      </c>
      <c r="G57" s="22">
        <v>31000</v>
      </c>
      <c r="H57">
        <v>6.7</v>
      </c>
      <c r="I57" s="22">
        <v>35200</v>
      </c>
      <c r="J57">
        <v>6.8</v>
      </c>
      <c r="K57" s="22">
        <v>78100</v>
      </c>
      <c r="L57">
        <v>6.9</v>
      </c>
      <c r="M57" s="22">
        <v>200</v>
      </c>
      <c r="N57">
        <v>0</v>
      </c>
      <c r="O57">
        <v>6.9</v>
      </c>
      <c r="P57" s="22">
        <v>15300</v>
      </c>
      <c r="Q57">
        <v>7</v>
      </c>
      <c r="R57" s="22">
        <v>19600</v>
      </c>
      <c r="S57">
        <v>7.1</v>
      </c>
      <c r="T57" s="22">
        <v>10000</v>
      </c>
      <c r="U57" s="22">
        <v>386300</v>
      </c>
      <c r="V57">
        <v>6.8</v>
      </c>
      <c r="W57">
        <v>6.9</v>
      </c>
      <c r="X57">
        <v>6.8</v>
      </c>
    </row>
    <row r="58" spans="1:26">
      <c r="A58" t="s">
        <v>1561</v>
      </c>
      <c r="C58">
        <v>44.9</v>
      </c>
      <c r="D58">
        <v>42</v>
      </c>
      <c r="E58">
        <v>39.1</v>
      </c>
      <c r="F58">
        <v>42.6</v>
      </c>
      <c r="G58" s="22">
        <v>2420</v>
      </c>
      <c r="H58">
        <v>42.65</v>
      </c>
      <c r="I58" s="22">
        <v>67960</v>
      </c>
      <c r="J58">
        <v>42.7</v>
      </c>
      <c r="K58" s="22">
        <v>350</v>
      </c>
      <c r="L58">
        <v>42.75</v>
      </c>
      <c r="M58" s="22">
        <v>5540</v>
      </c>
      <c r="N58">
        <v>0.75</v>
      </c>
      <c r="O58">
        <v>42.75</v>
      </c>
      <c r="P58" s="22">
        <v>4350</v>
      </c>
      <c r="Q58">
        <v>42.8</v>
      </c>
      <c r="R58" s="22">
        <v>15900</v>
      </c>
      <c r="S58">
        <v>42.85</v>
      </c>
      <c r="T58" s="22">
        <v>21000</v>
      </c>
      <c r="U58" s="22">
        <v>370240</v>
      </c>
      <c r="V58">
        <v>41.5</v>
      </c>
      <c r="W58">
        <v>42.8</v>
      </c>
      <c r="X58">
        <v>41</v>
      </c>
      <c r="Y58" s="22">
        <v>83750</v>
      </c>
      <c r="Z58" s="22">
        <v>38490</v>
      </c>
    </row>
    <row r="59" spans="1:26">
      <c r="A59" t="s">
        <v>1194</v>
      </c>
      <c r="C59">
        <v>140.1</v>
      </c>
      <c r="D59">
        <v>131</v>
      </c>
      <c r="E59">
        <v>121.9</v>
      </c>
      <c r="F59">
        <v>138.19999999999999</v>
      </c>
      <c r="G59" s="22">
        <v>680</v>
      </c>
      <c r="H59">
        <v>138.30000000000001</v>
      </c>
      <c r="I59" s="22">
        <v>10</v>
      </c>
      <c r="J59">
        <v>138.4</v>
      </c>
      <c r="K59" s="22">
        <v>170</v>
      </c>
      <c r="L59">
        <v>138.4</v>
      </c>
      <c r="M59" s="22">
        <v>210</v>
      </c>
      <c r="N59">
        <v>7.4</v>
      </c>
      <c r="O59">
        <v>138.5</v>
      </c>
      <c r="P59" s="22">
        <v>4040</v>
      </c>
      <c r="Q59">
        <v>138.9</v>
      </c>
      <c r="R59" s="22">
        <v>1050</v>
      </c>
      <c r="S59">
        <v>139</v>
      </c>
      <c r="T59" s="22">
        <v>9510</v>
      </c>
      <c r="U59" s="22">
        <v>363850</v>
      </c>
      <c r="V59">
        <v>137</v>
      </c>
      <c r="W59">
        <v>139.5</v>
      </c>
      <c r="X59">
        <v>136</v>
      </c>
      <c r="Y59" s="22">
        <v>1010</v>
      </c>
      <c r="Z59" s="22">
        <v>5480</v>
      </c>
    </row>
    <row r="60" spans="1:26">
      <c r="A60" t="s">
        <v>105</v>
      </c>
      <c r="C60">
        <v>88.4</v>
      </c>
      <c r="D60">
        <v>82.7</v>
      </c>
      <c r="E60">
        <v>77</v>
      </c>
      <c r="F60">
        <v>85.5</v>
      </c>
      <c r="G60" s="22">
        <v>4620</v>
      </c>
      <c r="H60">
        <v>85.6</v>
      </c>
      <c r="I60" s="22">
        <v>2270</v>
      </c>
      <c r="J60">
        <v>85.7</v>
      </c>
      <c r="K60" s="22">
        <v>520</v>
      </c>
      <c r="L60">
        <v>85.8</v>
      </c>
      <c r="M60" s="22">
        <v>5100</v>
      </c>
      <c r="N60">
        <v>3.1</v>
      </c>
      <c r="O60">
        <v>85.8</v>
      </c>
      <c r="P60" s="22">
        <v>3640</v>
      </c>
      <c r="Q60">
        <v>85.9</v>
      </c>
      <c r="R60" s="22">
        <v>5000</v>
      </c>
      <c r="S60">
        <v>86</v>
      </c>
      <c r="T60" s="22">
        <v>15220</v>
      </c>
      <c r="U60" s="22">
        <v>357840</v>
      </c>
      <c r="V60">
        <v>84.2</v>
      </c>
      <c r="W60">
        <v>85.8</v>
      </c>
      <c r="X60">
        <v>83.5</v>
      </c>
      <c r="Y60" s="22">
        <v>89940</v>
      </c>
      <c r="Z60" s="22">
        <v>2990</v>
      </c>
    </row>
    <row r="61" spans="1:26">
      <c r="A61" t="s">
        <v>203</v>
      </c>
      <c r="C61">
        <v>19.45</v>
      </c>
      <c r="D61">
        <v>18.2</v>
      </c>
      <c r="E61">
        <v>16.95</v>
      </c>
      <c r="F61">
        <v>18.75</v>
      </c>
      <c r="G61" s="22">
        <v>1000</v>
      </c>
      <c r="H61">
        <v>18.8</v>
      </c>
      <c r="I61" s="22">
        <v>7940</v>
      </c>
      <c r="J61">
        <v>18.850000000000001</v>
      </c>
      <c r="K61">
        <v>980</v>
      </c>
      <c r="L61">
        <v>18.899999999999999</v>
      </c>
      <c r="M61" s="22">
        <v>2000</v>
      </c>
      <c r="N61">
        <v>0.7</v>
      </c>
      <c r="O61">
        <v>18.899999999999999</v>
      </c>
      <c r="P61" s="22">
        <v>970</v>
      </c>
      <c r="Q61">
        <v>18.95</v>
      </c>
      <c r="R61" s="22">
        <v>16030</v>
      </c>
      <c r="S61">
        <v>19</v>
      </c>
      <c r="T61" s="22">
        <v>13900</v>
      </c>
      <c r="U61" s="22">
        <v>331330</v>
      </c>
      <c r="V61">
        <v>18.2</v>
      </c>
      <c r="W61">
        <v>18.95</v>
      </c>
      <c r="X61">
        <v>18.2</v>
      </c>
      <c r="Y61" s="22">
        <v>10</v>
      </c>
      <c r="Z61" s="22">
        <v>162400</v>
      </c>
    </row>
    <row r="62" spans="1:26">
      <c r="A62" t="s">
        <v>318</v>
      </c>
      <c r="C62">
        <v>4.9800000000000004</v>
      </c>
      <c r="D62">
        <v>4.66</v>
      </c>
      <c r="E62">
        <v>4.34</v>
      </c>
      <c r="F62">
        <v>4.7</v>
      </c>
      <c r="G62" s="22">
        <v>20420</v>
      </c>
      <c r="H62">
        <v>4.71</v>
      </c>
      <c r="I62" s="22">
        <v>9200</v>
      </c>
      <c r="J62">
        <v>4.75</v>
      </c>
      <c r="K62" s="22">
        <v>2020</v>
      </c>
      <c r="L62">
        <v>4.75</v>
      </c>
      <c r="M62" s="22">
        <v>3000</v>
      </c>
      <c r="N62">
        <v>0.09</v>
      </c>
      <c r="O62">
        <v>4.76</v>
      </c>
      <c r="P62" s="22">
        <v>5000</v>
      </c>
      <c r="Q62">
        <v>4.7699999999999996</v>
      </c>
      <c r="R62" s="22">
        <v>3000</v>
      </c>
      <c r="S62">
        <v>4.78</v>
      </c>
      <c r="T62" s="22">
        <v>2070</v>
      </c>
      <c r="U62" s="22">
        <v>328170</v>
      </c>
      <c r="V62">
        <v>4.5999999999999996</v>
      </c>
      <c r="W62">
        <v>4.8499999999999996</v>
      </c>
      <c r="X62">
        <v>4.5999999999999996</v>
      </c>
      <c r="Z62" s="22"/>
    </row>
    <row r="63" spans="1:26">
      <c r="A63" t="s">
        <v>741</v>
      </c>
      <c r="C63">
        <v>14.7</v>
      </c>
      <c r="D63">
        <v>13.4</v>
      </c>
      <c r="E63">
        <v>12.1</v>
      </c>
      <c r="F63">
        <v>13.2</v>
      </c>
      <c r="G63" s="22">
        <v>27900</v>
      </c>
      <c r="H63">
        <v>13.3</v>
      </c>
      <c r="I63" s="22">
        <v>25000</v>
      </c>
      <c r="J63">
        <v>13.4</v>
      </c>
      <c r="K63" s="22">
        <v>20100</v>
      </c>
      <c r="L63">
        <v>13.4</v>
      </c>
      <c r="M63" s="22">
        <v>2000</v>
      </c>
      <c r="N63">
        <v>0</v>
      </c>
      <c r="O63">
        <v>13.5</v>
      </c>
      <c r="P63" s="22">
        <v>34300</v>
      </c>
      <c r="Q63">
        <v>13.6</v>
      </c>
      <c r="R63" s="22">
        <v>23200</v>
      </c>
      <c r="S63">
        <v>13.7</v>
      </c>
      <c r="T63" s="22">
        <v>17200</v>
      </c>
      <c r="U63" s="22">
        <v>325700</v>
      </c>
      <c r="V63">
        <v>13.4</v>
      </c>
      <c r="W63">
        <v>13.5</v>
      </c>
      <c r="X63">
        <v>13</v>
      </c>
      <c r="Y63" s="22">
        <v>4900</v>
      </c>
      <c r="Z63" s="22">
        <v>1000</v>
      </c>
    </row>
    <row r="64" spans="1:26">
      <c r="A64" t="s">
        <v>53</v>
      </c>
      <c r="C64">
        <v>20.75</v>
      </c>
      <c r="D64">
        <v>19.399999999999999</v>
      </c>
      <c r="E64">
        <v>18.05</v>
      </c>
      <c r="F64">
        <v>19.100000000000001</v>
      </c>
      <c r="G64" s="22">
        <v>9070</v>
      </c>
      <c r="H64">
        <v>19.149999999999999</v>
      </c>
      <c r="I64" s="22">
        <v>1000</v>
      </c>
      <c r="J64">
        <v>19.2</v>
      </c>
      <c r="K64" s="22">
        <v>28630</v>
      </c>
      <c r="L64">
        <v>19.3</v>
      </c>
      <c r="M64" s="22">
        <v>8330</v>
      </c>
      <c r="N64">
        <v>-0.1</v>
      </c>
      <c r="O64">
        <v>19.3</v>
      </c>
      <c r="P64" s="22">
        <v>2990</v>
      </c>
      <c r="Q64">
        <v>19.399999999999999</v>
      </c>
      <c r="R64" s="22">
        <v>7100</v>
      </c>
      <c r="S64">
        <v>19.45</v>
      </c>
      <c r="T64" s="22">
        <v>7990</v>
      </c>
      <c r="U64" s="22">
        <v>324000</v>
      </c>
      <c r="V64">
        <v>19.399999999999999</v>
      </c>
      <c r="W64">
        <v>19.600000000000001</v>
      </c>
      <c r="X64">
        <v>19</v>
      </c>
      <c r="Y64" s="22"/>
      <c r="Z64" s="22"/>
    </row>
    <row r="65" spans="1:26">
      <c r="A65" t="s">
        <v>625</v>
      </c>
      <c r="C65">
        <v>9.2799999999999994</v>
      </c>
      <c r="D65">
        <v>8.68</v>
      </c>
      <c r="E65">
        <v>8.08</v>
      </c>
      <c r="F65">
        <v>8.68</v>
      </c>
      <c r="G65" s="22">
        <v>24460</v>
      </c>
      <c r="H65">
        <v>8.69</v>
      </c>
      <c r="I65" s="22">
        <v>1000</v>
      </c>
      <c r="J65">
        <v>8.6999999999999993</v>
      </c>
      <c r="K65" s="22">
        <v>10530</v>
      </c>
      <c r="L65">
        <v>8.6999999999999993</v>
      </c>
      <c r="M65" s="22">
        <v>70000</v>
      </c>
      <c r="N65">
        <v>0.02</v>
      </c>
      <c r="O65">
        <v>8.7899999999999991</v>
      </c>
      <c r="P65" s="22">
        <v>2010</v>
      </c>
      <c r="Q65">
        <v>8.8000000000000007</v>
      </c>
      <c r="R65" s="22">
        <v>6370</v>
      </c>
      <c r="S65">
        <v>8.8800000000000008</v>
      </c>
      <c r="T65" s="22">
        <v>1850</v>
      </c>
      <c r="U65" s="22">
        <v>309260</v>
      </c>
      <c r="V65">
        <v>8.67</v>
      </c>
      <c r="W65">
        <v>8.9499999999999993</v>
      </c>
      <c r="X65">
        <v>8.5500000000000007</v>
      </c>
      <c r="Y65" s="22">
        <v>50</v>
      </c>
      <c r="Z65" s="22"/>
    </row>
    <row r="66" spans="1:26">
      <c r="A66" t="s">
        <v>236</v>
      </c>
      <c r="C66">
        <v>181.3</v>
      </c>
      <c r="D66">
        <v>169.5</v>
      </c>
      <c r="E66">
        <v>157.69999999999999</v>
      </c>
      <c r="F66">
        <v>170.9</v>
      </c>
      <c r="G66" s="22">
        <v>2000</v>
      </c>
      <c r="H66">
        <v>171</v>
      </c>
      <c r="I66" s="22">
        <v>1200</v>
      </c>
      <c r="J66">
        <v>171.1</v>
      </c>
      <c r="K66" s="22">
        <v>1030</v>
      </c>
      <c r="L66">
        <v>171.2</v>
      </c>
      <c r="M66" s="22">
        <v>3450</v>
      </c>
      <c r="N66">
        <v>1.7</v>
      </c>
      <c r="O66">
        <v>171.2</v>
      </c>
      <c r="P66" s="22">
        <v>500</v>
      </c>
      <c r="Q66">
        <v>171.3</v>
      </c>
      <c r="R66" s="22">
        <v>140</v>
      </c>
      <c r="S66">
        <v>171.4</v>
      </c>
      <c r="T66" s="22">
        <v>3760</v>
      </c>
      <c r="U66" s="22">
        <v>306160</v>
      </c>
      <c r="V66">
        <v>169</v>
      </c>
      <c r="W66">
        <v>171.8</v>
      </c>
      <c r="X66">
        <v>168.2</v>
      </c>
      <c r="Y66" s="22">
        <v>134120</v>
      </c>
      <c r="Z66" s="22">
        <v>95320</v>
      </c>
    </row>
    <row r="67" spans="1:26">
      <c r="A67" t="s">
        <v>612</v>
      </c>
      <c r="C67">
        <v>18.8</v>
      </c>
      <c r="D67">
        <v>17.100000000000001</v>
      </c>
      <c r="E67">
        <v>15.4</v>
      </c>
      <c r="F67">
        <v>16.8</v>
      </c>
      <c r="G67" s="22">
        <v>27100</v>
      </c>
      <c r="H67">
        <v>16.899999999999999</v>
      </c>
      <c r="I67" s="22">
        <v>24900</v>
      </c>
      <c r="J67">
        <v>17</v>
      </c>
      <c r="K67" s="22">
        <v>35700</v>
      </c>
      <c r="L67">
        <v>17.100000000000001</v>
      </c>
      <c r="M67" s="22">
        <v>7100</v>
      </c>
      <c r="N67">
        <v>0</v>
      </c>
      <c r="O67">
        <v>17.100000000000001</v>
      </c>
      <c r="P67" s="22">
        <v>15700</v>
      </c>
      <c r="Q67">
        <v>17.2</v>
      </c>
      <c r="R67" s="22">
        <v>39500</v>
      </c>
      <c r="S67">
        <v>17.3</v>
      </c>
      <c r="T67" s="22">
        <v>18000</v>
      </c>
      <c r="U67" s="22">
        <v>305500</v>
      </c>
      <c r="V67">
        <v>16.899999999999999</v>
      </c>
      <c r="W67">
        <v>17.100000000000001</v>
      </c>
      <c r="X67">
        <v>16.600000000000001</v>
      </c>
      <c r="Y67" s="22"/>
      <c r="Z67" s="22"/>
    </row>
    <row r="68" spans="1:26">
      <c r="A68" t="s">
        <v>715</v>
      </c>
      <c r="C68">
        <v>110.8</v>
      </c>
      <c r="D68">
        <v>103.6</v>
      </c>
      <c r="E68">
        <v>96.4</v>
      </c>
      <c r="F68">
        <v>105.8</v>
      </c>
      <c r="G68" s="22">
        <v>1740</v>
      </c>
      <c r="H68">
        <v>105.9</v>
      </c>
      <c r="I68" s="22">
        <v>100</v>
      </c>
      <c r="J68">
        <v>106</v>
      </c>
      <c r="K68" s="22">
        <v>4690</v>
      </c>
      <c r="L68">
        <v>106.3</v>
      </c>
      <c r="M68" s="22">
        <v>8130</v>
      </c>
      <c r="N68">
        <v>2.7</v>
      </c>
      <c r="O68">
        <v>106.3</v>
      </c>
      <c r="P68" s="22">
        <v>100</v>
      </c>
      <c r="Q68">
        <v>106.4</v>
      </c>
      <c r="R68" s="22">
        <v>550</v>
      </c>
      <c r="S68">
        <v>106.5</v>
      </c>
      <c r="T68" s="22">
        <v>9770</v>
      </c>
      <c r="U68" s="22">
        <v>303490</v>
      </c>
      <c r="V68">
        <v>103.6</v>
      </c>
      <c r="W68">
        <v>106.3</v>
      </c>
      <c r="X68">
        <v>103.3</v>
      </c>
      <c r="Y68" s="22">
        <v>60860</v>
      </c>
      <c r="Z68" s="22">
        <v>91060</v>
      </c>
    </row>
    <row r="69" spans="1:26">
      <c r="A69" t="s">
        <v>1655</v>
      </c>
      <c r="C69">
        <v>14.7</v>
      </c>
      <c r="D69">
        <v>12.8</v>
      </c>
      <c r="E69">
        <v>10.9</v>
      </c>
      <c r="F69">
        <v>12.4</v>
      </c>
      <c r="G69" s="22">
        <v>57200</v>
      </c>
      <c r="H69">
        <v>12.5</v>
      </c>
      <c r="I69" s="22">
        <v>62900</v>
      </c>
      <c r="J69">
        <v>12.6</v>
      </c>
      <c r="K69" s="22">
        <v>14100</v>
      </c>
      <c r="L69">
        <v>12.6</v>
      </c>
      <c r="M69" s="22">
        <v>500</v>
      </c>
      <c r="N69">
        <v>-0.2</v>
      </c>
      <c r="O69">
        <v>12.7</v>
      </c>
      <c r="P69" s="22">
        <v>14300</v>
      </c>
      <c r="Q69">
        <v>12.8</v>
      </c>
      <c r="R69" s="22">
        <v>72000</v>
      </c>
      <c r="S69">
        <v>12.9</v>
      </c>
      <c r="T69" s="22">
        <v>34900</v>
      </c>
      <c r="U69" s="22">
        <v>302400</v>
      </c>
      <c r="V69">
        <v>12.9</v>
      </c>
      <c r="W69">
        <v>12.9</v>
      </c>
      <c r="X69">
        <v>12.5</v>
      </c>
      <c r="Y69" s="22">
        <v>1700</v>
      </c>
      <c r="Z69" s="22"/>
    </row>
    <row r="70" spans="1:26">
      <c r="A70" t="s">
        <v>637</v>
      </c>
      <c r="C70">
        <v>101.7</v>
      </c>
      <c r="D70">
        <v>95.1</v>
      </c>
      <c r="E70">
        <v>88.5</v>
      </c>
      <c r="F70">
        <v>97.3</v>
      </c>
      <c r="G70" s="22">
        <v>1480</v>
      </c>
      <c r="H70">
        <v>97.4</v>
      </c>
      <c r="I70" s="22">
        <v>500</v>
      </c>
      <c r="J70">
        <v>97.5</v>
      </c>
      <c r="K70" s="22">
        <v>660</v>
      </c>
      <c r="L70">
        <v>97.5</v>
      </c>
      <c r="M70" s="22">
        <v>140</v>
      </c>
      <c r="N70">
        <v>2.4</v>
      </c>
      <c r="O70">
        <v>97.6</v>
      </c>
      <c r="P70" s="22">
        <v>600</v>
      </c>
      <c r="Q70">
        <v>97.7</v>
      </c>
      <c r="R70" s="22">
        <v>600</v>
      </c>
      <c r="S70">
        <v>97.8</v>
      </c>
      <c r="T70" s="22">
        <v>5590</v>
      </c>
      <c r="U70" s="22">
        <v>300420</v>
      </c>
      <c r="V70">
        <v>95.9</v>
      </c>
      <c r="W70">
        <v>98.3</v>
      </c>
      <c r="X70">
        <v>95.9</v>
      </c>
    </row>
    <row r="71" spans="1:26">
      <c r="A71" t="s">
        <v>123</v>
      </c>
      <c r="C71">
        <v>11.9</v>
      </c>
      <c r="D71">
        <v>11.15</v>
      </c>
      <c r="E71">
        <v>10.4</v>
      </c>
      <c r="F71">
        <v>11.7</v>
      </c>
      <c r="G71" s="22">
        <v>5930</v>
      </c>
      <c r="H71">
        <v>11.75</v>
      </c>
      <c r="I71" s="22">
        <v>7350</v>
      </c>
      <c r="J71">
        <v>11.8</v>
      </c>
      <c r="K71" s="22">
        <v>6030</v>
      </c>
      <c r="L71">
        <v>11.85</v>
      </c>
      <c r="M71">
        <v>110</v>
      </c>
      <c r="N71">
        <v>0.7</v>
      </c>
      <c r="O71">
        <v>11.85</v>
      </c>
      <c r="P71" s="22">
        <v>4820</v>
      </c>
      <c r="Q71">
        <v>11.9</v>
      </c>
      <c r="R71" s="22">
        <v>17180</v>
      </c>
      <c r="T71" s="22"/>
      <c r="U71" s="22">
        <v>299830</v>
      </c>
      <c r="V71">
        <v>11.7</v>
      </c>
      <c r="W71">
        <v>11.9</v>
      </c>
      <c r="X71">
        <v>11.4</v>
      </c>
      <c r="Z71" s="22">
        <v>62070</v>
      </c>
    </row>
    <row r="72" spans="1:26">
      <c r="A72" t="s">
        <v>1656</v>
      </c>
      <c r="C72">
        <v>18.100000000000001</v>
      </c>
      <c r="D72">
        <v>15.8</v>
      </c>
      <c r="E72">
        <v>13.5</v>
      </c>
      <c r="F72">
        <v>15.3</v>
      </c>
      <c r="G72" s="22">
        <v>25200</v>
      </c>
      <c r="H72">
        <v>15.4</v>
      </c>
      <c r="I72" s="22">
        <v>44200</v>
      </c>
      <c r="J72">
        <v>15.5</v>
      </c>
      <c r="K72" s="22">
        <v>11100</v>
      </c>
      <c r="L72">
        <v>15.6</v>
      </c>
      <c r="M72" s="22">
        <v>5000</v>
      </c>
      <c r="N72">
        <v>-0.2</v>
      </c>
      <c r="O72">
        <v>15.6</v>
      </c>
      <c r="P72" s="22">
        <v>6700</v>
      </c>
      <c r="Q72">
        <v>15.7</v>
      </c>
      <c r="R72" s="22">
        <v>17600</v>
      </c>
      <c r="S72">
        <v>15.8</v>
      </c>
      <c r="T72" s="22">
        <v>14300</v>
      </c>
      <c r="U72" s="22">
        <v>298600</v>
      </c>
      <c r="V72">
        <v>15.6</v>
      </c>
      <c r="W72">
        <v>15.6</v>
      </c>
      <c r="X72">
        <v>15.4</v>
      </c>
      <c r="Z72" s="22">
        <v>56000</v>
      </c>
    </row>
    <row r="73" spans="1:26">
      <c r="A73" t="s">
        <v>1415</v>
      </c>
      <c r="C73">
        <v>11.35</v>
      </c>
      <c r="D73">
        <v>10.65</v>
      </c>
      <c r="E73">
        <v>9.91</v>
      </c>
      <c r="F73">
        <v>10.3</v>
      </c>
      <c r="G73">
        <v>140</v>
      </c>
      <c r="H73">
        <v>10.4</v>
      </c>
      <c r="I73" s="22">
        <v>230</v>
      </c>
      <c r="J73">
        <v>10.5</v>
      </c>
      <c r="K73" s="22">
        <v>500</v>
      </c>
      <c r="L73">
        <v>10.55</v>
      </c>
      <c r="M73" s="22">
        <v>14500</v>
      </c>
      <c r="N73">
        <v>-0.1</v>
      </c>
      <c r="O73">
        <v>10.55</v>
      </c>
      <c r="P73" s="22">
        <v>5500</v>
      </c>
      <c r="Q73">
        <v>10.6</v>
      </c>
      <c r="R73" s="22">
        <v>1110</v>
      </c>
      <c r="S73">
        <v>10.65</v>
      </c>
      <c r="T73" s="22">
        <v>1100</v>
      </c>
      <c r="U73" s="22">
        <v>294310</v>
      </c>
      <c r="V73">
        <v>10.7</v>
      </c>
      <c r="W73">
        <v>10.7</v>
      </c>
      <c r="X73">
        <v>10.3</v>
      </c>
      <c r="Z73" s="22">
        <v>15000</v>
      </c>
    </row>
    <row r="74" spans="1:26">
      <c r="A74" t="s">
        <v>1192</v>
      </c>
      <c r="C74">
        <v>59.2</v>
      </c>
      <c r="D74">
        <v>55.4</v>
      </c>
      <c r="E74">
        <v>51.6</v>
      </c>
      <c r="F74">
        <v>56.3</v>
      </c>
      <c r="G74" s="22">
        <v>5200</v>
      </c>
      <c r="H74">
        <v>56.4</v>
      </c>
      <c r="I74" s="22">
        <v>1040</v>
      </c>
      <c r="J74">
        <v>56.5</v>
      </c>
      <c r="K74" s="22">
        <v>7180</v>
      </c>
      <c r="L74">
        <v>56.6</v>
      </c>
      <c r="M74" s="22">
        <v>450</v>
      </c>
      <c r="N74">
        <v>1.2</v>
      </c>
      <c r="O74">
        <v>56.6</v>
      </c>
      <c r="P74" s="22">
        <v>10</v>
      </c>
      <c r="Q74">
        <v>56.9</v>
      </c>
      <c r="R74" s="22">
        <v>1500</v>
      </c>
      <c r="S74">
        <v>57</v>
      </c>
      <c r="T74" s="22">
        <v>19770</v>
      </c>
      <c r="U74" s="22">
        <v>290960</v>
      </c>
      <c r="V74">
        <v>55.2</v>
      </c>
      <c r="W74">
        <v>56.9</v>
      </c>
      <c r="X74">
        <v>54.8</v>
      </c>
      <c r="Z74" s="22">
        <v>5210</v>
      </c>
    </row>
    <row r="75" spans="1:26">
      <c r="A75" t="s">
        <v>632</v>
      </c>
      <c r="C75">
        <v>121.4</v>
      </c>
      <c r="D75">
        <v>113.5</v>
      </c>
      <c r="E75">
        <v>105.6</v>
      </c>
      <c r="F75">
        <v>115</v>
      </c>
      <c r="G75" s="22">
        <v>950</v>
      </c>
      <c r="H75">
        <v>115.1</v>
      </c>
      <c r="I75" s="22">
        <v>1000</v>
      </c>
      <c r="J75">
        <v>115.2</v>
      </c>
      <c r="K75" s="22">
        <v>9720</v>
      </c>
      <c r="L75">
        <v>115.3</v>
      </c>
      <c r="M75">
        <v>20</v>
      </c>
      <c r="N75">
        <v>1.8</v>
      </c>
      <c r="O75">
        <v>115.3</v>
      </c>
      <c r="P75" s="22">
        <v>540</v>
      </c>
      <c r="Q75">
        <v>115.4</v>
      </c>
      <c r="R75" s="22">
        <v>2900</v>
      </c>
      <c r="S75">
        <v>115.5</v>
      </c>
      <c r="T75" s="22">
        <v>10390</v>
      </c>
      <c r="U75" s="22">
        <v>287560</v>
      </c>
      <c r="V75">
        <v>113</v>
      </c>
      <c r="W75">
        <v>115.4</v>
      </c>
      <c r="X75">
        <v>112.9</v>
      </c>
      <c r="Z75" s="22"/>
    </row>
    <row r="76" spans="1:26">
      <c r="A76" t="s">
        <v>1464</v>
      </c>
      <c r="C76">
        <v>11.5</v>
      </c>
      <c r="D76">
        <v>10.5</v>
      </c>
      <c r="E76">
        <v>9.5</v>
      </c>
      <c r="F76">
        <v>9.9</v>
      </c>
      <c r="G76" s="22">
        <v>10500</v>
      </c>
      <c r="H76">
        <v>10</v>
      </c>
      <c r="I76" s="22">
        <v>5400</v>
      </c>
      <c r="J76">
        <v>10.1</v>
      </c>
      <c r="K76" s="22">
        <v>3300</v>
      </c>
      <c r="L76">
        <v>10.1</v>
      </c>
      <c r="M76" s="22">
        <v>6100</v>
      </c>
      <c r="N76">
        <v>-0.4</v>
      </c>
      <c r="O76">
        <v>10.199999999999999</v>
      </c>
      <c r="P76" s="22">
        <v>26800</v>
      </c>
      <c r="Q76">
        <v>10.3</v>
      </c>
      <c r="R76" s="22">
        <v>21100</v>
      </c>
      <c r="S76">
        <v>10.4</v>
      </c>
      <c r="T76" s="22">
        <v>19100</v>
      </c>
      <c r="U76" s="22">
        <v>272200</v>
      </c>
      <c r="V76">
        <v>10.4</v>
      </c>
      <c r="W76">
        <v>10.4</v>
      </c>
      <c r="X76">
        <v>10</v>
      </c>
      <c r="Y76" s="22"/>
      <c r="Z76" s="22"/>
    </row>
    <row r="77" spans="1:26">
      <c r="A77" t="s">
        <v>708</v>
      </c>
      <c r="C77">
        <v>7</v>
      </c>
      <c r="D77">
        <v>6.55</v>
      </c>
      <c r="E77">
        <v>6.1</v>
      </c>
      <c r="F77">
        <v>6.56</v>
      </c>
      <c r="G77" s="22">
        <v>10</v>
      </c>
      <c r="H77">
        <v>6.57</v>
      </c>
      <c r="I77" s="22">
        <v>30</v>
      </c>
      <c r="J77">
        <v>6.6</v>
      </c>
      <c r="K77" s="22">
        <v>80</v>
      </c>
      <c r="L77">
        <v>6.6</v>
      </c>
      <c r="M77">
        <v>50</v>
      </c>
      <c r="N77">
        <v>0.05</v>
      </c>
      <c r="O77">
        <v>6.65</v>
      </c>
      <c r="P77" s="22">
        <v>11380</v>
      </c>
      <c r="Q77">
        <v>6.67</v>
      </c>
      <c r="R77" s="22">
        <v>8000</v>
      </c>
      <c r="S77">
        <v>6.7</v>
      </c>
      <c r="T77" s="22">
        <v>2090</v>
      </c>
      <c r="U77" s="22">
        <v>269140</v>
      </c>
      <c r="V77">
        <v>6.6</v>
      </c>
      <c r="W77">
        <v>6.65</v>
      </c>
      <c r="X77">
        <v>6.57</v>
      </c>
    </row>
    <row r="78" spans="1:26">
      <c r="A78" t="s">
        <v>574</v>
      </c>
      <c r="C78">
        <v>29.6</v>
      </c>
      <c r="D78">
        <v>27.7</v>
      </c>
      <c r="E78">
        <v>25.8</v>
      </c>
      <c r="F78">
        <v>27.6</v>
      </c>
      <c r="G78" s="22">
        <v>5000</v>
      </c>
      <c r="H78">
        <v>27.65</v>
      </c>
      <c r="I78" s="22">
        <v>205100</v>
      </c>
      <c r="J78">
        <v>27.7</v>
      </c>
      <c r="K78" s="22">
        <v>129590</v>
      </c>
      <c r="L78">
        <v>27.7</v>
      </c>
      <c r="M78" s="22">
        <v>100</v>
      </c>
      <c r="N78">
        <v>0</v>
      </c>
      <c r="O78">
        <v>27.75</v>
      </c>
      <c r="P78" s="22">
        <v>1640</v>
      </c>
      <c r="Q78">
        <v>27.85</v>
      </c>
      <c r="R78" s="22">
        <v>6340</v>
      </c>
      <c r="S78">
        <v>27.9</v>
      </c>
      <c r="T78" s="22">
        <v>9030</v>
      </c>
      <c r="U78" s="22">
        <v>256990</v>
      </c>
      <c r="V78">
        <v>28</v>
      </c>
      <c r="W78">
        <v>28</v>
      </c>
      <c r="X78">
        <v>27.7</v>
      </c>
      <c r="Y78" s="22">
        <v>1470</v>
      </c>
      <c r="Z78" s="22">
        <v>1440</v>
      </c>
    </row>
    <row r="79" spans="1:26">
      <c r="A79" t="s">
        <v>1145</v>
      </c>
      <c r="C79">
        <v>6.42</v>
      </c>
      <c r="D79">
        <v>6</v>
      </c>
      <c r="E79">
        <v>5.58</v>
      </c>
      <c r="F79">
        <v>5.85</v>
      </c>
      <c r="G79" s="22">
        <v>11730</v>
      </c>
      <c r="H79">
        <v>5.86</v>
      </c>
      <c r="I79" s="22">
        <v>890</v>
      </c>
      <c r="J79">
        <v>5.88</v>
      </c>
      <c r="K79" s="22">
        <v>11100</v>
      </c>
      <c r="L79">
        <v>5.89</v>
      </c>
      <c r="M79" s="22">
        <v>10</v>
      </c>
      <c r="N79">
        <v>-0.11</v>
      </c>
      <c r="O79">
        <v>5.94</v>
      </c>
      <c r="P79" s="22">
        <v>300</v>
      </c>
      <c r="Q79">
        <v>5.95</v>
      </c>
      <c r="R79" s="22">
        <v>2000</v>
      </c>
      <c r="S79">
        <v>5.96</v>
      </c>
      <c r="T79" s="22">
        <v>12000</v>
      </c>
      <c r="U79" s="22">
        <v>251070</v>
      </c>
      <c r="V79">
        <v>5.89</v>
      </c>
      <c r="W79">
        <v>5.9</v>
      </c>
      <c r="X79">
        <v>5.85</v>
      </c>
    </row>
    <row r="80" spans="1:26">
      <c r="A80" t="s">
        <v>220</v>
      </c>
      <c r="C80">
        <v>3.74</v>
      </c>
      <c r="D80">
        <v>3.5</v>
      </c>
      <c r="E80">
        <v>3.26</v>
      </c>
      <c r="F80">
        <v>3.44</v>
      </c>
      <c r="G80" s="22">
        <v>10000</v>
      </c>
      <c r="H80">
        <v>3.46</v>
      </c>
      <c r="I80" s="22">
        <v>10</v>
      </c>
      <c r="J80">
        <v>3.47</v>
      </c>
      <c r="K80" s="22">
        <v>5040</v>
      </c>
      <c r="L80">
        <v>3.5</v>
      </c>
      <c r="M80" s="22">
        <v>80</v>
      </c>
      <c r="N80">
        <v>0</v>
      </c>
      <c r="O80">
        <v>3.5</v>
      </c>
      <c r="P80" s="22">
        <v>4360</v>
      </c>
      <c r="Q80">
        <v>3.54</v>
      </c>
      <c r="R80" s="22">
        <v>13520</v>
      </c>
      <c r="S80">
        <v>3.55</v>
      </c>
      <c r="T80" s="22">
        <v>8470</v>
      </c>
      <c r="U80" s="22">
        <v>247400</v>
      </c>
      <c r="V80">
        <v>3.5</v>
      </c>
      <c r="W80">
        <v>3.68</v>
      </c>
      <c r="X80">
        <v>3.4</v>
      </c>
      <c r="Y80" s="22"/>
      <c r="Z80" s="22"/>
    </row>
    <row r="81" spans="1:26">
      <c r="A81" t="s">
        <v>91</v>
      </c>
      <c r="C81">
        <v>16.05</v>
      </c>
      <c r="D81">
        <v>15</v>
      </c>
      <c r="E81">
        <v>13.95</v>
      </c>
      <c r="F81">
        <v>14.8</v>
      </c>
      <c r="G81" s="22">
        <v>9030</v>
      </c>
      <c r="H81">
        <v>14.85</v>
      </c>
      <c r="I81" s="22">
        <v>1430</v>
      </c>
      <c r="J81">
        <v>15.1</v>
      </c>
      <c r="K81">
        <v>500</v>
      </c>
      <c r="L81">
        <v>15.1</v>
      </c>
      <c r="M81">
        <v>500</v>
      </c>
      <c r="N81">
        <v>0.1</v>
      </c>
      <c r="O81">
        <v>15.15</v>
      </c>
      <c r="P81" s="22">
        <v>7500</v>
      </c>
      <c r="Q81">
        <v>15.2</v>
      </c>
      <c r="R81" s="22">
        <v>10320</v>
      </c>
      <c r="S81">
        <v>15.25</v>
      </c>
      <c r="T81" s="22">
        <v>6550</v>
      </c>
      <c r="U81" s="22">
        <v>247300</v>
      </c>
      <c r="V81">
        <v>15.2</v>
      </c>
      <c r="W81">
        <v>15.2</v>
      </c>
      <c r="X81">
        <v>14.85</v>
      </c>
    </row>
    <row r="82" spans="1:26">
      <c r="A82" t="s">
        <v>781</v>
      </c>
      <c r="C82">
        <v>13.9</v>
      </c>
      <c r="D82">
        <v>13</v>
      </c>
      <c r="E82">
        <v>12.1</v>
      </c>
      <c r="F82">
        <v>12.9</v>
      </c>
      <c r="G82" s="22">
        <v>16350</v>
      </c>
      <c r="H82">
        <v>12.95</v>
      </c>
      <c r="I82" s="22">
        <v>18390</v>
      </c>
      <c r="J82">
        <v>13</v>
      </c>
      <c r="K82" s="22">
        <v>6630</v>
      </c>
      <c r="L82">
        <v>13</v>
      </c>
      <c r="M82" s="22">
        <v>290</v>
      </c>
      <c r="N82">
        <v>0</v>
      </c>
      <c r="O82">
        <v>13.05</v>
      </c>
      <c r="P82" s="22">
        <v>40</v>
      </c>
      <c r="Q82">
        <v>13.1</v>
      </c>
      <c r="R82" s="22">
        <v>6800</v>
      </c>
      <c r="S82">
        <v>13.15</v>
      </c>
      <c r="T82" s="22">
        <v>2990</v>
      </c>
      <c r="U82" s="22">
        <v>246470</v>
      </c>
      <c r="V82">
        <v>13</v>
      </c>
      <c r="W82">
        <v>13.3</v>
      </c>
      <c r="X82">
        <v>12.8</v>
      </c>
      <c r="Y82" s="22">
        <v>1000</v>
      </c>
      <c r="Z82" s="22">
        <v>8150</v>
      </c>
    </row>
    <row r="83" spans="1:26">
      <c r="A83" t="s">
        <v>589</v>
      </c>
      <c r="C83">
        <v>1.2</v>
      </c>
      <c r="D83">
        <v>1.1000000000000001</v>
      </c>
      <c r="E83">
        <v>1</v>
      </c>
      <c r="G83" s="22"/>
      <c r="I83" s="22"/>
      <c r="J83">
        <v>1</v>
      </c>
      <c r="K83" s="22">
        <v>560800</v>
      </c>
      <c r="L83">
        <v>1.1000000000000001</v>
      </c>
      <c r="M83" s="22">
        <v>13000</v>
      </c>
      <c r="N83">
        <v>0</v>
      </c>
      <c r="O83">
        <v>1.1000000000000001</v>
      </c>
      <c r="P83" s="22">
        <v>41600</v>
      </c>
      <c r="Q83">
        <v>1.2</v>
      </c>
      <c r="R83" s="22">
        <v>350000</v>
      </c>
      <c r="T83" s="22"/>
      <c r="U83" s="22">
        <v>244800</v>
      </c>
      <c r="V83">
        <v>1.1000000000000001</v>
      </c>
      <c r="W83">
        <v>1.2</v>
      </c>
      <c r="X83">
        <v>1</v>
      </c>
      <c r="Z83" s="22"/>
    </row>
    <row r="84" spans="1:26">
      <c r="A84" t="s">
        <v>155</v>
      </c>
      <c r="C84">
        <v>32.9</v>
      </c>
      <c r="D84">
        <v>30.75</v>
      </c>
      <c r="E84">
        <v>28.6</v>
      </c>
      <c r="F84">
        <v>29.85</v>
      </c>
      <c r="G84" s="22">
        <v>2000</v>
      </c>
      <c r="H84">
        <v>29.9</v>
      </c>
      <c r="I84" s="22">
        <v>8370</v>
      </c>
      <c r="J84">
        <v>29.95</v>
      </c>
      <c r="K84" s="22">
        <v>6340</v>
      </c>
      <c r="L84">
        <v>29.95</v>
      </c>
      <c r="M84" s="22">
        <v>160</v>
      </c>
      <c r="N84">
        <v>-0.8</v>
      </c>
      <c r="O84">
        <v>30</v>
      </c>
      <c r="P84" s="22">
        <v>3170</v>
      </c>
      <c r="Q84">
        <v>30.1</v>
      </c>
      <c r="R84" s="22">
        <v>1270</v>
      </c>
      <c r="S84">
        <v>30.15</v>
      </c>
      <c r="T84" s="22">
        <v>1700</v>
      </c>
      <c r="U84" s="22">
        <v>240020</v>
      </c>
      <c r="V84">
        <v>30.5</v>
      </c>
      <c r="W84">
        <v>30.5</v>
      </c>
      <c r="X84">
        <v>29.6</v>
      </c>
    </row>
    <row r="85" spans="1:26">
      <c r="A85" t="s">
        <v>1857</v>
      </c>
      <c r="C85">
        <v>25.8</v>
      </c>
      <c r="D85">
        <v>22.5</v>
      </c>
      <c r="E85">
        <v>19.2</v>
      </c>
      <c r="F85">
        <v>22.7</v>
      </c>
      <c r="G85" s="22">
        <v>70500</v>
      </c>
      <c r="H85">
        <v>22.8</v>
      </c>
      <c r="I85" s="22">
        <v>10000</v>
      </c>
      <c r="J85">
        <v>22.9</v>
      </c>
      <c r="K85" s="22">
        <v>14200</v>
      </c>
      <c r="L85">
        <v>23</v>
      </c>
      <c r="M85" s="22">
        <v>4000</v>
      </c>
      <c r="N85">
        <v>0.5</v>
      </c>
      <c r="O85">
        <v>23</v>
      </c>
      <c r="P85" s="22">
        <v>23100</v>
      </c>
      <c r="Q85">
        <v>23.1</v>
      </c>
      <c r="R85" s="22">
        <v>21100</v>
      </c>
      <c r="S85">
        <v>23.2</v>
      </c>
      <c r="T85" s="22">
        <v>28500</v>
      </c>
      <c r="U85" s="22">
        <v>226400</v>
      </c>
      <c r="V85">
        <v>22.9</v>
      </c>
      <c r="W85">
        <v>23.2</v>
      </c>
      <c r="X85">
        <v>22.6</v>
      </c>
      <c r="Y85" s="22">
        <v>31100</v>
      </c>
    </row>
    <row r="86" spans="1:26">
      <c r="A86" t="s">
        <v>146</v>
      </c>
      <c r="C86">
        <v>19.45</v>
      </c>
      <c r="D86">
        <v>18.2</v>
      </c>
      <c r="E86">
        <v>16.95</v>
      </c>
      <c r="F86">
        <v>18.95</v>
      </c>
      <c r="G86" s="22">
        <v>4200</v>
      </c>
      <c r="H86">
        <v>19</v>
      </c>
      <c r="I86" s="22">
        <v>11610</v>
      </c>
      <c r="J86">
        <v>19.100000000000001</v>
      </c>
      <c r="K86" s="22">
        <v>3000</v>
      </c>
      <c r="L86">
        <v>19.2</v>
      </c>
      <c r="M86" s="22">
        <v>5000</v>
      </c>
      <c r="N86">
        <v>1</v>
      </c>
      <c r="O86">
        <v>19.2</v>
      </c>
      <c r="P86" s="22">
        <v>1460</v>
      </c>
      <c r="Q86">
        <v>19.3</v>
      </c>
      <c r="R86" s="22">
        <v>7840</v>
      </c>
      <c r="S86">
        <v>19.350000000000001</v>
      </c>
      <c r="T86" s="22">
        <v>7360</v>
      </c>
      <c r="U86" s="22">
        <v>225490</v>
      </c>
      <c r="V86">
        <v>18.5</v>
      </c>
      <c r="W86">
        <v>19.3</v>
      </c>
      <c r="X86">
        <v>18.5</v>
      </c>
    </row>
    <row r="87" spans="1:26">
      <c r="A87" t="s">
        <v>579</v>
      </c>
      <c r="C87">
        <v>18.600000000000001</v>
      </c>
      <c r="D87">
        <v>17.399999999999999</v>
      </c>
      <c r="E87">
        <v>16.2</v>
      </c>
      <c r="F87">
        <v>17.600000000000001</v>
      </c>
      <c r="G87" s="22">
        <v>15300</v>
      </c>
      <c r="H87">
        <v>17.649999999999999</v>
      </c>
      <c r="I87" s="22">
        <v>11050</v>
      </c>
      <c r="J87">
        <v>17.7</v>
      </c>
      <c r="K87" s="22">
        <v>21570</v>
      </c>
      <c r="L87">
        <v>17.75</v>
      </c>
      <c r="M87" s="22">
        <v>5000</v>
      </c>
      <c r="N87">
        <v>0.35</v>
      </c>
      <c r="O87">
        <v>17.75</v>
      </c>
      <c r="P87" s="22">
        <v>10560</v>
      </c>
      <c r="Q87">
        <v>17.8</v>
      </c>
      <c r="R87" s="22">
        <v>35530</v>
      </c>
      <c r="S87">
        <v>17.850000000000001</v>
      </c>
      <c r="T87" s="22">
        <v>14050</v>
      </c>
      <c r="U87" s="22">
        <v>221480</v>
      </c>
      <c r="V87">
        <v>17.649999999999999</v>
      </c>
      <c r="W87">
        <v>17.75</v>
      </c>
      <c r="X87">
        <v>17.350000000000001</v>
      </c>
      <c r="Y87" s="22">
        <v>59950</v>
      </c>
      <c r="Z87" s="22"/>
    </row>
    <row r="88" spans="1:26">
      <c r="A88" t="s">
        <v>1347</v>
      </c>
      <c r="C88">
        <v>60</v>
      </c>
      <c r="D88">
        <v>56.1</v>
      </c>
      <c r="E88">
        <v>52.2</v>
      </c>
      <c r="F88">
        <v>57.5</v>
      </c>
      <c r="G88" s="22">
        <v>9080</v>
      </c>
      <c r="H88">
        <v>57.7</v>
      </c>
      <c r="I88" s="22">
        <v>1800</v>
      </c>
      <c r="J88">
        <v>57.8</v>
      </c>
      <c r="K88" s="22">
        <v>5960</v>
      </c>
      <c r="L88">
        <v>57.8</v>
      </c>
      <c r="M88" s="22">
        <v>1150</v>
      </c>
      <c r="N88">
        <v>1.7</v>
      </c>
      <c r="O88">
        <v>57.9</v>
      </c>
      <c r="P88" s="22">
        <v>6670</v>
      </c>
      <c r="Q88">
        <v>58</v>
      </c>
      <c r="R88" s="22">
        <v>24410</v>
      </c>
      <c r="S88">
        <v>58.1</v>
      </c>
      <c r="T88">
        <v>400</v>
      </c>
      <c r="U88" s="22">
        <v>218030</v>
      </c>
      <c r="V88">
        <v>56.5</v>
      </c>
      <c r="W88">
        <v>57.9</v>
      </c>
      <c r="X88">
        <v>56</v>
      </c>
      <c r="Y88" s="22">
        <v>30470</v>
      </c>
      <c r="Z88" s="22">
        <v>2070</v>
      </c>
    </row>
    <row r="89" spans="1:26">
      <c r="A89" t="s">
        <v>1850</v>
      </c>
      <c r="C89">
        <v>29.85</v>
      </c>
      <c r="D89">
        <v>27.9</v>
      </c>
      <c r="E89">
        <v>25.95</v>
      </c>
      <c r="F89">
        <v>27.35</v>
      </c>
      <c r="G89" s="22">
        <v>5380</v>
      </c>
      <c r="H89">
        <v>27.4</v>
      </c>
      <c r="I89" s="22">
        <v>16100</v>
      </c>
      <c r="J89">
        <v>27.45</v>
      </c>
      <c r="K89" s="22">
        <v>1000</v>
      </c>
      <c r="L89">
        <v>27.4</v>
      </c>
      <c r="M89" s="22">
        <v>1000</v>
      </c>
      <c r="N89">
        <v>-0.5</v>
      </c>
      <c r="O89">
        <v>27.65</v>
      </c>
      <c r="P89" s="22">
        <v>10000</v>
      </c>
      <c r="Q89">
        <v>27.7</v>
      </c>
      <c r="R89" s="22">
        <v>8730</v>
      </c>
      <c r="S89">
        <v>27.75</v>
      </c>
      <c r="T89" s="22">
        <v>12300</v>
      </c>
      <c r="U89" s="22">
        <v>214470</v>
      </c>
      <c r="V89">
        <v>27.3</v>
      </c>
      <c r="W89">
        <v>27.85</v>
      </c>
      <c r="X89">
        <v>27.3</v>
      </c>
      <c r="Y89" s="22">
        <v>42320</v>
      </c>
      <c r="Z89" s="22">
        <v>42320</v>
      </c>
    </row>
    <row r="90" spans="1:26">
      <c r="A90" t="s">
        <v>713</v>
      </c>
      <c r="C90">
        <v>2.89</v>
      </c>
      <c r="D90">
        <v>2.71</v>
      </c>
      <c r="E90">
        <v>2.5299999999999998</v>
      </c>
      <c r="F90">
        <v>2.69</v>
      </c>
      <c r="G90" s="22">
        <v>5500</v>
      </c>
      <c r="H90">
        <v>2.7</v>
      </c>
      <c r="I90" s="22">
        <v>23320</v>
      </c>
      <c r="J90">
        <v>2.71</v>
      </c>
      <c r="K90" s="22">
        <v>4540</v>
      </c>
      <c r="L90">
        <v>2.71</v>
      </c>
      <c r="M90" s="22">
        <v>2460</v>
      </c>
      <c r="N90">
        <v>0</v>
      </c>
      <c r="O90">
        <v>2.72</v>
      </c>
      <c r="P90" s="22">
        <v>1000</v>
      </c>
      <c r="Q90">
        <v>2.73</v>
      </c>
      <c r="R90" s="22">
        <v>9810</v>
      </c>
      <c r="S90">
        <v>2.74</v>
      </c>
      <c r="T90" s="22">
        <v>5000</v>
      </c>
      <c r="U90" s="22">
        <v>206010</v>
      </c>
      <c r="V90">
        <v>2.7</v>
      </c>
      <c r="W90">
        <v>2.75</v>
      </c>
      <c r="X90">
        <v>2.65</v>
      </c>
      <c r="Z90" s="22"/>
    </row>
    <row r="91" spans="1:26">
      <c r="A91" t="s">
        <v>241</v>
      </c>
      <c r="C91">
        <v>19.649999999999999</v>
      </c>
      <c r="D91">
        <v>18.399999999999999</v>
      </c>
      <c r="E91">
        <v>17.149999999999999</v>
      </c>
      <c r="F91">
        <v>17.600000000000001</v>
      </c>
      <c r="G91" s="22">
        <v>2930</v>
      </c>
      <c r="H91">
        <v>17.7</v>
      </c>
      <c r="I91" s="22">
        <v>12700</v>
      </c>
      <c r="J91">
        <v>17.8</v>
      </c>
      <c r="K91" s="22">
        <v>6580</v>
      </c>
      <c r="L91">
        <v>17.8</v>
      </c>
      <c r="M91" s="22">
        <v>20000</v>
      </c>
      <c r="N91">
        <v>-0.6</v>
      </c>
      <c r="O91">
        <v>18</v>
      </c>
      <c r="P91" s="22">
        <v>4570</v>
      </c>
      <c r="Q91">
        <v>18.100000000000001</v>
      </c>
      <c r="R91" s="22">
        <v>13600</v>
      </c>
      <c r="S91">
        <v>18.149999999999999</v>
      </c>
      <c r="T91" s="22">
        <v>10000</v>
      </c>
      <c r="U91" s="22">
        <v>204080</v>
      </c>
      <c r="V91">
        <v>18.100000000000001</v>
      </c>
      <c r="W91">
        <v>18.100000000000001</v>
      </c>
      <c r="X91">
        <v>17.8</v>
      </c>
    </row>
    <row r="92" spans="1:26">
      <c r="A92" t="s">
        <v>849</v>
      </c>
      <c r="C92">
        <v>1.2</v>
      </c>
      <c r="D92">
        <v>1.1000000000000001</v>
      </c>
      <c r="E92">
        <v>1</v>
      </c>
      <c r="G92" s="22"/>
      <c r="J92">
        <v>1</v>
      </c>
      <c r="K92" s="22">
        <v>221800</v>
      </c>
      <c r="L92">
        <v>1.1000000000000001</v>
      </c>
      <c r="M92" s="22">
        <v>10000</v>
      </c>
      <c r="N92">
        <v>0</v>
      </c>
      <c r="O92">
        <v>1.1000000000000001</v>
      </c>
      <c r="P92" s="22">
        <v>216900</v>
      </c>
      <c r="Q92">
        <v>1.2</v>
      </c>
      <c r="R92" s="22">
        <v>630000</v>
      </c>
      <c r="T92" s="22"/>
      <c r="U92" s="22">
        <v>200000</v>
      </c>
      <c r="V92">
        <v>1</v>
      </c>
      <c r="W92">
        <v>1.1000000000000001</v>
      </c>
      <c r="X92">
        <v>1</v>
      </c>
      <c r="Z92" s="22"/>
    </row>
    <row r="93" spans="1:26">
      <c r="A93" t="s">
        <v>526</v>
      </c>
      <c r="C93">
        <v>7</v>
      </c>
      <c r="D93">
        <v>6.4</v>
      </c>
      <c r="E93">
        <v>5.8</v>
      </c>
      <c r="F93">
        <v>6.4</v>
      </c>
      <c r="G93" s="22">
        <v>152300</v>
      </c>
      <c r="H93">
        <v>6.5</v>
      </c>
      <c r="I93" s="22">
        <v>26700</v>
      </c>
      <c r="J93">
        <v>6.6</v>
      </c>
      <c r="K93" s="22">
        <v>3000</v>
      </c>
      <c r="L93">
        <v>6.7</v>
      </c>
      <c r="M93" s="22">
        <v>9100</v>
      </c>
      <c r="N93">
        <v>0.3</v>
      </c>
      <c r="O93">
        <v>6.7</v>
      </c>
      <c r="P93" s="22">
        <v>7400</v>
      </c>
      <c r="Q93">
        <v>6.8</v>
      </c>
      <c r="R93" s="22">
        <v>52900</v>
      </c>
      <c r="S93">
        <v>6.9</v>
      </c>
      <c r="T93" s="22">
        <v>41600</v>
      </c>
      <c r="U93" s="22">
        <v>187200</v>
      </c>
      <c r="V93">
        <v>6.4</v>
      </c>
      <c r="W93">
        <v>6.8</v>
      </c>
      <c r="X93">
        <v>6.4</v>
      </c>
    </row>
    <row r="94" spans="1:26">
      <c r="A94" t="s">
        <v>1463</v>
      </c>
      <c r="C94">
        <v>14</v>
      </c>
      <c r="D94">
        <v>13.1</v>
      </c>
      <c r="E94">
        <v>12.2</v>
      </c>
      <c r="F94">
        <v>13.85</v>
      </c>
      <c r="G94" s="22">
        <v>400</v>
      </c>
      <c r="H94">
        <v>13.9</v>
      </c>
      <c r="I94" s="22">
        <v>10450</v>
      </c>
      <c r="J94">
        <v>13.95</v>
      </c>
      <c r="K94" s="22">
        <v>1050</v>
      </c>
      <c r="L94">
        <v>14</v>
      </c>
      <c r="M94" s="22">
        <v>500</v>
      </c>
      <c r="N94">
        <v>0.9</v>
      </c>
      <c r="O94">
        <v>14</v>
      </c>
      <c r="P94" s="22">
        <v>6770</v>
      </c>
      <c r="R94" s="22"/>
      <c r="T94" s="22"/>
      <c r="U94" s="22">
        <v>183490</v>
      </c>
      <c r="V94">
        <v>13.5</v>
      </c>
      <c r="W94">
        <v>14</v>
      </c>
      <c r="X94">
        <v>13.5</v>
      </c>
      <c r="Y94">
        <v>410</v>
      </c>
      <c r="Z94" s="22">
        <v>5250</v>
      </c>
    </row>
    <row r="95" spans="1:26">
      <c r="A95" t="s">
        <v>174</v>
      </c>
      <c r="C95">
        <v>13.5</v>
      </c>
      <c r="D95">
        <v>12.65</v>
      </c>
      <c r="E95">
        <v>11.8</v>
      </c>
      <c r="F95">
        <v>12.6</v>
      </c>
      <c r="G95" s="22">
        <v>95410</v>
      </c>
      <c r="H95">
        <v>12.65</v>
      </c>
      <c r="I95" s="22">
        <v>11110</v>
      </c>
      <c r="J95">
        <v>12.7</v>
      </c>
      <c r="K95" s="22">
        <v>1680</v>
      </c>
      <c r="L95">
        <v>12.7</v>
      </c>
      <c r="M95">
        <v>170</v>
      </c>
      <c r="N95">
        <v>0.05</v>
      </c>
      <c r="O95">
        <v>12.75</v>
      </c>
      <c r="P95" s="22">
        <v>3850</v>
      </c>
      <c r="Q95">
        <v>12.8</v>
      </c>
      <c r="R95" s="22">
        <v>16910</v>
      </c>
      <c r="S95">
        <v>12.85</v>
      </c>
      <c r="T95" s="22">
        <v>27820</v>
      </c>
      <c r="U95" s="22">
        <v>180860</v>
      </c>
      <c r="V95">
        <v>12.65</v>
      </c>
      <c r="W95">
        <v>12.85</v>
      </c>
      <c r="X95">
        <v>12.6</v>
      </c>
      <c r="Z95" s="22">
        <v>2040</v>
      </c>
    </row>
    <row r="96" spans="1:26">
      <c r="A96" t="s">
        <v>635</v>
      </c>
      <c r="C96">
        <v>1.99</v>
      </c>
      <c r="D96">
        <v>1.86</v>
      </c>
      <c r="E96">
        <v>1.73</v>
      </c>
      <c r="F96">
        <v>1.84</v>
      </c>
      <c r="G96" s="22">
        <v>40000</v>
      </c>
      <c r="H96">
        <v>1.85</v>
      </c>
      <c r="I96" s="22">
        <v>52490</v>
      </c>
      <c r="J96">
        <v>1.86</v>
      </c>
      <c r="K96" s="22">
        <v>9140</v>
      </c>
      <c r="L96">
        <v>1.86</v>
      </c>
      <c r="M96" s="22">
        <v>5860</v>
      </c>
      <c r="N96">
        <v>0</v>
      </c>
      <c r="O96">
        <v>1.87</v>
      </c>
      <c r="P96" s="22">
        <v>11530</v>
      </c>
      <c r="Q96">
        <v>1.88</v>
      </c>
      <c r="R96" s="22">
        <v>15210</v>
      </c>
      <c r="S96">
        <v>1.89</v>
      </c>
      <c r="T96" s="22">
        <v>35560</v>
      </c>
      <c r="U96" s="22">
        <v>180800</v>
      </c>
      <c r="V96">
        <v>1.84</v>
      </c>
      <c r="W96">
        <v>1.88</v>
      </c>
      <c r="X96">
        <v>1.84</v>
      </c>
      <c r="Z96" s="22"/>
    </row>
    <row r="97" spans="1:26">
      <c r="A97" t="s">
        <v>622</v>
      </c>
      <c r="C97">
        <v>26.2</v>
      </c>
      <c r="D97">
        <v>24.5</v>
      </c>
      <c r="E97">
        <v>22.8</v>
      </c>
      <c r="F97">
        <v>24.6</v>
      </c>
      <c r="G97" s="22">
        <v>1800</v>
      </c>
      <c r="H97">
        <v>24.75</v>
      </c>
      <c r="I97" s="22">
        <v>4650</v>
      </c>
      <c r="J97">
        <v>24.85</v>
      </c>
      <c r="K97" s="22">
        <v>17990</v>
      </c>
      <c r="L97">
        <v>24.9</v>
      </c>
      <c r="M97" s="22">
        <v>160</v>
      </c>
      <c r="N97">
        <v>0.4</v>
      </c>
      <c r="O97">
        <v>24.9</v>
      </c>
      <c r="P97" s="22">
        <v>1840</v>
      </c>
      <c r="Q97">
        <v>24.95</v>
      </c>
      <c r="R97" s="22">
        <v>5240</v>
      </c>
      <c r="S97">
        <v>25</v>
      </c>
      <c r="T97" s="22">
        <v>28320</v>
      </c>
      <c r="U97" s="22">
        <v>179620</v>
      </c>
      <c r="V97">
        <v>24.6</v>
      </c>
      <c r="W97">
        <v>25</v>
      </c>
      <c r="X97">
        <v>24.5</v>
      </c>
      <c r="Y97" s="22"/>
      <c r="Z97" s="22"/>
    </row>
    <row r="98" spans="1:26">
      <c r="A98" t="s">
        <v>460</v>
      </c>
      <c r="C98">
        <v>1.3</v>
      </c>
      <c r="D98">
        <v>1.2</v>
      </c>
      <c r="E98">
        <v>1.1000000000000001</v>
      </c>
      <c r="G98" s="22"/>
      <c r="H98">
        <v>1.1000000000000001</v>
      </c>
      <c r="I98" s="22">
        <v>274000</v>
      </c>
      <c r="J98">
        <v>1.2</v>
      </c>
      <c r="K98" s="22">
        <v>15300</v>
      </c>
      <c r="L98">
        <v>1.2</v>
      </c>
      <c r="M98" s="22">
        <v>7000</v>
      </c>
      <c r="N98">
        <v>0</v>
      </c>
      <c r="O98">
        <v>1.3</v>
      </c>
      <c r="P98" s="22">
        <v>247200</v>
      </c>
      <c r="R98" s="22"/>
      <c r="T98" s="22"/>
      <c r="U98" s="22">
        <v>169700</v>
      </c>
      <c r="V98">
        <v>1.3</v>
      </c>
      <c r="W98">
        <v>1.3</v>
      </c>
      <c r="X98">
        <v>1.2</v>
      </c>
      <c r="Y98" s="22"/>
      <c r="Z98" s="22"/>
    </row>
    <row r="99" spans="1:26">
      <c r="A99" t="s">
        <v>754</v>
      </c>
      <c r="C99">
        <v>8.23</v>
      </c>
      <c r="D99">
        <v>7.7</v>
      </c>
      <c r="E99">
        <v>7.17</v>
      </c>
      <c r="F99">
        <v>7.84</v>
      </c>
      <c r="G99" s="22">
        <v>10000</v>
      </c>
      <c r="H99">
        <v>7.85</v>
      </c>
      <c r="I99" s="22">
        <v>12310</v>
      </c>
      <c r="J99">
        <v>7.86</v>
      </c>
      <c r="K99">
        <v>450</v>
      </c>
      <c r="L99">
        <v>7.9</v>
      </c>
      <c r="M99" s="22">
        <v>300</v>
      </c>
      <c r="N99">
        <v>0.2</v>
      </c>
      <c r="O99">
        <v>7.91</v>
      </c>
      <c r="P99" s="22">
        <v>810</v>
      </c>
      <c r="Q99">
        <v>7.93</v>
      </c>
      <c r="R99" s="22">
        <v>3620</v>
      </c>
      <c r="S99">
        <v>7.94</v>
      </c>
      <c r="T99" s="22">
        <v>6500</v>
      </c>
      <c r="U99" s="22">
        <v>164160</v>
      </c>
      <c r="V99">
        <v>7.7</v>
      </c>
      <c r="W99">
        <v>7.97</v>
      </c>
      <c r="X99">
        <v>7.7</v>
      </c>
      <c r="Y99" s="22"/>
      <c r="Z99" s="22">
        <v>33000</v>
      </c>
    </row>
    <row r="100" spans="1:26">
      <c r="A100" t="s">
        <v>718</v>
      </c>
      <c r="C100">
        <v>36.299999999999997</v>
      </c>
      <c r="D100">
        <v>33</v>
      </c>
      <c r="E100">
        <v>29.7</v>
      </c>
      <c r="F100">
        <v>34</v>
      </c>
      <c r="G100" s="22">
        <v>5100</v>
      </c>
      <c r="H100">
        <v>34.299999999999997</v>
      </c>
      <c r="I100" s="22">
        <v>5000</v>
      </c>
      <c r="J100">
        <v>34.5</v>
      </c>
      <c r="K100">
        <v>400</v>
      </c>
      <c r="L100">
        <v>34.5</v>
      </c>
      <c r="M100" s="22">
        <v>600</v>
      </c>
      <c r="N100">
        <v>1.5</v>
      </c>
      <c r="O100">
        <v>34.6</v>
      </c>
      <c r="P100" s="22">
        <v>1500</v>
      </c>
      <c r="Q100">
        <v>34.700000000000003</v>
      </c>
      <c r="R100" s="22">
        <v>1000</v>
      </c>
      <c r="S100">
        <v>34.799999999999997</v>
      </c>
      <c r="T100" s="22">
        <v>2000</v>
      </c>
      <c r="U100" s="22">
        <v>164100</v>
      </c>
      <c r="V100">
        <v>33</v>
      </c>
      <c r="W100">
        <v>36</v>
      </c>
      <c r="X100">
        <v>33</v>
      </c>
      <c r="Z100" s="22">
        <v>62200</v>
      </c>
    </row>
    <row r="101" spans="1:26">
      <c r="A101" t="s">
        <v>897</v>
      </c>
      <c r="C101">
        <v>18.7</v>
      </c>
      <c r="D101">
        <v>17</v>
      </c>
      <c r="E101">
        <v>15.3</v>
      </c>
      <c r="F101">
        <v>16.7</v>
      </c>
      <c r="G101" s="22">
        <v>3500</v>
      </c>
      <c r="H101">
        <v>16.8</v>
      </c>
      <c r="I101" s="22">
        <v>2000</v>
      </c>
      <c r="J101">
        <v>17</v>
      </c>
      <c r="K101" s="22">
        <v>2300</v>
      </c>
      <c r="L101">
        <v>17.100000000000001</v>
      </c>
      <c r="M101" s="22">
        <v>2000</v>
      </c>
      <c r="N101">
        <v>0.1</v>
      </c>
      <c r="O101">
        <v>17.100000000000001</v>
      </c>
      <c r="P101" s="22">
        <v>11500</v>
      </c>
      <c r="Q101">
        <v>17.2</v>
      </c>
      <c r="R101" s="22">
        <v>10200</v>
      </c>
      <c r="S101">
        <v>17.3</v>
      </c>
      <c r="T101" s="22">
        <v>11100</v>
      </c>
      <c r="U101" s="22">
        <v>156300</v>
      </c>
      <c r="V101">
        <v>16.600000000000001</v>
      </c>
      <c r="W101">
        <v>17.100000000000001</v>
      </c>
      <c r="X101">
        <v>16.5</v>
      </c>
      <c r="Y101" s="22"/>
      <c r="Z101" s="22"/>
    </row>
    <row r="102" spans="1:26">
      <c r="A102" t="s">
        <v>774</v>
      </c>
      <c r="C102">
        <v>25.55</v>
      </c>
      <c r="D102">
        <v>23.9</v>
      </c>
      <c r="E102">
        <v>22.25</v>
      </c>
      <c r="F102">
        <v>23.9</v>
      </c>
      <c r="G102" s="22">
        <v>22070</v>
      </c>
      <c r="H102">
        <v>24</v>
      </c>
      <c r="I102" s="22">
        <v>26960</v>
      </c>
      <c r="J102">
        <v>24.1</v>
      </c>
      <c r="K102" s="22">
        <v>10120</v>
      </c>
      <c r="L102">
        <v>24.15</v>
      </c>
      <c r="M102">
        <v>410</v>
      </c>
      <c r="N102">
        <v>0.25</v>
      </c>
      <c r="O102">
        <v>24.15</v>
      </c>
      <c r="P102">
        <v>90</v>
      </c>
      <c r="Q102">
        <v>24.2</v>
      </c>
      <c r="R102" s="22">
        <v>1530</v>
      </c>
      <c r="S102">
        <v>24.25</v>
      </c>
      <c r="T102" s="22">
        <v>50</v>
      </c>
      <c r="U102" s="22">
        <v>155240</v>
      </c>
      <c r="V102">
        <v>23.8</v>
      </c>
      <c r="W102">
        <v>24.35</v>
      </c>
      <c r="X102">
        <v>23.6</v>
      </c>
    </row>
    <row r="103" spans="1:26">
      <c r="A103" t="s">
        <v>1851</v>
      </c>
      <c r="C103">
        <v>19.75</v>
      </c>
      <c r="D103">
        <v>18.5</v>
      </c>
      <c r="E103">
        <v>17.25</v>
      </c>
      <c r="F103">
        <v>18.649999999999999</v>
      </c>
      <c r="G103" s="22">
        <v>8200</v>
      </c>
      <c r="H103">
        <v>18.7</v>
      </c>
      <c r="I103" s="22">
        <v>6900</v>
      </c>
      <c r="J103">
        <v>18.75</v>
      </c>
      <c r="K103" s="22">
        <v>9800</v>
      </c>
      <c r="L103">
        <v>18.8</v>
      </c>
      <c r="M103" s="22">
        <v>7590</v>
      </c>
      <c r="N103">
        <v>0.3</v>
      </c>
      <c r="O103">
        <v>18.8</v>
      </c>
      <c r="P103" s="22">
        <v>1310</v>
      </c>
      <c r="Q103">
        <v>18.850000000000001</v>
      </c>
      <c r="R103" s="22">
        <v>6800</v>
      </c>
      <c r="S103">
        <v>18.899999999999999</v>
      </c>
      <c r="T103" s="22">
        <v>7800</v>
      </c>
      <c r="U103" s="22">
        <v>154560</v>
      </c>
      <c r="V103">
        <v>18.5</v>
      </c>
      <c r="W103">
        <v>18.8</v>
      </c>
      <c r="X103">
        <v>18.45</v>
      </c>
      <c r="Z103" s="22"/>
    </row>
    <row r="104" spans="1:26">
      <c r="A104" t="s">
        <v>1193</v>
      </c>
      <c r="C104">
        <v>38.1</v>
      </c>
      <c r="D104">
        <v>33.200000000000003</v>
      </c>
      <c r="E104">
        <v>28.3</v>
      </c>
      <c r="F104">
        <v>32.5</v>
      </c>
      <c r="G104" s="22">
        <v>19900</v>
      </c>
      <c r="H104">
        <v>32.6</v>
      </c>
      <c r="I104" s="22">
        <v>13300</v>
      </c>
      <c r="J104">
        <v>32.700000000000003</v>
      </c>
      <c r="K104" s="22">
        <v>2290</v>
      </c>
      <c r="L104">
        <v>32.700000000000003</v>
      </c>
      <c r="M104" s="22">
        <v>7700</v>
      </c>
      <c r="N104">
        <v>-0.5</v>
      </c>
      <c r="O104">
        <v>32.9</v>
      </c>
      <c r="P104" s="22">
        <v>5000</v>
      </c>
      <c r="Q104">
        <v>33</v>
      </c>
      <c r="R104" s="22">
        <v>7900</v>
      </c>
      <c r="S104">
        <v>33.1</v>
      </c>
      <c r="T104" s="22">
        <v>2600</v>
      </c>
      <c r="U104" s="22">
        <v>143100</v>
      </c>
      <c r="V104">
        <v>33.200000000000003</v>
      </c>
      <c r="W104">
        <v>33.299999999999997</v>
      </c>
      <c r="X104">
        <v>32.5</v>
      </c>
      <c r="Y104" s="22">
        <v>7900</v>
      </c>
      <c r="Z104" s="22"/>
    </row>
    <row r="105" spans="1:26">
      <c r="A105" t="s">
        <v>1657</v>
      </c>
      <c r="C105">
        <v>16.7</v>
      </c>
      <c r="D105">
        <v>14.6</v>
      </c>
      <c r="E105">
        <v>12.5</v>
      </c>
      <c r="F105">
        <v>14.1</v>
      </c>
      <c r="G105" s="22">
        <v>8600</v>
      </c>
      <c r="H105">
        <v>14.2</v>
      </c>
      <c r="I105" s="22">
        <v>10200</v>
      </c>
      <c r="J105">
        <v>14.3</v>
      </c>
      <c r="K105" s="22">
        <v>21700</v>
      </c>
      <c r="L105">
        <v>14.4</v>
      </c>
      <c r="M105" s="22">
        <v>10500</v>
      </c>
      <c r="N105">
        <v>-0.2</v>
      </c>
      <c r="O105">
        <v>14.4</v>
      </c>
      <c r="P105" s="22">
        <v>4400</v>
      </c>
      <c r="Q105">
        <v>14.5</v>
      </c>
      <c r="R105" s="22">
        <v>28200</v>
      </c>
      <c r="S105">
        <v>14.6</v>
      </c>
      <c r="T105" s="22">
        <v>24400</v>
      </c>
      <c r="U105" s="22">
        <v>141800</v>
      </c>
      <c r="V105">
        <v>14.6</v>
      </c>
      <c r="W105">
        <v>14.6</v>
      </c>
      <c r="X105">
        <v>14.3</v>
      </c>
      <c r="Z105" s="22">
        <v>27900</v>
      </c>
    </row>
    <row r="106" spans="1:26">
      <c r="A106" t="s">
        <v>71</v>
      </c>
      <c r="C106">
        <v>3.78</v>
      </c>
      <c r="D106">
        <v>3.54</v>
      </c>
      <c r="E106">
        <v>3.3</v>
      </c>
      <c r="F106">
        <v>3.61</v>
      </c>
      <c r="G106" s="22">
        <v>1000</v>
      </c>
      <c r="H106">
        <v>3.62</v>
      </c>
      <c r="I106" s="22">
        <v>11000</v>
      </c>
      <c r="J106">
        <v>3.65</v>
      </c>
      <c r="K106" s="22">
        <v>19900</v>
      </c>
      <c r="L106">
        <v>3.68</v>
      </c>
      <c r="M106" s="22">
        <v>480</v>
      </c>
      <c r="N106">
        <v>0.14000000000000001</v>
      </c>
      <c r="O106">
        <v>3.68</v>
      </c>
      <c r="P106" s="22">
        <v>8720</v>
      </c>
      <c r="Q106">
        <v>3.69</v>
      </c>
      <c r="R106" s="22">
        <v>10820</v>
      </c>
      <c r="S106">
        <v>3.7</v>
      </c>
      <c r="T106" s="22">
        <v>25390</v>
      </c>
      <c r="U106" s="22">
        <v>140990</v>
      </c>
      <c r="V106">
        <v>3.6</v>
      </c>
      <c r="W106">
        <v>3.68</v>
      </c>
      <c r="X106">
        <v>3.54</v>
      </c>
      <c r="Y106">
        <v>60</v>
      </c>
      <c r="Z106" s="22"/>
    </row>
    <row r="107" spans="1:26">
      <c r="A107" t="s">
        <v>252</v>
      </c>
      <c r="C107">
        <v>5.52</v>
      </c>
      <c r="D107">
        <v>5.16</v>
      </c>
      <c r="E107">
        <v>4.8</v>
      </c>
      <c r="F107">
        <v>5.0599999999999996</v>
      </c>
      <c r="G107" s="22">
        <v>1000</v>
      </c>
      <c r="H107">
        <v>5.15</v>
      </c>
      <c r="I107" s="22">
        <v>5150</v>
      </c>
      <c r="J107">
        <v>5.16</v>
      </c>
      <c r="K107" s="22">
        <v>400</v>
      </c>
      <c r="L107">
        <v>5.18</v>
      </c>
      <c r="M107" s="22">
        <v>1000</v>
      </c>
      <c r="N107">
        <v>0.02</v>
      </c>
      <c r="O107">
        <v>5.18</v>
      </c>
      <c r="P107" s="22">
        <v>9000</v>
      </c>
      <c r="Q107">
        <v>5.19</v>
      </c>
      <c r="R107" s="22">
        <v>9000</v>
      </c>
      <c r="S107">
        <v>5.2</v>
      </c>
      <c r="T107" s="22">
        <v>15000</v>
      </c>
      <c r="U107" s="22">
        <v>138960</v>
      </c>
      <c r="V107">
        <v>5</v>
      </c>
      <c r="W107">
        <v>5.23</v>
      </c>
      <c r="X107">
        <v>5</v>
      </c>
      <c r="Y107" s="22"/>
    </row>
    <row r="108" spans="1:26">
      <c r="A108" t="s">
        <v>349</v>
      </c>
      <c r="C108">
        <v>2.2999999999999998</v>
      </c>
      <c r="D108">
        <v>2.1</v>
      </c>
      <c r="E108">
        <v>1.9</v>
      </c>
      <c r="F108">
        <v>1.9</v>
      </c>
      <c r="G108" s="22">
        <v>1145200</v>
      </c>
      <c r="H108">
        <v>2</v>
      </c>
      <c r="I108" s="22">
        <v>1511800</v>
      </c>
      <c r="J108">
        <v>2.1</v>
      </c>
      <c r="K108" s="22">
        <v>743300</v>
      </c>
      <c r="L108">
        <v>2.1</v>
      </c>
      <c r="M108" s="22">
        <v>1100</v>
      </c>
      <c r="N108">
        <v>0</v>
      </c>
      <c r="O108">
        <v>2.2000000000000002</v>
      </c>
      <c r="P108" s="22">
        <v>2011600</v>
      </c>
      <c r="Q108">
        <v>2.2999999999999998</v>
      </c>
      <c r="R108" s="22">
        <v>2252700</v>
      </c>
      <c r="T108" s="22"/>
      <c r="U108" s="22">
        <v>138100</v>
      </c>
      <c r="V108">
        <v>2.1</v>
      </c>
      <c r="W108">
        <v>2.2000000000000002</v>
      </c>
      <c r="X108">
        <v>2.1</v>
      </c>
    </row>
    <row r="109" spans="1:26">
      <c r="A109" t="s">
        <v>1613</v>
      </c>
      <c r="C109">
        <v>21.65</v>
      </c>
      <c r="D109">
        <v>20.25</v>
      </c>
      <c r="E109">
        <v>18.850000000000001</v>
      </c>
      <c r="F109">
        <v>20.45</v>
      </c>
      <c r="G109" s="22">
        <v>10120</v>
      </c>
      <c r="H109">
        <v>20.5</v>
      </c>
      <c r="I109" s="22">
        <v>13230</v>
      </c>
      <c r="J109">
        <v>20.55</v>
      </c>
      <c r="K109" s="22">
        <v>10320</v>
      </c>
      <c r="L109">
        <v>20.6</v>
      </c>
      <c r="M109" s="22">
        <v>2060</v>
      </c>
      <c r="N109">
        <v>0.35</v>
      </c>
      <c r="O109">
        <v>20.6</v>
      </c>
      <c r="P109" s="22">
        <v>6280</v>
      </c>
      <c r="Q109">
        <v>20.65</v>
      </c>
      <c r="R109" s="22">
        <v>6190</v>
      </c>
      <c r="S109">
        <v>20.7</v>
      </c>
      <c r="T109" s="22">
        <v>4560</v>
      </c>
      <c r="U109" s="22">
        <v>134450</v>
      </c>
      <c r="V109">
        <v>20.25</v>
      </c>
      <c r="W109">
        <v>20.6</v>
      </c>
      <c r="X109">
        <v>20.2</v>
      </c>
      <c r="Y109" s="22"/>
      <c r="Z109" s="22"/>
    </row>
    <row r="110" spans="1:26">
      <c r="A110" t="s">
        <v>759</v>
      </c>
      <c r="C110">
        <v>10.95</v>
      </c>
      <c r="D110">
        <v>10.25</v>
      </c>
      <c r="E110">
        <v>9.5399999999999991</v>
      </c>
      <c r="F110">
        <v>10.3</v>
      </c>
      <c r="G110" s="22">
        <v>58220</v>
      </c>
      <c r="H110">
        <v>10.35</v>
      </c>
      <c r="I110" s="22">
        <v>23750</v>
      </c>
      <c r="J110">
        <v>10.4</v>
      </c>
      <c r="K110" s="22">
        <v>30350</v>
      </c>
      <c r="L110">
        <v>10.5</v>
      </c>
      <c r="M110" s="22">
        <v>19600</v>
      </c>
      <c r="N110">
        <v>0.25</v>
      </c>
      <c r="O110">
        <v>10.45</v>
      </c>
      <c r="P110" s="22">
        <v>1030</v>
      </c>
      <c r="Q110">
        <v>10.5</v>
      </c>
      <c r="R110" s="22">
        <v>132710</v>
      </c>
      <c r="S110">
        <v>10.55</v>
      </c>
      <c r="T110" s="22">
        <v>25180</v>
      </c>
      <c r="U110" s="22">
        <v>129220</v>
      </c>
      <c r="V110">
        <v>10.3</v>
      </c>
      <c r="W110">
        <v>10.5</v>
      </c>
      <c r="X110">
        <v>10.3</v>
      </c>
      <c r="Z110">
        <v>50</v>
      </c>
    </row>
    <row r="111" spans="1:26">
      <c r="A111" t="s">
        <v>1461</v>
      </c>
      <c r="C111">
        <v>16.45</v>
      </c>
      <c r="D111">
        <v>15.4</v>
      </c>
      <c r="E111">
        <v>14.35</v>
      </c>
      <c r="F111">
        <v>15.2</v>
      </c>
      <c r="G111" s="22">
        <v>8750</v>
      </c>
      <c r="H111">
        <v>15.3</v>
      </c>
      <c r="I111" s="22">
        <v>4350</v>
      </c>
      <c r="J111">
        <v>15.4</v>
      </c>
      <c r="K111" s="22">
        <v>1270</v>
      </c>
      <c r="L111">
        <v>15.4</v>
      </c>
      <c r="M111" s="22">
        <v>950</v>
      </c>
      <c r="N111">
        <v>0</v>
      </c>
      <c r="O111">
        <v>15.6</v>
      </c>
      <c r="P111" s="22">
        <v>930</v>
      </c>
      <c r="Q111">
        <v>15.7</v>
      </c>
      <c r="R111" s="22">
        <v>1970</v>
      </c>
      <c r="S111">
        <v>15.8</v>
      </c>
      <c r="T111" s="22">
        <v>4620</v>
      </c>
      <c r="U111" s="22">
        <v>128880</v>
      </c>
      <c r="V111">
        <v>15.4</v>
      </c>
      <c r="W111">
        <v>15.7</v>
      </c>
      <c r="X111">
        <v>15.2</v>
      </c>
    </row>
    <row r="112" spans="1:26">
      <c r="A112" t="s">
        <v>505</v>
      </c>
      <c r="C112">
        <v>21</v>
      </c>
      <c r="D112">
        <v>19.100000000000001</v>
      </c>
      <c r="E112">
        <v>17.2</v>
      </c>
      <c r="F112">
        <v>18.7</v>
      </c>
      <c r="G112" s="22">
        <v>9100</v>
      </c>
      <c r="H112">
        <v>18.8</v>
      </c>
      <c r="I112" s="22">
        <v>8400</v>
      </c>
      <c r="J112">
        <v>18.899999999999999</v>
      </c>
      <c r="K112" s="22">
        <v>7800</v>
      </c>
      <c r="L112">
        <v>19</v>
      </c>
      <c r="M112" s="22">
        <v>200</v>
      </c>
      <c r="N112">
        <v>-0.1</v>
      </c>
      <c r="O112">
        <v>19</v>
      </c>
      <c r="P112" s="22">
        <v>2200</v>
      </c>
      <c r="Q112">
        <v>19.100000000000001</v>
      </c>
      <c r="R112" s="22">
        <v>6600</v>
      </c>
      <c r="S112">
        <v>19.2</v>
      </c>
      <c r="T112" s="22">
        <v>7200</v>
      </c>
      <c r="U112" s="22">
        <v>115800</v>
      </c>
      <c r="V112">
        <v>19</v>
      </c>
      <c r="W112">
        <v>19.2</v>
      </c>
      <c r="X112">
        <v>18.600000000000001</v>
      </c>
    </row>
    <row r="113" spans="1:26">
      <c r="A113" t="s">
        <v>90</v>
      </c>
      <c r="C113">
        <v>26</v>
      </c>
      <c r="D113">
        <v>24.3</v>
      </c>
      <c r="E113">
        <v>22.6</v>
      </c>
      <c r="F113">
        <v>23.7</v>
      </c>
      <c r="G113" s="22">
        <v>12750</v>
      </c>
      <c r="H113">
        <v>23.75</v>
      </c>
      <c r="I113" s="22">
        <v>2010</v>
      </c>
      <c r="J113">
        <v>23.8</v>
      </c>
      <c r="K113" s="22">
        <v>1310</v>
      </c>
      <c r="L113">
        <v>24</v>
      </c>
      <c r="M113" s="22">
        <v>10000</v>
      </c>
      <c r="N113">
        <v>-0.3</v>
      </c>
      <c r="O113">
        <v>24</v>
      </c>
      <c r="P113" s="22">
        <v>5870</v>
      </c>
      <c r="Q113">
        <v>24.15</v>
      </c>
      <c r="R113" s="22">
        <v>440</v>
      </c>
      <c r="S113">
        <v>24.25</v>
      </c>
      <c r="T113" s="22">
        <v>2000</v>
      </c>
      <c r="U113" s="22">
        <v>112050</v>
      </c>
      <c r="V113">
        <v>24.3</v>
      </c>
      <c r="W113">
        <v>24.3</v>
      </c>
      <c r="X113">
        <v>23.7</v>
      </c>
    </row>
    <row r="114" spans="1:26">
      <c r="A114" t="s">
        <v>1428</v>
      </c>
      <c r="C114">
        <v>16.25</v>
      </c>
      <c r="D114">
        <v>15.2</v>
      </c>
      <c r="E114">
        <v>14.15</v>
      </c>
      <c r="F114">
        <v>14.9</v>
      </c>
      <c r="G114" s="22">
        <v>1000</v>
      </c>
      <c r="H114">
        <v>14.95</v>
      </c>
      <c r="I114" s="22">
        <v>1300</v>
      </c>
      <c r="J114">
        <v>15</v>
      </c>
      <c r="K114" s="22">
        <v>790</v>
      </c>
      <c r="L114">
        <v>15.15</v>
      </c>
      <c r="M114" s="22">
        <v>30</v>
      </c>
      <c r="N114">
        <v>-0.05</v>
      </c>
      <c r="O114">
        <v>15.2</v>
      </c>
      <c r="P114" s="22">
        <v>3100</v>
      </c>
      <c r="Q114">
        <v>15.25</v>
      </c>
      <c r="R114" s="22">
        <v>2000</v>
      </c>
      <c r="S114">
        <v>15.3</v>
      </c>
      <c r="T114" s="22">
        <v>9400</v>
      </c>
      <c r="U114" s="22">
        <v>110080</v>
      </c>
      <c r="V114">
        <v>15.3</v>
      </c>
      <c r="W114">
        <v>15.3</v>
      </c>
      <c r="X114">
        <v>15</v>
      </c>
      <c r="Y114" s="22"/>
      <c r="Z114">
        <v>860</v>
      </c>
    </row>
    <row r="115" spans="1:26">
      <c r="A115" t="s">
        <v>102</v>
      </c>
      <c r="C115">
        <v>16.7</v>
      </c>
      <c r="D115">
        <v>15.65</v>
      </c>
      <c r="E115">
        <v>14.6</v>
      </c>
      <c r="F115">
        <v>15.5</v>
      </c>
      <c r="G115" s="22">
        <v>22900</v>
      </c>
      <c r="H115">
        <v>15.55</v>
      </c>
      <c r="I115" s="22">
        <v>18600</v>
      </c>
      <c r="J115">
        <v>15.6</v>
      </c>
      <c r="K115" s="22">
        <v>4590</v>
      </c>
      <c r="L115">
        <v>15.6</v>
      </c>
      <c r="M115" s="22">
        <v>15660</v>
      </c>
      <c r="N115">
        <v>-0.05</v>
      </c>
      <c r="O115">
        <v>15.8</v>
      </c>
      <c r="P115" s="22">
        <v>10000</v>
      </c>
      <c r="Q115">
        <v>15.9</v>
      </c>
      <c r="R115" s="22">
        <v>15530</v>
      </c>
      <c r="S115">
        <v>15.95</v>
      </c>
      <c r="T115" s="22">
        <v>11000</v>
      </c>
      <c r="U115" s="22">
        <v>107020</v>
      </c>
      <c r="V115">
        <v>15.65</v>
      </c>
      <c r="W115">
        <v>16</v>
      </c>
      <c r="X115">
        <v>15.6</v>
      </c>
    </row>
    <row r="116" spans="1:26">
      <c r="A116" t="s">
        <v>776</v>
      </c>
      <c r="C116">
        <v>107.2</v>
      </c>
      <c r="D116">
        <v>100.2</v>
      </c>
      <c r="E116">
        <v>93.2</v>
      </c>
      <c r="F116">
        <v>100.3</v>
      </c>
      <c r="G116" s="22">
        <v>1040</v>
      </c>
      <c r="H116">
        <v>100.4</v>
      </c>
      <c r="I116" s="22">
        <v>20</v>
      </c>
      <c r="J116">
        <v>100.5</v>
      </c>
      <c r="K116" s="22">
        <v>220</v>
      </c>
      <c r="L116">
        <v>100.9</v>
      </c>
      <c r="M116" s="22">
        <v>1000</v>
      </c>
      <c r="N116">
        <v>0.7</v>
      </c>
      <c r="O116">
        <v>101</v>
      </c>
      <c r="P116" s="22">
        <v>5620</v>
      </c>
      <c r="Q116">
        <v>101.5</v>
      </c>
      <c r="R116">
        <v>70</v>
      </c>
      <c r="S116">
        <v>102</v>
      </c>
      <c r="T116" s="22">
        <v>6040</v>
      </c>
      <c r="U116" s="22">
        <v>106950</v>
      </c>
      <c r="V116">
        <v>99.5</v>
      </c>
      <c r="W116">
        <v>100.9</v>
      </c>
      <c r="X116">
        <v>99</v>
      </c>
      <c r="Y116" s="22">
        <v>5120</v>
      </c>
      <c r="Z116" s="22">
        <v>25090</v>
      </c>
    </row>
    <row r="117" spans="1:26">
      <c r="A117" t="s">
        <v>611</v>
      </c>
      <c r="C117">
        <v>12.8</v>
      </c>
      <c r="D117">
        <v>11.7</v>
      </c>
      <c r="E117">
        <v>10.6</v>
      </c>
      <c r="F117">
        <v>11.5</v>
      </c>
      <c r="G117" s="22">
        <v>54900</v>
      </c>
      <c r="H117">
        <v>11.6</v>
      </c>
      <c r="I117" s="22">
        <v>27900</v>
      </c>
      <c r="J117">
        <v>11.7</v>
      </c>
      <c r="K117" s="22">
        <v>11000</v>
      </c>
      <c r="L117">
        <v>11.7</v>
      </c>
      <c r="M117">
        <v>500</v>
      </c>
      <c r="N117">
        <v>0</v>
      </c>
      <c r="O117">
        <v>11.8</v>
      </c>
      <c r="P117" s="22">
        <v>20000</v>
      </c>
      <c r="Q117">
        <v>11.9</v>
      </c>
      <c r="R117" s="22">
        <v>18300</v>
      </c>
      <c r="S117">
        <v>12</v>
      </c>
      <c r="T117" s="22">
        <v>22000</v>
      </c>
      <c r="U117" s="22">
        <v>105600</v>
      </c>
      <c r="V117">
        <v>11.8</v>
      </c>
      <c r="W117">
        <v>12</v>
      </c>
      <c r="X117">
        <v>11.7</v>
      </c>
      <c r="Y117" s="22"/>
    </row>
    <row r="118" spans="1:26">
      <c r="A118" t="s">
        <v>732</v>
      </c>
      <c r="C118">
        <v>21.45</v>
      </c>
      <c r="D118">
        <v>20.05</v>
      </c>
      <c r="E118">
        <v>18.649999999999999</v>
      </c>
      <c r="F118">
        <v>20.95</v>
      </c>
      <c r="G118" s="22">
        <v>10</v>
      </c>
      <c r="H118">
        <v>21</v>
      </c>
      <c r="I118" s="22">
        <v>700</v>
      </c>
      <c r="J118">
        <v>21.05</v>
      </c>
      <c r="K118">
        <v>870</v>
      </c>
      <c r="L118">
        <v>21.1</v>
      </c>
      <c r="M118">
        <v>50</v>
      </c>
      <c r="N118">
        <v>1.05</v>
      </c>
      <c r="O118">
        <v>21.1</v>
      </c>
      <c r="P118" s="22">
        <v>3350</v>
      </c>
      <c r="Q118">
        <v>21.15</v>
      </c>
      <c r="R118" s="22">
        <v>650</v>
      </c>
      <c r="S118">
        <v>21.2</v>
      </c>
      <c r="T118" s="22">
        <v>4060</v>
      </c>
      <c r="U118" s="22">
        <v>102410</v>
      </c>
      <c r="V118">
        <v>20.2</v>
      </c>
      <c r="W118">
        <v>21.2</v>
      </c>
      <c r="X118">
        <v>20.100000000000001</v>
      </c>
      <c r="Y118" s="22">
        <v>10000</v>
      </c>
      <c r="Z118">
        <v>10</v>
      </c>
    </row>
    <row r="119" spans="1:26">
      <c r="A119" t="s">
        <v>847</v>
      </c>
      <c r="C119">
        <v>13.65</v>
      </c>
      <c r="D119">
        <v>12.8</v>
      </c>
      <c r="E119">
        <v>11.95</v>
      </c>
      <c r="F119">
        <v>12.65</v>
      </c>
      <c r="G119" s="22">
        <v>20100</v>
      </c>
      <c r="H119">
        <v>12.7</v>
      </c>
      <c r="I119" s="22">
        <v>11340</v>
      </c>
      <c r="J119">
        <v>12.75</v>
      </c>
      <c r="K119" s="22">
        <v>25700</v>
      </c>
      <c r="L119">
        <v>12.8</v>
      </c>
      <c r="M119" s="22">
        <v>5000</v>
      </c>
      <c r="N119">
        <v>0</v>
      </c>
      <c r="O119">
        <v>12.8</v>
      </c>
      <c r="P119" s="22">
        <v>6020</v>
      </c>
      <c r="Q119">
        <v>12.85</v>
      </c>
      <c r="R119" s="22">
        <v>14600</v>
      </c>
      <c r="S119">
        <v>12.9</v>
      </c>
      <c r="T119" s="22">
        <v>11600</v>
      </c>
      <c r="U119" s="22">
        <v>100000</v>
      </c>
      <c r="V119">
        <v>12.8</v>
      </c>
      <c r="W119">
        <v>12.85</v>
      </c>
      <c r="X119">
        <v>12.7</v>
      </c>
    </row>
    <row r="120" spans="1:26">
      <c r="A120" t="s">
        <v>737</v>
      </c>
      <c r="C120">
        <v>6.42</v>
      </c>
      <c r="D120">
        <v>6</v>
      </c>
      <c r="E120">
        <v>5.58</v>
      </c>
      <c r="F120">
        <v>5.94</v>
      </c>
      <c r="G120" s="22">
        <v>7000</v>
      </c>
      <c r="H120">
        <v>5.95</v>
      </c>
      <c r="I120" s="22">
        <v>1000</v>
      </c>
      <c r="J120">
        <v>6</v>
      </c>
      <c r="K120" s="22">
        <v>2000</v>
      </c>
      <c r="L120">
        <v>6.05</v>
      </c>
      <c r="M120" s="22">
        <v>5000</v>
      </c>
      <c r="N120">
        <v>0.05</v>
      </c>
      <c r="O120">
        <v>6.05</v>
      </c>
      <c r="P120" s="22">
        <v>8490</v>
      </c>
      <c r="Q120">
        <v>6.08</v>
      </c>
      <c r="R120" s="22">
        <v>6000</v>
      </c>
      <c r="S120">
        <v>6.09</v>
      </c>
      <c r="T120" s="22">
        <v>6700</v>
      </c>
      <c r="U120" s="22">
        <v>99990</v>
      </c>
      <c r="V120">
        <v>5.92</v>
      </c>
      <c r="W120">
        <v>6.2</v>
      </c>
      <c r="X120">
        <v>5.92</v>
      </c>
      <c r="Z120" s="22"/>
    </row>
    <row r="121" spans="1:26">
      <c r="A121" t="s">
        <v>115</v>
      </c>
      <c r="C121">
        <v>60.4</v>
      </c>
      <c r="D121">
        <v>56.5</v>
      </c>
      <c r="E121">
        <v>52.6</v>
      </c>
      <c r="F121">
        <v>56.1</v>
      </c>
      <c r="G121" s="22">
        <v>2220</v>
      </c>
      <c r="H121">
        <v>56.2</v>
      </c>
      <c r="I121" s="22">
        <v>200</v>
      </c>
      <c r="J121">
        <v>56.4</v>
      </c>
      <c r="K121" s="22">
        <v>500</v>
      </c>
      <c r="L121">
        <v>56.5</v>
      </c>
      <c r="M121" s="22">
        <v>20</v>
      </c>
      <c r="N121">
        <v>0</v>
      </c>
      <c r="O121">
        <v>56.5</v>
      </c>
      <c r="P121" s="22">
        <v>6250</v>
      </c>
      <c r="Q121">
        <v>56.6</v>
      </c>
      <c r="R121" s="22">
        <v>40</v>
      </c>
      <c r="S121">
        <v>56.7</v>
      </c>
      <c r="T121" s="22">
        <v>50</v>
      </c>
      <c r="U121" s="22">
        <v>99710</v>
      </c>
      <c r="V121">
        <v>55.9</v>
      </c>
      <c r="W121">
        <v>56.5</v>
      </c>
      <c r="X121">
        <v>55</v>
      </c>
      <c r="Y121" s="22">
        <v>18280</v>
      </c>
    </row>
    <row r="122" spans="1:26">
      <c r="A122" t="s">
        <v>1210</v>
      </c>
      <c r="C122">
        <v>31.3</v>
      </c>
      <c r="D122">
        <v>27.3</v>
      </c>
      <c r="E122">
        <v>23.3</v>
      </c>
      <c r="F122">
        <v>28.3</v>
      </c>
      <c r="G122" s="22">
        <v>2000</v>
      </c>
      <c r="H122">
        <v>28.5</v>
      </c>
      <c r="I122" s="22">
        <v>4000</v>
      </c>
      <c r="J122">
        <v>28.6</v>
      </c>
      <c r="K122" s="22">
        <v>2600</v>
      </c>
      <c r="L122">
        <v>28.7</v>
      </c>
      <c r="M122" s="22">
        <v>2900</v>
      </c>
      <c r="N122">
        <v>1.4</v>
      </c>
      <c r="O122">
        <v>28.7</v>
      </c>
      <c r="P122" s="22">
        <v>100</v>
      </c>
      <c r="Q122">
        <v>28.8</v>
      </c>
      <c r="R122" s="22">
        <v>8700</v>
      </c>
      <c r="S122">
        <v>28.9</v>
      </c>
      <c r="T122" s="22">
        <v>5000</v>
      </c>
      <c r="U122" s="22">
        <v>98100</v>
      </c>
      <c r="V122">
        <v>28</v>
      </c>
      <c r="W122">
        <v>28.9</v>
      </c>
      <c r="X122">
        <v>28</v>
      </c>
    </row>
    <row r="123" spans="1:26">
      <c r="A123" t="s">
        <v>145</v>
      </c>
      <c r="C123">
        <v>7.31</v>
      </c>
      <c r="D123">
        <v>6.84</v>
      </c>
      <c r="E123">
        <v>6.37</v>
      </c>
      <c r="F123">
        <v>6.56</v>
      </c>
      <c r="G123" s="22">
        <v>1000</v>
      </c>
      <c r="H123">
        <v>6.57</v>
      </c>
      <c r="I123" s="22">
        <v>1250</v>
      </c>
      <c r="J123">
        <v>6.59</v>
      </c>
      <c r="K123" s="22">
        <v>1540</v>
      </c>
      <c r="L123">
        <v>6.57</v>
      </c>
      <c r="M123">
        <v>600</v>
      </c>
      <c r="N123">
        <v>-0.27</v>
      </c>
      <c r="O123">
        <v>6.67</v>
      </c>
      <c r="P123" s="22">
        <v>1650</v>
      </c>
      <c r="Q123">
        <v>6.7</v>
      </c>
      <c r="R123" s="22">
        <v>18680</v>
      </c>
      <c r="S123">
        <v>6.84</v>
      </c>
      <c r="T123" s="22">
        <v>150</v>
      </c>
      <c r="U123" s="22">
        <v>97720</v>
      </c>
      <c r="V123">
        <v>6.79</v>
      </c>
      <c r="W123">
        <v>6.89</v>
      </c>
      <c r="X123">
        <v>6.53</v>
      </c>
      <c r="Y123" s="22">
        <v>2000</v>
      </c>
    </row>
    <row r="124" spans="1:26">
      <c r="A124" t="s">
        <v>802</v>
      </c>
      <c r="C124">
        <v>37.9</v>
      </c>
      <c r="D124">
        <v>34.5</v>
      </c>
      <c r="E124">
        <v>31.1</v>
      </c>
      <c r="F124">
        <v>34.200000000000003</v>
      </c>
      <c r="G124">
        <v>200</v>
      </c>
      <c r="H124">
        <v>34.5</v>
      </c>
      <c r="I124" s="22">
        <v>3100</v>
      </c>
      <c r="J124">
        <v>34.700000000000003</v>
      </c>
      <c r="K124" s="22">
        <v>900</v>
      </c>
      <c r="L124">
        <v>34.799999999999997</v>
      </c>
      <c r="M124" s="22">
        <v>5000</v>
      </c>
      <c r="N124">
        <v>0.3</v>
      </c>
      <c r="O124">
        <v>34.9</v>
      </c>
      <c r="P124" s="22">
        <v>1000</v>
      </c>
      <c r="Q124">
        <v>35</v>
      </c>
      <c r="R124" s="22">
        <v>22600</v>
      </c>
      <c r="S124">
        <v>35.5</v>
      </c>
      <c r="T124" s="22">
        <v>13100</v>
      </c>
      <c r="U124" s="22">
        <v>97600</v>
      </c>
      <c r="V124">
        <v>33.9</v>
      </c>
      <c r="W124">
        <v>35</v>
      </c>
      <c r="X124">
        <v>33.9</v>
      </c>
      <c r="Z124" s="22">
        <v>7200</v>
      </c>
    </row>
    <row r="125" spans="1:26">
      <c r="A125" t="s">
        <v>765</v>
      </c>
      <c r="C125">
        <v>1.8</v>
      </c>
      <c r="D125">
        <v>1.7</v>
      </c>
      <c r="E125">
        <v>1.6</v>
      </c>
      <c r="G125" s="22"/>
      <c r="I125" s="22"/>
      <c r="J125">
        <v>1.6</v>
      </c>
      <c r="K125" s="22">
        <v>155200</v>
      </c>
      <c r="L125">
        <v>1.6</v>
      </c>
      <c r="M125" s="22">
        <v>4000</v>
      </c>
      <c r="N125">
        <v>-0.1</v>
      </c>
      <c r="O125">
        <v>1.7</v>
      </c>
      <c r="P125" s="22">
        <v>146200</v>
      </c>
      <c r="Q125">
        <v>1.8</v>
      </c>
      <c r="R125" s="22">
        <v>313200</v>
      </c>
      <c r="T125" s="22"/>
      <c r="U125" s="22">
        <v>97400</v>
      </c>
      <c r="V125">
        <v>1.7</v>
      </c>
      <c r="W125">
        <v>1.7</v>
      </c>
      <c r="X125">
        <v>1.6</v>
      </c>
    </row>
    <row r="126" spans="1:26">
      <c r="A126" t="s">
        <v>237</v>
      </c>
      <c r="C126">
        <v>16.149999999999999</v>
      </c>
      <c r="D126">
        <v>15.1</v>
      </c>
      <c r="E126">
        <v>14.05</v>
      </c>
      <c r="F126">
        <v>15</v>
      </c>
      <c r="G126" s="22">
        <v>1000</v>
      </c>
      <c r="H126">
        <v>15.15</v>
      </c>
      <c r="I126" s="22">
        <v>50000</v>
      </c>
      <c r="J126">
        <v>15.3</v>
      </c>
      <c r="K126" s="22">
        <v>2190</v>
      </c>
      <c r="L126">
        <v>15.3</v>
      </c>
      <c r="M126" s="22">
        <v>3500</v>
      </c>
      <c r="N126">
        <v>0.2</v>
      </c>
      <c r="O126">
        <v>15.45</v>
      </c>
      <c r="P126" s="22">
        <v>710</v>
      </c>
      <c r="Q126">
        <v>15.5</v>
      </c>
      <c r="R126" s="22">
        <v>1280</v>
      </c>
      <c r="S126">
        <v>15.55</v>
      </c>
      <c r="T126" s="22">
        <v>1100</v>
      </c>
      <c r="U126" s="22">
        <v>97400</v>
      </c>
      <c r="V126">
        <v>15.1</v>
      </c>
      <c r="W126">
        <v>15.7</v>
      </c>
      <c r="X126">
        <v>14.95</v>
      </c>
      <c r="Z126" s="22">
        <v>83500</v>
      </c>
    </row>
    <row r="127" spans="1:26">
      <c r="A127" t="s">
        <v>500</v>
      </c>
      <c r="C127">
        <v>2.6</v>
      </c>
      <c r="D127">
        <v>2.4</v>
      </c>
      <c r="E127">
        <v>2.2000000000000002</v>
      </c>
      <c r="F127">
        <v>2.4</v>
      </c>
      <c r="G127" s="22">
        <v>19800</v>
      </c>
      <c r="H127">
        <v>2.5</v>
      </c>
      <c r="I127" s="22">
        <v>30200</v>
      </c>
      <c r="J127">
        <v>2.6</v>
      </c>
      <c r="K127" s="22">
        <v>90800</v>
      </c>
      <c r="L127">
        <v>2.6</v>
      </c>
      <c r="M127" s="22">
        <v>10000</v>
      </c>
      <c r="N127">
        <v>0.2</v>
      </c>
      <c r="P127" s="22"/>
      <c r="R127" s="22"/>
      <c r="T127" s="22"/>
      <c r="U127" s="22">
        <v>95500</v>
      </c>
      <c r="V127">
        <v>2.4</v>
      </c>
      <c r="W127">
        <v>2.6</v>
      </c>
      <c r="X127">
        <v>2.4</v>
      </c>
    </row>
    <row r="128" spans="1:26">
      <c r="A128" t="s">
        <v>165</v>
      </c>
      <c r="C128">
        <v>21.45</v>
      </c>
      <c r="D128">
        <v>20.05</v>
      </c>
      <c r="E128">
        <v>18.649999999999999</v>
      </c>
      <c r="F128">
        <v>20</v>
      </c>
      <c r="G128" s="22">
        <v>10620</v>
      </c>
      <c r="H128">
        <v>20.05</v>
      </c>
      <c r="I128" s="22">
        <v>12660</v>
      </c>
      <c r="J128">
        <v>20.100000000000001</v>
      </c>
      <c r="K128" s="22">
        <v>8990</v>
      </c>
      <c r="L128">
        <v>20.100000000000001</v>
      </c>
      <c r="M128" s="22">
        <v>1060</v>
      </c>
      <c r="N128">
        <v>0.05</v>
      </c>
      <c r="O128">
        <v>20.2</v>
      </c>
      <c r="P128" s="22">
        <v>1550</v>
      </c>
      <c r="Q128">
        <v>20.3</v>
      </c>
      <c r="R128" s="22">
        <v>8770</v>
      </c>
      <c r="S128">
        <v>20.350000000000001</v>
      </c>
      <c r="T128" s="22">
        <v>1000</v>
      </c>
      <c r="U128" s="22">
        <v>94300</v>
      </c>
      <c r="V128">
        <v>19.899999999999999</v>
      </c>
      <c r="W128">
        <v>20.3</v>
      </c>
      <c r="X128">
        <v>19.899999999999999</v>
      </c>
    </row>
    <row r="129" spans="1:26">
      <c r="A129" t="s">
        <v>400</v>
      </c>
      <c r="C129">
        <v>17.600000000000001</v>
      </c>
      <c r="D129">
        <v>16</v>
      </c>
      <c r="E129">
        <v>14.4</v>
      </c>
      <c r="F129">
        <v>15.7</v>
      </c>
      <c r="G129" s="22">
        <v>12300</v>
      </c>
      <c r="H129">
        <v>15.8</v>
      </c>
      <c r="I129" s="22">
        <v>10500</v>
      </c>
      <c r="J129">
        <v>15.9</v>
      </c>
      <c r="K129" s="22">
        <v>2100</v>
      </c>
      <c r="L129">
        <v>16</v>
      </c>
      <c r="M129" s="22">
        <v>15900</v>
      </c>
      <c r="N129">
        <v>0</v>
      </c>
      <c r="O129">
        <v>16</v>
      </c>
      <c r="P129" s="22">
        <v>4100</v>
      </c>
      <c r="Q129">
        <v>16.2</v>
      </c>
      <c r="R129" s="22">
        <v>7900</v>
      </c>
      <c r="S129">
        <v>16.3</v>
      </c>
      <c r="T129" s="22">
        <v>9500</v>
      </c>
      <c r="U129" s="22">
        <v>94200</v>
      </c>
      <c r="V129">
        <v>15.9</v>
      </c>
      <c r="W129">
        <v>16.3</v>
      </c>
      <c r="X129">
        <v>15.7</v>
      </c>
      <c r="Y129" s="22"/>
      <c r="Z129" s="22"/>
    </row>
    <row r="130" spans="1:26">
      <c r="A130" t="s">
        <v>1199</v>
      </c>
      <c r="C130">
        <v>10.9</v>
      </c>
      <c r="D130">
        <v>9.5</v>
      </c>
      <c r="E130">
        <v>8.1</v>
      </c>
      <c r="F130">
        <v>9.1</v>
      </c>
      <c r="G130" s="22">
        <v>61400</v>
      </c>
      <c r="H130">
        <v>9.1999999999999993</v>
      </c>
      <c r="I130" s="22">
        <v>38000</v>
      </c>
      <c r="J130">
        <v>9.3000000000000007</v>
      </c>
      <c r="K130" s="22">
        <v>15200</v>
      </c>
      <c r="L130">
        <v>9.4</v>
      </c>
      <c r="M130" s="22">
        <v>200</v>
      </c>
      <c r="N130">
        <v>-0.1</v>
      </c>
      <c r="O130">
        <v>9.4</v>
      </c>
      <c r="P130" s="22">
        <v>300</v>
      </c>
      <c r="Q130">
        <v>9.5</v>
      </c>
      <c r="R130" s="22">
        <v>27500</v>
      </c>
      <c r="S130">
        <v>9.6</v>
      </c>
      <c r="T130" s="22">
        <v>8000</v>
      </c>
      <c r="U130" s="22">
        <v>92900</v>
      </c>
      <c r="V130">
        <v>9.4</v>
      </c>
      <c r="W130">
        <v>9.6</v>
      </c>
      <c r="X130">
        <v>9.4</v>
      </c>
      <c r="Z130" s="22">
        <v>55000</v>
      </c>
    </row>
    <row r="131" spans="1:26">
      <c r="A131" t="s">
        <v>87</v>
      </c>
      <c r="C131">
        <v>9.4600000000000009</v>
      </c>
      <c r="D131">
        <v>8.85</v>
      </c>
      <c r="E131">
        <v>8.24</v>
      </c>
      <c r="F131">
        <v>8.4700000000000006</v>
      </c>
      <c r="G131" s="22">
        <v>500</v>
      </c>
      <c r="H131">
        <v>8.5</v>
      </c>
      <c r="I131" s="22">
        <v>500</v>
      </c>
      <c r="J131">
        <v>8.5500000000000007</v>
      </c>
      <c r="K131" s="22">
        <v>600</v>
      </c>
      <c r="L131">
        <v>8.75</v>
      </c>
      <c r="M131" s="22">
        <v>10</v>
      </c>
      <c r="N131">
        <v>-0.1</v>
      </c>
      <c r="O131">
        <v>8.6999999999999993</v>
      </c>
      <c r="P131" s="22">
        <v>5000</v>
      </c>
      <c r="Q131">
        <v>8.75</v>
      </c>
      <c r="R131" s="22">
        <v>13770</v>
      </c>
      <c r="S131">
        <v>8.8000000000000007</v>
      </c>
      <c r="T131" s="22">
        <v>12280</v>
      </c>
      <c r="U131" s="22">
        <v>92550</v>
      </c>
      <c r="V131">
        <v>8.85</v>
      </c>
      <c r="W131">
        <v>8.9</v>
      </c>
      <c r="X131">
        <v>8.5</v>
      </c>
      <c r="Y131" s="22"/>
    </row>
    <row r="132" spans="1:26">
      <c r="A132" t="s">
        <v>1169</v>
      </c>
      <c r="C132">
        <v>26</v>
      </c>
      <c r="D132">
        <v>24.3</v>
      </c>
      <c r="E132">
        <v>22.6</v>
      </c>
      <c r="F132">
        <v>24.15</v>
      </c>
      <c r="G132" s="22">
        <v>150</v>
      </c>
      <c r="H132">
        <v>24.2</v>
      </c>
      <c r="I132" s="22">
        <v>190</v>
      </c>
      <c r="J132">
        <v>24.25</v>
      </c>
      <c r="K132" s="22">
        <v>150</v>
      </c>
      <c r="L132">
        <v>24.3</v>
      </c>
      <c r="M132" s="22">
        <v>10000</v>
      </c>
      <c r="N132">
        <v>0</v>
      </c>
      <c r="O132">
        <v>24.3</v>
      </c>
      <c r="P132" s="22">
        <v>10020</v>
      </c>
      <c r="Q132">
        <v>24.35</v>
      </c>
      <c r="R132" s="22">
        <v>1520</v>
      </c>
      <c r="S132">
        <v>24.4</v>
      </c>
      <c r="T132" s="22">
        <v>2420</v>
      </c>
      <c r="U132" s="22">
        <v>92010</v>
      </c>
      <c r="V132">
        <v>24.25</v>
      </c>
      <c r="W132">
        <v>24.35</v>
      </c>
      <c r="X132">
        <v>24.25</v>
      </c>
      <c r="Y132" s="22"/>
      <c r="Z132" s="22"/>
    </row>
    <row r="133" spans="1:26">
      <c r="A133" t="s">
        <v>641</v>
      </c>
      <c r="C133">
        <v>7.27</v>
      </c>
      <c r="D133">
        <v>6.8</v>
      </c>
      <c r="E133">
        <v>6.33</v>
      </c>
      <c r="F133">
        <v>6.73</v>
      </c>
      <c r="G133" s="22">
        <v>10</v>
      </c>
      <c r="H133">
        <v>6.74</v>
      </c>
      <c r="I133" s="22">
        <v>10000</v>
      </c>
      <c r="J133">
        <v>6.75</v>
      </c>
      <c r="K133" s="22">
        <v>27900</v>
      </c>
      <c r="L133">
        <v>6.78</v>
      </c>
      <c r="M133">
        <v>20</v>
      </c>
      <c r="N133">
        <v>-0.02</v>
      </c>
      <c r="O133">
        <v>6.78</v>
      </c>
      <c r="P133" s="22">
        <v>560</v>
      </c>
      <c r="Q133">
        <v>6.79</v>
      </c>
      <c r="R133" s="22">
        <v>4740</v>
      </c>
      <c r="S133">
        <v>6.8</v>
      </c>
      <c r="T133" s="22">
        <v>13110</v>
      </c>
      <c r="U133" s="22">
        <v>91840</v>
      </c>
      <c r="V133">
        <v>6.8</v>
      </c>
      <c r="W133">
        <v>6.8</v>
      </c>
      <c r="X133">
        <v>6.7</v>
      </c>
    </row>
    <row r="134" spans="1:26">
      <c r="A134" t="s">
        <v>227</v>
      </c>
      <c r="C134">
        <v>67</v>
      </c>
      <c r="D134">
        <v>62.7</v>
      </c>
      <c r="E134">
        <v>58.4</v>
      </c>
      <c r="F134">
        <v>64</v>
      </c>
      <c r="G134" s="22">
        <v>6450</v>
      </c>
      <c r="H134">
        <v>64.099999999999994</v>
      </c>
      <c r="I134" s="22">
        <v>1560</v>
      </c>
      <c r="J134">
        <v>64.5</v>
      </c>
      <c r="K134" s="22">
        <v>4030</v>
      </c>
      <c r="L134">
        <v>64.5</v>
      </c>
      <c r="M134" s="22">
        <v>350</v>
      </c>
      <c r="N134">
        <v>1.8</v>
      </c>
      <c r="O134">
        <v>64.8</v>
      </c>
      <c r="P134" s="22">
        <v>1180</v>
      </c>
      <c r="Q134">
        <v>64.900000000000006</v>
      </c>
      <c r="R134" s="22">
        <v>1300</v>
      </c>
      <c r="S134">
        <v>65</v>
      </c>
      <c r="T134" s="22">
        <v>2790</v>
      </c>
      <c r="U134" s="22">
        <v>89330</v>
      </c>
      <c r="V134">
        <v>63</v>
      </c>
      <c r="W134">
        <v>65.3</v>
      </c>
      <c r="X134">
        <v>63</v>
      </c>
    </row>
    <row r="135" spans="1:26">
      <c r="A135" t="s">
        <v>1146</v>
      </c>
      <c r="C135">
        <v>4.5999999999999996</v>
      </c>
      <c r="D135">
        <v>4.2</v>
      </c>
      <c r="E135">
        <v>3.8</v>
      </c>
      <c r="F135">
        <v>4.2</v>
      </c>
      <c r="G135" s="22">
        <v>36000</v>
      </c>
      <c r="H135">
        <v>4.3</v>
      </c>
      <c r="I135" s="22">
        <v>16000</v>
      </c>
      <c r="J135">
        <v>4.4000000000000004</v>
      </c>
      <c r="K135" s="22">
        <v>17400</v>
      </c>
      <c r="L135">
        <v>4.5</v>
      </c>
      <c r="M135" s="22">
        <v>2100</v>
      </c>
      <c r="N135">
        <v>0.3</v>
      </c>
      <c r="O135">
        <v>4.5</v>
      </c>
      <c r="P135" s="22">
        <v>7900</v>
      </c>
      <c r="Q135">
        <v>4.5999999999999996</v>
      </c>
      <c r="R135" s="22">
        <v>41800</v>
      </c>
      <c r="T135" s="22"/>
      <c r="U135" s="22">
        <v>87000</v>
      </c>
      <c r="V135">
        <v>4.3</v>
      </c>
      <c r="W135">
        <v>4.5999999999999996</v>
      </c>
      <c r="X135">
        <v>4.3</v>
      </c>
    </row>
    <row r="136" spans="1:26">
      <c r="A136" t="s">
        <v>60</v>
      </c>
      <c r="C136">
        <v>21.25</v>
      </c>
      <c r="D136">
        <v>19.899999999999999</v>
      </c>
      <c r="E136">
        <v>18.55</v>
      </c>
      <c r="F136">
        <v>19.5</v>
      </c>
      <c r="G136" s="22">
        <v>5120</v>
      </c>
      <c r="H136">
        <v>19.8</v>
      </c>
      <c r="I136" s="22">
        <v>1020</v>
      </c>
      <c r="J136">
        <v>20</v>
      </c>
      <c r="K136" s="22">
        <v>300</v>
      </c>
      <c r="L136">
        <v>20.100000000000001</v>
      </c>
      <c r="M136" s="22">
        <v>1000</v>
      </c>
      <c r="N136">
        <v>0.2</v>
      </c>
      <c r="O136">
        <v>20.100000000000001</v>
      </c>
      <c r="P136" s="22">
        <v>890</v>
      </c>
      <c r="Q136">
        <v>20.2</v>
      </c>
      <c r="R136" s="22">
        <v>3000</v>
      </c>
      <c r="S136">
        <v>20.3</v>
      </c>
      <c r="T136" s="22">
        <v>5000</v>
      </c>
      <c r="U136" s="22">
        <v>83400</v>
      </c>
      <c r="V136">
        <v>20</v>
      </c>
      <c r="W136">
        <v>20.65</v>
      </c>
      <c r="X136">
        <v>20</v>
      </c>
      <c r="Z136" s="22">
        <v>45480</v>
      </c>
    </row>
    <row r="137" spans="1:26">
      <c r="A137" t="s">
        <v>117</v>
      </c>
      <c r="C137">
        <v>36.35</v>
      </c>
      <c r="D137">
        <v>34</v>
      </c>
      <c r="E137">
        <v>31.65</v>
      </c>
      <c r="F137">
        <v>34.5</v>
      </c>
      <c r="G137" s="22">
        <v>10500</v>
      </c>
      <c r="H137">
        <v>34.6</v>
      </c>
      <c r="I137" s="22">
        <v>8090</v>
      </c>
      <c r="J137">
        <v>34.65</v>
      </c>
      <c r="K137" s="22">
        <v>800</v>
      </c>
      <c r="L137">
        <v>34.65</v>
      </c>
      <c r="M137" s="22">
        <v>1000</v>
      </c>
      <c r="N137">
        <v>0.65</v>
      </c>
      <c r="O137">
        <v>34.799999999999997</v>
      </c>
      <c r="P137" s="22">
        <v>1760</v>
      </c>
      <c r="Q137">
        <v>35</v>
      </c>
      <c r="R137" s="22">
        <v>6010</v>
      </c>
      <c r="S137">
        <v>35.1</v>
      </c>
      <c r="T137" s="22">
        <v>900</v>
      </c>
      <c r="U137" s="22">
        <v>79010</v>
      </c>
      <c r="V137">
        <v>34.1</v>
      </c>
      <c r="W137">
        <v>35</v>
      </c>
      <c r="X137">
        <v>34</v>
      </c>
      <c r="Z137" s="22">
        <v>17870</v>
      </c>
    </row>
    <row r="138" spans="1:26">
      <c r="A138" t="s">
        <v>1462</v>
      </c>
      <c r="C138">
        <v>1.2</v>
      </c>
      <c r="D138">
        <v>1.1000000000000001</v>
      </c>
      <c r="E138">
        <v>1</v>
      </c>
      <c r="I138" s="22"/>
      <c r="J138">
        <v>1</v>
      </c>
      <c r="K138" s="22">
        <v>192200</v>
      </c>
      <c r="L138">
        <v>1.1000000000000001</v>
      </c>
      <c r="M138" s="22">
        <v>1000</v>
      </c>
      <c r="N138">
        <v>0</v>
      </c>
      <c r="O138">
        <v>1.1000000000000001</v>
      </c>
      <c r="P138" s="22">
        <v>311300</v>
      </c>
      <c r="Q138">
        <v>1.2</v>
      </c>
      <c r="R138" s="22">
        <v>359000</v>
      </c>
      <c r="U138" s="22">
        <v>78400</v>
      </c>
      <c r="V138">
        <v>1.1000000000000001</v>
      </c>
      <c r="W138">
        <v>1.1000000000000001</v>
      </c>
      <c r="X138">
        <v>1</v>
      </c>
    </row>
    <row r="139" spans="1:26">
      <c r="A139" t="s">
        <v>154</v>
      </c>
      <c r="C139">
        <v>16.149999999999999</v>
      </c>
      <c r="D139">
        <v>15.1</v>
      </c>
      <c r="E139">
        <v>14.05</v>
      </c>
      <c r="F139">
        <v>14.8</v>
      </c>
      <c r="G139" s="22">
        <v>9930</v>
      </c>
      <c r="H139">
        <v>14.85</v>
      </c>
      <c r="I139" s="22">
        <v>1350</v>
      </c>
      <c r="J139">
        <v>14.9</v>
      </c>
      <c r="K139" s="22">
        <v>7390</v>
      </c>
      <c r="L139">
        <v>14.95</v>
      </c>
      <c r="M139" s="22">
        <v>30</v>
      </c>
      <c r="N139">
        <v>-0.15</v>
      </c>
      <c r="O139">
        <v>14.95</v>
      </c>
      <c r="P139" s="22">
        <v>3280</v>
      </c>
      <c r="Q139">
        <v>15</v>
      </c>
      <c r="R139" s="22">
        <v>6540</v>
      </c>
      <c r="S139">
        <v>15.1</v>
      </c>
      <c r="T139" s="22">
        <v>14070</v>
      </c>
      <c r="U139" s="22">
        <v>78110</v>
      </c>
      <c r="V139">
        <v>14.5</v>
      </c>
      <c r="W139">
        <v>15</v>
      </c>
      <c r="X139">
        <v>14.5</v>
      </c>
      <c r="Y139" s="22">
        <v>1000</v>
      </c>
    </row>
    <row r="140" spans="1:26">
      <c r="A140" t="s">
        <v>427</v>
      </c>
      <c r="C140">
        <v>23.6</v>
      </c>
      <c r="D140">
        <v>21.5</v>
      </c>
      <c r="E140">
        <v>19.399999999999999</v>
      </c>
      <c r="F140">
        <v>21.5</v>
      </c>
      <c r="G140" s="22">
        <v>1000</v>
      </c>
      <c r="H140">
        <v>21.7</v>
      </c>
      <c r="I140" s="22">
        <v>1900</v>
      </c>
      <c r="J140">
        <v>21.8</v>
      </c>
      <c r="K140" s="22">
        <v>200</v>
      </c>
      <c r="L140">
        <v>22.5</v>
      </c>
      <c r="M140" s="22">
        <v>1600</v>
      </c>
      <c r="N140">
        <v>1</v>
      </c>
      <c r="O140">
        <v>22.7</v>
      </c>
      <c r="P140" s="22">
        <v>600</v>
      </c>
      <c r="Q140">
        <v>22.8</v>
      </c>
      <c r="R140" s="22">
        <v>600</v>
      </c>
      <c r="S140">
        <v>22.9</v>
      </c>
      <c r="T140" s="22">
        <v>1000</v>
      </c>
      <c r="U140" s="22">
        <v>76000</v>
      </c>
      <c r="V140">
        <v>21</v>
      </c>
      <c r="W140">
        <v>22.5</v>
      </c>
      <c r="X140">
        <v>21</v>
      </c>
    </row>
    <row r="141" spans="1:26">
      <c r="A141" t="s">
        <v>603</v>
      </c>
      <c r="C141">
        <v>1.3</v>
      </c>
      <c r="D141">
        <v>1.2</v>
      </c>
      <c r="E141">
        <v>1.1000000000000001</v>
      </c>
      <c r="H141">
        <v>1.1000000000000001</v>
      </c>
      <c r="I141" s="22">
        <v>1556900</v>
      </c>
      <c r="J141">
        <v>1.2</v>
      </c>
      <c r="K141" s="22">
        <v>375100</v>
      </c>
      <c r="L141">
        <v>1.3</v>
      </c>
      <c r="M141" s="22">
        <v>1000</v>
      </c>
      <c r="N141">
        <v>0.1</v>
      </c>
      <c r="O141">
        <v>1.3</v>
      </c>
      <c r="P141" s="22">
        <v>1508200</v>
      </c>
      <c r="U141" s="22">
        <v>75200</v>
      </c>
      <c r="V141">
        <v>1.2</v>
      </c>
      <c r="W141">
        <v>1.3</v>
      </c>
      <c r="X141">
        <v>1.2</v>
      </c>
    </row>
    <row r="142" spans="1:26">
      <c r="A142" t="s">
        <v>480</v>
      </c>
      <c r="C142">
        <v>3.5</v>
      </c>
      <c r="D142">
        <v>3.2</v>
      </c>
      <c r="E142">
        <v>2.9</v>
      </c>
      <c r="F142">
        <v>2.9</v>
      </c>
      <c r="G142" s="22">
        <v>101000</v>
      </c>
      <c r="H142">
        <v>3</v>
      </c>
      <c r="I142" s="22">
        <v>100400</v>
      </c>
      <c r="J142">
        <v>3.1</v>
      </c>
      <c r="K142" s="22">
        <v>72500</v>
      </c>
      <c r="L142">
        <v>3.2</v>
      </c>
      <c r="M142" s="22">
        <v>100</v>
      </c>
      <c r="N142">
        <v>0</v>
      </c>
      <c r="O142">
        <v>3.2</v>
      </c>
      <c r="P142" s="22">
        <v>100600</v>
      </c>
      <c r="Q142">
        <v>3.3</v>
      </c>
      <c r="R142" s="22">
        <v>62500</v>
      </c>
      <c r="S142">
        <v>3.4</v>
      </c>
      <c r="T142" s="22">
        <v>30900</v>
      </c>
      <c r="U142" s="22">
        <v>75200</v>
      </c>
      <c r="V142">
        <v>3.2</v>
      </c>
      <c r="W142">
        <v>3.2</v>
      </c>
      <c r="X142">
        <v>3.1</v>
      </c>
      <c r="Y142" s="22">
        <v>10000</v>
      </c>
      <c r="Z142" s="22"/>
    </row>
    <row r="143" spans="1:26">
      <c r="A143" t="s">
        <v>714</v>
      </c>
      <c r="C143">
        <v>3.44</v>
      </c>
      <c r="D143">
        <v>3.22</v>
      </c>
      <c r="E143">
        <v>3</v>
      </c>
      <c r="F143">
        <v>3.19</v>
      </c>
      <c r="G143" s="22">
        <v>3000</v>
      </c>
      <c r="H143">
        <v>3.2</v>
      </c>
      <c r="I143" s="22">
        <v>4900</v>
      </c>
      <c r="J143">
        <v>3.21</v>
      </c>
      <c r="K143" s="22">
        <v>13180</v>
      </c>
      <c r="L143">
        <v>3.21</v>
      </c>
      <c r="M143">
        <v>380</v>
      </c>
      <c r="N143">
        <v>-0.01</v>
      </c>
      <c r="O143">
        <v>3.22</v>
      </c>
      <c r="P143" s="22">
        <v>46800</v>
      </c>
      <c r="Q143">
        <v>3.24</v>
      </c>
      <c r="R143" s="22">
        <v>1000</v>
      </c>
      <c r="S143">
        <v>3.25</v>
      </c>
      <c r="T143" s="22">
        <v>9670</v>
      </c>
      <c r="U143" s="22">
        <v>74880</v>
      </c>
      <c r="V143">
        <v>3.22</v>
      </c>
      <c r="W143">
        <v>3.25</v>
      </c>
      <c r="X143">
        <v>3.17</v>
      </c>
      <c r="Z143" s="22"/>
    </row>
    <row r="144" spans="1:26">
      <c r="A144" t="s">
        <v>63</v>
      </c>
      <c r="C144">
        <v>13.05</v>
      </c>
      <c r="D144">
        <v>12.2</v>
      </c>
      <c r="E144">
        <v>11.35</v>
      </c>
      <c r="F144">
        <v>11.8</v>
      </c>
      <c r="G144" s="22">
        <v>5400</v>
      </c>
      <c r="H144">
        <v>11.9</v>
      </c>
      <c r="I144" s="22">
        <v>10820</v>
      </c>
      <c r="J144">
        <v>12.15</v>
      </c>
      <c r="K144" s="22">
        <v>2300</v>
      </c>
      <c r="L144">
        <v>12.2</v>
      </c>
      <c r="M144" s="22">
        <v>4000</v>
      </c>
      <c r="N144">
        <v>0</v>
      </c>
      <c r="O144">
        <v>12.2</v>
      </c>
      <c r="P144">
        <v>330</v>
      </c>
      <c r="Q144">
        <v>12.4</v>
      </c>
      <c r="R144" s="22">
        <v>25020</v>
      </c>
      <c r="S144">
        <v>12.5</v>
      </c>
      <c r="T144" s="22">
        <v>2100</v>
      </c>
      <c r="U144" s="22">
        <v>72760</v>
      </c>
      <c r="V144">
        <v>11.85</v>
      </c>
      <c r="W144">
        <v>12.2</v>
      </c>
      <c r="X144">
        <v>11.8</v>
      </c>
      <c r="Y144" s="22">
        <v>25400</v>
      </c>
      <c r="Z144" s="22"/>
    </row>
    <row r="145" spans="1:26">
      <c r="A145" t="s">
        <v>1728</v>
      </c>
      <c r="C145">
        <v>22.25</v>
      </c>
      <c r="D145">
        <v>20.8</v>
      </c>
      <c r="E145">
        <v>19.350000000000001</v>
      </c>
      <c r="F145">
        <v>20.45</v>
      </c>
      <c r="G145" s="22">
        <v>6150</v>
      </c>
      <c r="H145">
        <v>20.5</v>
      </c>
      <c r="I145" s="22">
        <v>13030</v>
      </c>
      <c r="J145">
        <v>20.55</v>
      </c>
      <c r="K145" s="22">
        <v>3550</v>
      </c>
      <c r="L145">
        <v>20.6</v>
      </c>
      <c r="M145" s="22">
        <v>4000</v>
      </c>
      <c r="N145">
        <v>-0.2</v>
      </c>
      <c r="O145">
        <v>20.6</v>
      </c>
      <c r="P145" s="22">
        <v>4190</v>
      </c>
      <c r="Q145">
        <v>20.65</v>
      </c>
      <c r="R145" s="22">
        <v>4820</v>
      </c>
      <c r="S145">
        <v>20.7</v>
      </c>
      <c r="T145" s="22">
        <v>7450</v>
      </c>
      <c r="U145" s="22">
        <v>71300</v>
      </c>
      <c r="V145">
        <v>20.85</v>
      </c>
      <c r="W145">
        <v>20.95</v>
      </c>
      <c r="X145">
        <v>20.5</v>
      </c>
      <c r="Y145" s="22"/>
      <c r="Z145" s="22">
        <v>10</v>
      </c>
    </row>
    <row r="146" spans="1:26">
      <c r="A146" t="s">
        <v>113</v>
      </c>
      <c r="C146">
        <v>19.25</v>
      </c>
      <c r="D146">
        <v>18</v>
      </c>
      <c r="E146">
        <v>16.75</v>
      </c>
      <c r="F146">
        <v>17.5</v>
      </c>
      <c r="G146" s="22">
        <v>5720</v>
      </c>
      <c r="H146">
        <v>17.55</v>
      </c>
      <c r="I146" s="22">
        <v>530</v>
      </c>
      <c r="J146">
        <v>17.7</v>
      </c>
      <c r="K146" s="22">
        <v>1440</v>
      </c>
      <c r="L146">
        <v>17.7</v>
      </c>
      <c r="M146" s="22">
        <v>2890</v>
      </c>
      <c r="N146">
        <v>-0.3</v>
      </c>
      <c r="O146">
        <v>17.8</v>
      </c>
      <c r="P146" s="22">
        <v>3780</v>
      </c>
      <c r="Q146">
        <v>17.899999999999999</v>
      </c>
      <c r="R146" s="22">
        <v>7800</v>
      </c>
      <c r="S146">
        <v>18</v>
      </c>
      <c r="T146" s="22">
        <v>9310</v>
      </c>
      <c r="U146" s="22">
        <v>70490</v>
      </c>
      <c r="V146">
        <v>18.399999999999999</v>
      </c>
      <c r="W146">
        <v>18.399999999999999</v>
      </c>
      <c r="X146">
        <v>17.7</v>
      </c>
      <c r="Y146" s="22"/>
      <c r="Z146" s="22"/>
    </row>
    <row r="147" spans="1:26">
      <c r="A147" t="s">
        <v>734</v>
      </c>
      <c r="C147">
        <v>58.3</v>
      </c>
      <c r="D147">
        <v>54.5</v>
      </c>
      <c r="E147">
        <v>50.7</v>
      </c>
      <c r="F147">
        <v>53</v>
      </c>
      <c r="G147" s="22">
        <v>4170</v>
      </c>
      <c r="H147">
        <v>53.5</v>
      </c>
      <c r="I147" s="22">
        <v>4020</v>
      </c>
      <c r="J147">
        <v>54</v>
      </c>
      <c r="K147" s="22">
        <v>3710</v>
      </c>
      <c r="L147">
        <v>54</v>
      </c>
      <c r="M147" s="22">
        <v>5290</v>
      </c>
      <c r="N147">
        <v>-0.5</v>
      </c>
      <c r="O147">
        <v>54.5</v>
      </c>
      <c r="P147">
        <v>400</v>
      </c>
      <c r="Q147">
        <v>54.7</v>
      </c>
      <c r="R147">
        <v>300</v>
      </c>
      <c r="S147">
        <v>54.8</v>
      </c>
      <c r="T147" s="22">
        <v>20300</v>
      </c>
      <c r="U147" s="22">
        <v>69870</v>
      </c>
      <c r="V147">
        <v>54.5</v>
      </c>
      <c r="W147">
        <v>54.5</v>
      </c>
      <c r="X147">
        <v>53</v>
      </c>
      <c r="Y147" s="22"/>
    </row>
    <row r="148" spans="1:26">
      <c r="A148" t="s">
        <v>696</v>
      </c>
      <c r="C148">
        <v>20.2</v>
      </c>
      <c r="D148">
        <v>18.899999999999999</v>
      </c>
      <c r="E148">
        <v>17.600000000000001</v>
      </c>
      <c r="F148">
        <v>18.649999999999999</v>
      </c>
      <c r="G148" s="22">
        <v>3000</v>
      </c>
      <c r="H148">
        <v>18.7</v>
      </c>
      <c r="I148" s="22">
        <v>2500</v>
      </c>
      <c r="J148">
        <v>18.75</v>
      </c>
      <c r="K148">
        <v>510</v>
      </c>
      <c r="L148">
        <v>18.8</v>
      </c>
      <c r="M148">
        <v>400</v>
      </c>
      <c r="N148">
        <v>-0.1</v>
      </c>
      <c r="O148">
        <v>18.850000000000001</v>
      </c>
      <c r="P148" s="22">
        <v>790</v>
      </c>
      <c r="Q148">
        <v>18.899999999999999</v>
      </c>
      <c r="R148" s="22">
        <v>15920</v>
      </c>
      <c r="S148">
        <v>18.95</v>
      </c>
      <c r="T148" s="22">
        <v>8000</v>
      </c>
      <c r="U148" s="22">
        <v>69850</v>
      </c>
      <c r="V148">
        <v>18.8</v>
      </c>
      <c r="W148">
        <v>19</v>
      </c>
      <c r="X148">
        <v>18.8</v>
      </c>
      <c r="Z148" s="22"/>
    </row>
    <row r="149" spans="1:26">
      <c r="A149" t="s">
        <v>1567</v>
      </c>
      <c r="C149">
        <v>16.600000000000001</v>
      </c>
      <c r="D149">
        <v>15.1</v>
      </c>
      <c r="E149">
        <v>13.6</v>
      </c>
      <c r="F149">
        <v>14.7</v>
      </c>
      <c r="G149" s="22">
        <v>16900</v>
      </c>
      <c r="H149">
        <v>14.8</v>
      </c>
      <c r="I149" s="22">
        <v>21900</v>
      </c>
      <c r="J149">
        <v>14.9</v>
      </c>
      <c r="K149" s="22">
        <v>17700</v>
      </c>
      <c r="L149">
        <v>15</v>
      </c>
      <c r="M149" s="22">
        <v>14000</v>
      </c>
      <c r="N149">
        <v>-0.1</v>
      </c>
      <c r="O149">
        <v>15</v>
      </c>
      <c r="P149" s="22">
        <v>4200</v>
      </c>
      <c r="Q149">
        <v>15.1</v>
      </c>
      <c r="R149" s="22">
        <v>13500</v>
      </c>
      <c r="S149">
        <v>15.2</v>
      </c>
      <c r="T149" s="22">
        <v>22800</v>
      </c>
      <c r="U149" s="22">
        <v>68200</v>
      </c>
      <c r="V149">
        <v>15</v>
      </c>
      <c r="W149">
        <v>15</v>
      </c>
      <c r="X149">
        <v>14.8</v>
      </c>
      <c r="Z149" s="22"/>
    </row>
    <row r="150" spans="1:26">
      <c r="A150" t="s">
        <v>233</v>
      </c>
      <c r="C150">
        <v>16.45</v>
      </c>
      <c r="D150">
        <v>15.4</v>
      </c>
      <c r="E150">
        <v>14.35</v>
      </c>
      <c r="F150">
        <v>15.4</v>
      </c>
      <c r="G150" s="22">
        <v>14990</v>
      </c>
      <c r="H150">
        <v>15.45</v>
      </c>
      <c r="I150" s="22">
        <v>2220</v>
      </c>
      <c r="J150">
        <v>15.5</v>
      </c>
      <c r="K150" s="22">
        <v>8300</v>
      </c>
      <c r="L150">
        <v>15.55</v>
      </c>
      <c r="M150" s="22">
        <v>800</v>
      </c>
      <c r="N150">
        <v>0.15</v>
      </c>
      <c r="O150">
        <v>15.55</v>
      </c>
      <c r="P150" s="22">
        <v>2200</v>
      </c>
      <c r="Q150">
        <v>15.6</v>
      </c>
      <c r="R150" s="22">
        <v>6200</v>
      </c>
      <c r="S150">
        <v>15.7</v>
      </c>
      <c r="T150" s="22">
        <v>8010</v>
      </c>
      <c r="U150" s="22">
        <v>67610</v>
      </c>
      <c r="V150">
        <v>15.4</v>
      </c>
      <c r="W150">
        <v>15.6</v>
      </c>
      <c r="X150">
        <v>15.4</v>
      </c>
      <c r="Y150" s="22"/>
      <c r="Z150" s="22"/>
    </row>
    <row r="151" spans="1:26">
      <c r="A151" t="s">
        <v>84</v>
      </c>
      <c r="C151">
        <v>32.75</v>
      </c>
      <c r="D151">
        <v>30.65</v>
      </c>
      <c r="E151">
        <v>28.55</v>
      </c>
      <c r="F151">
        <v>30.1</v>
      </c>
      <c r="G151" s="22">
        <v>1520</v>
      </c>
      <c r="H151">
        <v>30.2</v>
      </c>
      <c r="I151" s="22">
        <v>820</v>
      </c>
      <c r="J151">
        <v>30.3</v>
      </c>
      <c r="K151" s="22">
        <v>200</v>
      </c>
      <c r="L151">
        <v>30.35</v>
      </c>
      <c r="M151" s="22">
        <v>5400</v>
      </c>
      <c r="N151">
        <v>-0.3</v>
      </c>
      <c r="O151">
        <v>30.35</v>
      </c>
      <c r="P151" s="22">
        <v>800</v>
      </c>
      <c r="Q151">
        <v>30.4</v>
      </c>
      <c r="R151" s="22">
        <v>2400</v>
      </c>
      <c r="S151">
        <v>30.45</v>
      </c>
      <c r="T151" s="22">
        <v>1300</v>
      </c>
      <c r="U151" s="22">
        <v>67390</v>
      </c>
      <c r="V151">
        <v>30.6</v>
      </c>
      <c r="W151">
        <v>30.7</v>
      </c>
      <c r="X151">
        <v>30.3</v>
      </c>
      <c r="Y151" s="22"/>
      <c r="Z151" s="22">
        <v>5990</v>
      </c>
    </row>
    <row r="152" spans="1:26">
      <c r="A152" t="s">
        <v>1576</v>
      </c>
      <c r="C152">
        <v>44.4</v>
      </c>
      <c r="D152">
        <v>41.5</v>
      </c>
      <c r="E152">
        <v>38.6</v>
      </c>
      <c r="F152">
        <v>41.3</v>
      </c>
      <c r="G152" s="22">
        <v>3200</v>
      </c>
      <c r="H152">
        <v>41.4</v>
      </c>
      <c r="I152" s="22">
        <v>400</v>
      </c>
      <c r="J152">
        <v>41.45</v>
      </c>
      <c r="K152" s="22">
        <v>900</v>
      </c>
      <c r="L152">
        <v>41.45</v>
      </c>
      <c r="M152" s="22">
        <v>2500</v>
      </c>
      <c r="N152">
        <v>-0.05</v>
      </c>
      <c r="O152">
        <v>41.5</v>
      </c>
      <c r="P152" s="22">
        <v>10000</v>
      </c>
      <c r="Q152">
        <v>41.55</v>
      </c>
      <c r="R152" s="22">
        <v>10850</v>
      </c>
      <c r="S152">
        <v>41.6</v>
      </c>
      <c r="T152" s="22">
        <v>8100</v>
      </c>
      <c r="U152" s="22">
        <v>67050</v>
      </c>
      <c r="V152">
        <v>41.5</v>
      </c>
      <c r="W152">
        <v>41.55</v>
      </c>
      <c r="X152">
        <v>41.25</v>
      </c>
    </row>
    <row r="153" spans="1:26">
      <c r="A153" t="s">
        <v>66</v>
      </c>
      <c r="C153">
        <v>75.900000000000006</v>
      </c>
      <c r="D153">
        <v>71</v>
      </c>
      <c r="E153">
        <v>66.099999999999994</v>
      </c>
      <c r="F153">
        <v>73.599999999999994</v>
      </c>
      <c r="G153" s="22">
        <v>1540</v>
      </c>
      <c r="H153">
        <v>73.8</v>
      </c>
      <c r="I153" s="22">
        <v>1530</v>
      </c>
      <c r="J153">
        <v>74</v>
      </c>
      <c r="K153" s="22">
        <v>20</v>
      </c>
      <c r="L153">
        <v>74</v>
      </c>
      <c r="M153">
        <v>500</v>
      </c>
      <c r="N153">
        <v>3</v>
      </c>
      <c r="O153">
        <v>74.2</v>
      </c>
      <c r="P153">
        <v>100</v>
      </c>
      <c r="Q153">
        <v>74.5</v>
      </c>
      <c r="R153" s="22">
        <v>3200</v>
      </c>
      <c r="S153">
        <v>74.599999999999994</v>
      </c>
      <c r="T153">
        <v>200</v>
      </c>
      <c r="U153" s="22">
        <v>66070</v>
      </c>
      <c r="V153">
        <v>74</v>
      </c>
      <c r="W153">
        <v>75</v>
      </c>
      <c r="X153">
        <v>73</v>
      </c>
      <c r="Y153" s="22">
        <v>2500</v>
      </c>
      <c r="Z153" s="22">
        <v>3480</v>
      </c>
    </row>
    <row r="154" spans="1:26">
      <c r="A154" t="s">
        <v>454</v>
      </c>
      <c r="C154">
        <v>8.18</v>
      </c>
      <c r="D154">
        <v>7.65</v>
      </c>
      <c r="E154">
        <v>7.12</v>
      </c>
      <c r="H154">
        <v>7.12</v>
      </c>
      <c r="I154" s="22">
        <v>37000</v>
      </c>
      <c r="J154">
        <v>7.13</v>
      </c>
      <c r="K154" s="22">
        <v>23660</v>
      </c>
      <c r="L154">
        <v>7.14</v>
      </c>
      <c r="M154" s="22">
        <v>40</v>
      </c>
      <c r="N154">
        <v>-0.51</v>
      </c>
      <c r="O154">
        <v>7.14</v>
      </c>
      <c r="P154" s="22">
        <v>770</v>
      </c>
      <c r="Q154">
        <v>7.5</v>
      </c>
      <c r="R154">
        <v>200</v>
      </c>
      <c r="S154">
        <v>7.58</v>
      </c>
      <c r="T154" s="22">
        <v>200</v>
      </c>
      <c r="U154" s="22">
        <v>65960</v>
      </c>
      <c r="V154">
        <v>7.25</v>
      </c>
      <c r="W154">
        <v>7.25</v>
      </c>
      <c r="X154">
        <v>7.12</v>
      </c>
    </row>
    <row r="155" spans="1:26">
      <c r="A155" t="s">
        <v>851</v>
      </c>
      <c r="C155">
        <v>18.2</v>
      </c>
      <c r="D155">
        <v>15.9</v>
      </c>
      <c r="E155">
        <v>13.6</v>
      </c>
      <c r="F155">
        <v>14</v>
      </c>
      <c r="G155" s="22">
        <v>10000</v>
      </c>
      <c r="H155">
        <v>14.2</v>
      </c>
      <c r="I155" s="22">
        <v>100</v>
      </c>
      <c r="J155">
        <v>14.5</v>
      </c>
      <c r="K155" s="22">
        <v>100</v>
      </c>
      <c r="L155">
        <v>15.9</v>
      </c>
      <c r="M155" s="22">
        <v>4400</v>
      </c>
      <c r="N155">
        <v>0</v>
      </c>
      <c r="O155">
        <v>16</v>
      </c>
      <c r="P155" s="22">
        <v>500</v>
      </c>
      <c r="Q155">
        <v>16.100000000000001</v>
      </c>
      <c r="R155" s="22">
        <v>500</v>
      </c>
      <c r="S155">
        <v>16.5</v>
      </c>
      <c r="T155" s="22">
        <v>1500</v>
      </c>
      <c r="U155" s="22">
        <v>63900</v>
      </c>
      <c r="V155">
        <v>15.9</v>
      </c>
      <c r="W155">
        <v>15.9</v>
      </c>
      <c r="X155">
        <v>15.9</v>
      </c>
    </row>
    <row r="156" spans="1:26">
      <c r="A156" t="s">
        <v>870</v>
      </c>
      <c r="C156">
        <v>1.9</v>
      </c>
      <c r="D156">
        <v>1.7</v>
      </c>
      <c r="E156">
        <v>1.5</v>
      </c>
      <c r="G156" s="22"/>
      <c r="H156">
        <v>1.5</v>
      </c>
      <c r="I156" s="22">
        <v>73100</v>
      </c>
      <c r="J156">
        <v>1.6</v>
      </c>
      <c r="K156" s="22">
        <v>458600</v>
      </c>
      <c r="L156">
        <v>1.7</v>
      </c>
      <c r="M156" s="22">
        <v>500</v>
      </c>
      <c r="N156">
        <v>0</v>
      </c>
      <c r="O156">
        <v>1.7</v>
      </c>
      <c r="P156" s="22">
        <v>72700</v>
      </c>
      <c r="Q156">
        <v>1.8</v>
      </c>
      <c r="R156" s="22">
        <v>257400</v>
      </c>
      <c r="S156">
        <v>1.9</v>
      </c>
      <c r="T156" s="22">
        <v>483500</v>
      </c>
      <c r="U156" s="22">
        <v>62500</v>
      </c>
      <c r="V156">
        <v>1.6</v>
      </c>
      <c r="W156">
        <v>1.7</v>
      </c>
      <c r="X156">
        <v>1.6</v>
      </c>
    </row>
    <row r="157" spans="1:26">
      <c r="A157" t="s">
        <v>61</v>
      </c>
      <c r="C157">
        <v>59.1</v>
      </c>
      <c r="D157">
        <v>55.3</v>
      </c>
      <c r="E157">
        <v>51.5</v>
      </c>
      <c r="F157">
        <v>55.5</v>
      </c>
      <c r="G157" s="22">
        <v>2460</v>
      </c>
      <c r="H157">
        <v>55.7</v>
      </c>
      <c r="I157" s="22">
        <v>3500</v>
      </c>
      <c r="J157">
        <v>55.8</v>
      </c>
      <c r="K157" s="22">
        <v>400</v>
      </c>
      <c r="L157">
        <v>56</v>
      </c>
      <c r="M157">
        <v>100</v>
      </c>
      <c r="N157">
        <v>0.7</v>
      </c>
      <c r="O157">
        <v>56</v>
      </c>
      <c r="P157" s="22">
        <v>1190</v>
      </c>
      <c r="Q157">
        <v>56.1</v>
      </c>
      <c r="R157" s="22">
        <v>320</v>
      </c>
      <c r="S157">
        <v>56.2</v>
      </c>
      <c r="T157" s="22">
        <v>820</v>
      </c>
      <c r="U157" s="22">
        <v>62130</v>
      </c>
      <c r="V157">
        <v>55.4</v>
      </c>
      <c r="W157">
        <v>56</v>
      </c>
      <c r="X157">
        <v>55.3</v>
      </c>
      <c r="Y157" s="22">
        <v>24370</v>
      </c>
      <c r="Z157">
        <v>880</v>
      </c>
    </row>
    <row r="158" spans="1:26">
      <c r="A158" t="s">
        <v>743</v>
      </c>
      <c r="C158">
        <v>11.8</v>
      </c>
      <c r="D158">
        <v>10.8</v>
      </c>
      <c r="E158">
        <v>9.8000000000000007</v>
      </c>
      <c r="F158">
        <v>10.5</v>
      </c>
      <c r="G158" s="22">
        <v>22400</v>
      </c>
      <c r="H158">
        <v>10.6</v>
      </c>
      <c r="I158" s="22">
        <v>12100</v>
      </c>
      <c r="J158">
        <v>10.7</v>
      </c>
      <c r="K158" s="22">
        <v>7200</v>
      </c>
      <c r="L158">
        <v>10.8</v>
      </c>
      <c r="M158" s="22">
        <v>1300</v>
      </c>
      <c r="N158">
        <v>0</v>
      </c>
      <c r="O158">
        <v>10.8</v>
      </c>
      <c r="P158" s="22">
        <v>3200</v>
      </c>
      <c r="Q158">
        <v>10.9</v>
      </c>
      <c r="R158" s="22">
        <v>11500</v>
      </c>
      <c r="S158">
        <v>11</v>
      </c>
      <c r="T158" s="22">
        <v>10600</v>
      </c>
      <c r="U158" s="22">
        <v>61900</v>
      </c>
      <c r="V158">
        <v>10.9</v>
      </c>
      <c r="W158">
        <v>10.9</v>
      </c>
      <c r="X158">
        <v>10.6</v>
      </c>
      <c r="Z158" s="22"/>
    </row>
    <row r="159" spans="1:26">
      <c r="A159" t="s">
        <v>763</v>
      </c>
      <c r="C159">
        <v>1.1000000000000001</v>
      </c>
      <c r="D159">
        <v>1</v>
      </c>
      <c r="E159">
        <v>0.9</v>
      </c>
      <c r="G159" s="22"/>
      <c r="H159">
        <v>0.9</v>
      </c>
      <c r="I159" s="22">
        <v>424400</v>
      </c>
      <c r="J159">
        <v>1</v>
      </c>
      <c r="K159" s="22">
        <v>265400</v>
      </c>
      <c r="L159">
        <v>1.1000000000000001</v>
      </c>
      <c r="M159" s="22">
        <v>30000</v>
      </c>
      <c r="N159">
        <v>0.1</v>
      </c>
      <c r="O159">
        <v>1.1000000000000001</v>
      </c>
      <c r="P159" s="22">
        <v>57700</v>
      </c>
      <c r="R159" s="22"/>
      <c r="T159" s="22"/>
      <c r="U159" s="22">
        <v>59300</v>
      </c>
      <c r="V159">
        <v>1.1000000000000001</v>
      </c>
      <c r="W159">
        <v>1.1000000000000001</v>
      </c>
      <c r="X159">
        <v>1.1000000000000001</v>
      </c>
      <c r="Y159" s="22"/>
      <c r="Z159" s="22"/>
    </row>
    <row r="160" spans="1:26">
      <c r="A160" t="s">
        <v>383</v>
      </c>
      <c r="C160">
        <v>6.7</v>
      </c>
      <c r="D160">
        <v>6.1</v>
      </c>
      <c r="E160">
        <v>5.5</v>
      </c>
      <c r="F160">
        <v>5.8</v>
      </c>
      <c r="G160" s="22">
        <v>8300</v>
      </c>
      <c r="H160">
        <v>5.9</v>
      </c>
      <c r="I160" s="22">
        <v>20300</v>
      </c>
      <c r="J160">
        <v>6</v>
      </c>
      <c r="K160" s="22">
        <v>60200</v>
      </c>
      <c r="L160">
        <v>6.1</v>
      </c>
      <c r="M160" s="22">
        <v>300</v>
      </c>
      <c r="N160">
        <v>0</v>
      </c>
      <c r="O160">
        <v>6.1</v>
      </c>
      <c r="P160" s="22">
        <v>8500</v>
      </c>
      <c r="Q160">
        <v>6.2</v>
      </c>
      <c r="R160" s="22">
        <v>2100</v>
      </c>
      <c r="S160">
        <v>6.3</v>
      </c>
      <c r="T160" s="22">
        <v>7200</v>
      </c>
      <c r="U160" s="22">
        <v>58000</v>
      </c>
      <c r="V160">
        <v>6.1</v>
      </c>
      <c r="W160">
        <v>6.1</v>
      </c>
      <c r="X160">
        <v>6.1</v>
      </c>
    </row>
    <row r="161" spans="1:26">
      <c r="A161" t="s">
        <v>791</v>
      </c>
      <c r="C161">
        <v>3.8</v>
      </c>
      <c r="D161">
        <v>3.5</v>
      </c>
      <c r="E161">
        <v>3.2</v>
      </c>
      <c r="H161">
        <v>3.2</v>
      </c>
      <c r="I161" s="22">
        <v>30400</v>
      </c>
      <c r="J161">
        <v>3.3</v>
      </c>
      <c r="K161" s="22">
        <v>1300</v>
      </c>
      <c r="L161">
        <v>3.4</v>
      </c>
      <c r="M161">
        <v>100</v>
      </c>
      <c r="N161">
        <v>-0.1</v>
      </c>
      <c r="O161">
        <v>3.4</v>
      </c>
      <c r="P161" s="22">
        <v>18700</v>
      </c>
      <c r="Q161">
        <v>3.5</v>
      </c>
      <c r="R161" s="22">
        <v>2100</v>
      </c>
      <c r="S161">
        <v>3.6</v>
      </c>
      <c r="T161" s="22">
        <v>58800</v>
      </c>
      <c r="U161" s="22">
        <v>57800</v>
      </c>
      <c r="V161">
        <v>3.6</v>
      </c>
      <c r="W161">
        <v>3.6</v>
      </c>
      <c r="X161">
        <v>3.2</v>
      </c>
    </row>
    <row r="162" spans="1:26">
      <c r="A162" t="s">
        <v>82</v>
      </c>
      <c r="C162">
        <v>14.4</v>
      </c>
      <c r="D162">
        <v>13.5</v>
      </c>
      <c r="E162">
        <v>12.6</v>
      </c>
      <c r="F162">
        <v>13.2</v>
      </c>
      <c r="G162" s="22">
        <v>5200</v>
      </c>
      <c r="H162">
        <v>13.25</v>
      </c>
      <c r="I162" s="22">
        <v>1190</v>
      </c>
      <c r="J162">
        <v>13.3</v>
      </c>
      <c r="K162" s="22">
        <v>3200</v>
      </c>
      <c r="L162">
        <v>13.35</v>
      </c>
      <c r="M162" s="22">
        <v>10</v>
      </c>
      <c r="N162">
        <v>-0.15</v>
      </c>
      <c r="O162">
        <v>13.35</v>
      </c>
      <c r="P162" s="22">
        <v>4990</v>
      </c>
      <c r="Q162">
        <v>13.4</v>
      </c>
      <c r="R162" s="22">
        <v>2000</v>
      </c>
      <c r="S162">
        <v>13.5</v>
      </c>
      <c r="T162" s="22">
        <v>69830</v>
      </c>
      <c r="U162" s="22">
        <v>57380</v>
      </c>
      <c r="V162">
        <v>13.35</v>
      </c>
      <c r="W162">
        <v>13.4</v>
      </c>
      <c r="X162">
        <v>13.1</v>
      </c>
      <c r="Y162" s="22"/>
      <c r="Z162" s="22"/>
    </row>
    <row r="163" spans="1:26">
      <c r="A163" t="s">
        <v>219</v>
      </c>
      <c r="C163">
        <v>2.04</v>
      </c>
      <c r="D163">
        <v>1.91</v>
      </c>
      <c r="E163">
        <v>1.78</v>
      </c>
      <c r="F163">
        <v>1.85</v>
      </c>
      <c r="G163" s="22">
        <v>25200</v>
      </c>
      <c r="H163">
        <v>1.86</v>
      </c>
      <c r="I163" s="22">
        <v>13300</v>
      </c>
      <c r="J163">
        <v>1.87</v>
      </c>
      <c r="K163" s="22">
        <v>3420</v>
      </c>
      <c r="L163">
        <v>1.9</v>
      </c>
      <c r="M163" s="22">
        <v>350</v>
      </c>
      <c r="N163">
        <v>-0.01</v>
      </c>
      <c r="O163">
        <v>1.9</v>
      </c>
      <c r="P163" s="22">
        <v>14150</v>
      </c>
      <c r="Q163">
        <v>1.91</v>
      </c>
      <c r="R163" s="22">
        <v>19590</v>
      </c>
      <c r="S163">
        <v>1.92</v>
      </c>
      <c r="T163" s="22">
        <v>11230</v>
      </c>
      <c r="U163" s="22">
        <v>56870</v>
      </c>
      <c r="V163">
        <v>1.86</v>
      </c>
      <c r="W163">
        <v>1.92</v>
      </c>
      <c r="X163">
        <v>1.85</v>
      </c>
      <c r="Z163" s="22"/>
    </row>
    <row r="164" spans="1:26">
      <c r="A164" t="s">
        <v>633</v>
      </c>
      <c r="C164">
        <v>11</v>
      </c>
      <c r="D164">
        <v>10.3</v>
      </c>
      <c r="E164">
        <v>9.58</v>
      </c>
      <c r="F164">
        <v>9.75</v>
      </c>
      <c r="G164" s="22">
        <v>1700</v>
      </c>
      <c r="H164">
        <v>9.76</v>
      </c>
      <c r="I164" s="22">
        <v>4570</v>
      </c>
      <c r="J164">
        <v>9.8000000000000007</v>
      </c>
      <c r="K164" s="22">
        <v>4400</v>
      </c>
      <c r="L164">
        <v>10</v>
      </c>
      <c r="M164" s="22">
        <v>1500</v>
      </c>
      <c r="N164">
        <v>-0.3</v>
      </c>
      <c r="O164">
        <v>10</v>
      </c>
      <c r="P164" s="22">
        <v>6650</v>
      </c>
      <c r="Q164">
        <v>10.1</v>
      </c>
      <c r="R164" s="22">
        <v>6100</v>
      </c>
      <c r="S164">
        <v>10.15</v>
      </c>
      <c r="T164" s="22">
        <v>15100</v>
      </c>
      <c r="U164" s="22">
        <v>56850</v>
      </c>
      <c r="V164">
        <v>10.1</v>
      </c>
      <c r="W164">
        <v>10.199999999999999</v>
      </c>
      <c r="X164">
        <v>9.6999999999999993</v>
      </c>
      <c r="Z164">
        <v>180</v>
      </c>
    </row>
    <row r="165" spans="1:26">
      <c r="A165" t="s">
        <v>1470</v>
      </c>
      <c r="C165">
        <v>14.8</v>
      </c>
      <c r="D165">
        <v>13.5</v>
      </c>
      <c r="E165">
        <v>12.2</v>
      </c>
      <c r="F165">
        <v>13.2</v>
      </c>
      <c r="G165" s="22">
        <v>4800</v>
      </c>
      <c r="H165">
        <v>13.3</v>
      </c>
      <c r="I165" s="22">
        <v>6500</v>
      </c>
      <c r="J165">
        <v>13.4</v>
      </c>
      <c r="K165" s="22">
        <v>4100</v>
      </c>
      <c r="L165">
        <v>13.6</v>
      </c>
      <c r="M165" s="22">
        <v>1800</v>
      </c>
      <c r="N165">
        <v>0.1</v>
      </c>
      <c r="O165">
        <v>13.6</v>
      </c>
      <c r="P165" s="22">
        <v>10300</v>
      </c>
      <c r="Q165">
        <v>13.7</v>
      </c>
      <c r="R165" s="22">
        <v>11700</v>
      </c>
      <c r="S165">
        <v>13.8</v>
      </c>
      <c r="T165" s="22">
        <v>11800</v>
      </c>
      <c r="U165" s="22">
        <v>56600</v>
      </c>
      <c r="V165">
        <v>13.5</v>
      </c>
      <c r="W165">
        <v>13.6</v>
      </c>
      <c r="X165">
        <v>13.3</v>
      </c>
      <c r="Y165" s="22"/>
    </row>
    <row r="166" spans="1:26">
      <c r="A166" t="s">
        <v>639</v>
      </c>
      <c r="C166">
        <v>2.8</v>
      </c>
      <c r="D166">
        <v>2.5</v>
      </c>
      <c r="E166">
        <v>2.2000000000000002</v>
      </c>
      <c r="F166">
        <v>2.2999999999999998</v>
      </c>
      <c r="G166" s="22">
        <v>104000</v>
      </c>
      <c r="H166">
        <v>2.4</v>
      </c>
      <c r="I166" s="22">
        <v>114300</v>
      </c>
      <c r="J166">
        <v>2.5</v>
      </c>
      <c r="K166" s="22">
        <v>1800</v>
      </c>
      <c r="L166">
        <v>2.5</v>
      </c>
      <c r="M166" s="22">
        <v>2500</v>
      </c>
      <c r="N166">
        <v>0</v>
      </c>
      <c r="O166">
        <v>2.6</v>
      </c>
      <c r="P166" s="22">
        <v>51200</v>
      </c>
      <c r="Q166">
        <v>2.7</v>
      </c>
      <c r="R166" s="22">
        <v>83900</v>
      </c>
      <c r="S166">
        <v>2.8</v>
      </c>
      <c r="T166" s="22">
        <v>56000</v>
      </c>
      <c r="U166" s="22">
        <v>54200</v>
      </c>
      <c r="V166">
        <v>2.5</v>
      </c>
      <c r="W166">
        <v>2.6</v>
      </c>
      <c r="X166">
        <v>2.5</v>
      </c>
      <c r="Y166" s="22">
        <v>1000</v>
      </c>
    </row>
    <row r="167" spans="1:26">
      <c r="A167" t="s">
        <v>214</v>
      </c>
      <c r="C167">
        <v>1.85</v>
      </c>
      <c r="D167">
        <v>1.73</v>
      </c>
      <c r="E167">
        <v>1.61</v>
      </c>
      <c r="F167">
        <v>1.68</v>
      </c>
      <c r="G167" s="22">
        <v>15000</v>
      </c>
      <c r="H167">
        <v>1.69</v>
      </c>
      <c r="I167" s="22">
        <v>2100</v>
      </c>
      <c r="J167">
        <v>1.7</v>
      </c>
      <c r="K167" s="22">
        <v>1000</v>
      </c>
      <c r="L167">
        <v>1.71</v>
      </c>
      <c r="M167" s="22">
        <v>1500</v>
      </c>
      <c r="N167">
        <v>-0.02</v>
      </c>
      <c r="O167">
        <v>1.73</v>
      </c>
      <c r="P167" s="22">
        <v>1000</v>
      </c>
      <c r="Q167">
        <v>1.74</v>
      </c>
      <c r="R167" s="22">
        <v>5100</v>
      </c>
      <c r="S167">
        <v>1.75</v>
      </c>
      <c r="T167" s="22">
        <v>7410</v>
      </c>
      <c r="U167" s="22">
        <v>52940</v>
      </c>
      <c r="V167">
        <v>1.73</v>
      </c>
      <c r="W167">
        <v>1.76</v>
      </c>
      <c r="X167">
        <v>1.7</v>
      </c>
    </row>
    <row r="168" spans="1:26">
      <c r="A168" t="s">
        <v>238</v>
      </c>
      <c r="C168">
        <v>1.74</v>
      </c>
      <c r="D168">
        <v>1.63</v>
      </c>
      <c r="E168">
        <v>1.52</v>
      </c>
      <c r="F168">
        <v>1.62</v>
      </c>
      <c r="G168" s="22">
        <v>10290</v>
      </c>
      <c r="H168">
        <v>1.63</v>
      </c>
      <c r="I168" s="22">
        <v>340</v>
      </c>
      <c r="J168">
        <v>1.64</v>
      </c>
      <c r="K168" s="22">
        <v>10</v>
      </c>
      <c r="L168">
        <v>1.66</v>
      </c>
      <c r="M168" s="22">
        <v>100</v>
      </c>
      <c r="N168">
        <v>0.03</v>
      </c>
      <c r="O168">
        <v>1.65</v>
      </c>
      <c r="P168" s="22">
        <v>1000</v>
      </c>
      <c r="Q168">
        <v>1.66</v>
      </c>
      <c r="R168" s="22">
        <v>2430</v>
      </c>
      <c r="S168">
        <v>1.68</v>
      </c>
      <c r="T168" s="22">
        <v>5320</v>
      </c>
      <c r="U168" s="22">
        <v>52630</v>
      </c>
      <c r="V168">
        <v>1.65</v>
      </c>
      <c r="W168">
        <v>1.66</v>
      </c>
      <c r="X168">
        <v>1.65</v>
      </c>
      <c r="Y168" s="22">
        <v>34520</v>
      </c>
    </row>
    <row r="169" spans="1:26">
      <c r="A169" t="s">
        <v>513</v>
      </c>
      <c r="C169">
        <v>96.9</v>
      </c>
      <c r="D169">
        <v>88.1</v>
      </c>
      <c r="E169">
        <v>79.3</v>
      </c>
      <c r="F169">
        <v>88.7</v>
      </c>
      <c r="G169" s="22">
        <v>600</v>
      </c>
      <c r="H169">
        <v>89</v>
      </c>
      <c r="I169" s="22">
        <v>1300</v>
      </c>
      <c r="J169">
        <v>89.1</v>
      </c>
      <c r="K169">
        <v>500</v>
      </c>
      <c r="L169">
        <v>90</v>
      </c>
      <c r="M169" s="22">
        <v>3800</v>
      </c>
      <c r="N169">
        <v>1.9</v>
      </c>
      <c r="O169">
        <v>90</v>
      </c>
      <c r="P169" s="22">
        <v>2800</v>
      </c>
      <c r="Q169">
        <v>90.1</v>
      </c>
      <c r="R169" s="22">
        <v>600</v>
      </c>
      <c r="S169">
        <v>90.4</v>
      </c>
      <c r="T169" s="22">
        <v>2500</v>
      </c>
      <c r="U169" s="22">
        <v>52400</v>
      </c>
      <c r="V169">
        <v>89</v>
      </c>
      <c r="W169">
        <v>90</v>
      </c>
      <c r="X169">
        <v>87</v>
      </c>
      <c r="Z169" s="22"/>
    </row>
    <row r="170" spans="1:26">
      <c r="A170" t="s">
        <v>850</v>
      </c>
      <c r="C170">
        <v>2.93</v>
      </c>
      <c r="D170">
        <v>2.74</v>
      </c>
      <c r="E170">
        <v>2.5499999999999998</v>
      </c>
      <c r="F170">
        <v>2.71</v>
      </c>
      <c r="G170" s="22">
        <v>26030</v>
      </c>
      <c r="H170">
        <v>2.72</v>
      </c>
      <c r="I170" s="22">
        <v>5000</v>
      </c>
      <c r="J170">
        <v>2.73</v>
      </c>
      <c r="K170" s="22">
        <v>4010</v>
      </c>
      <c r="L170">
        <v>2.74</v>
      </c>
      <c r="M170" s="22">
        <v>9970</v>
      </c>
      <c r="N170">
        <v>0</v>
      </c>
      <c r="O170">
        <v>2.74</v>
      </c>
      <c r="P170">
        <v>30</v>
      </c>
      <c r="Q170">
        <v>2.75</v>
      </c>
      <c r="R170" s="22">
        <v>1690</v>
      </c>
      <c r="S170">
        <v>2.78</v>
      </c>
      <c r="T170" s="22">
        <v>4900</v>
      </c>
      <c r="U170" s="22">
        <v>51130</v>
      </c>
      <c r="V170">
        <v>2.74</v>
      </c>
      <c r="W170">
        <v>2.9</v>
      </c>
      <c r="X170">
        <v>2.74</v>
      </c>
      <c r="Z170" s="22"/>
    </row>
    <row r="171" spans="1:26">
      <c r="A171" t="s">
        <v>356</v>
      </c>
      <c r="C171">
        <v>39.6</v>
      </c>
      <c r="D171">
        <v>36</v>
      </c>
      <c r="E171">
        <v>32.4</v>
      </c>
      <c r="F171">
        <v>37.6</v>
      </c>
      <c r="G171" s="22">
        <v>1400</v>
      </c>
      <c r="H171">
        <v>37.700000000000003</v>
      </c>
      <c r="I171" s="22">
        <v>1500</v>
      </c>
      <c r="J171">
        <v>37.799999999999997</v>
      </c>
      <c r="K171" s="22">
        <v>2000</v>
      </c>
      <c r="L171">
        <v>37.9</v>
      </c>
      <c r="M171" s="22">
        <v>200</v>
      </c>
      <c r="N171">
        <v>1.9</v>
      </c>
      <c r="O171">
        <v>38</v>
      </c>
      <c r="P171" s="22">
        <v>500</v>
      </c>
      <c r="Q171">
        <v>38.200000000000003</v>
      </c>
      <c r="R171" s="22">
        <v>1000</v>
      </c>
      <c r="S171">
        <v>38.5</v>
      </c>
      <c r="T171" s="22">
        <v>2900</v>
      </c>
      <c r="U171" s="22">
        <v>51000</v>
      </c>
      <c r="V171">
        <v>36.5</v>
      </c>
      <c r="W171">
        <v>39</v>
      </c>
      <c r="X171">
        <v>36.5</v>
      </c>
    </row>
    <row r="172" spans="1:26">
      <c r="A172" t="s">
        <v>757</v>
      </c>
      <c r="C172">
        <v>25.6</v>
      </c>
      <c r="D172">
        <v>23.3</v>
      </c>
      <c r="E172">
        <v>21</v>
      </c>
      <c r="F172">
        <v>22.7</v>
      </c>
      <c r="G172" s="22">
        <v>20200</v>
      </c>
      <c r="H172">
        <v>22.8</v>
      </c>
      <c r="I172" s="22">
        <v>12100</v>
      </c>
      <c r="J172">
        <v>22.9</v>
      </c>
      <c r="K172" s="22">
        <v>9900</v>
      </c>
      <c r="L172">
        <v>23</v>
      </c>
      <c r="M172" s="22">
        <v>1500</v>
      </c>
      <c r="N172">
        <v>-0.3</v>
      </c>
      <c r="O172">
        <v>23</v>
      </c>
      <c r="P172" s="22">
        <v>100</v>
      </c>
      <c r="Q172">
        <v>23.1</v>
      </c>
      <c r="R172" s="22">
        <v>13500</v>
      </c>
      <c r="S172">
        <v>23.2</v>
      </c>
      <c r="T172" s="22">
        <v>38200</v>
      </c>
      <c r="U172" s="22">
        <v>50200</v>
      </c>
      <c r="V172">
        <v>23</v>
      </c>
      <c r="W172">
        <v>23.1</v>
      </c>
      <c r="X172">
        <v>22.9</v>
      </c>
    </row>
    <row r="173" spans="1:26">
      <c r="A173" t="s">
        <v>111</v>
      </c>
      <c r="C173">
        <v>6.2</v>
      </c>
      <c r="D173">
        <v>5.8</v>
      </c>
      <c r="E173">
        <v>5.4</v>
      </c>
      <c r="F173">
        <v>5.7</v>
      </c>
      <c r="G173" s="22">
        <v>1000</v>
      </c>
      <c r="H173">
        <v>5.71</v>
      </c>
      <c r="I173" s="22">
        <v>900</v>
      </c>
      <c r="J173">
        <v>5.72</v>
      </c>
      <c r="K173" s="22">
        <v>5000</v>
      </c>
      <c r="L173">
        <v>5.71</v>
      </c>
      <c r="M173" s="22">
        <v>1300</v>
      </c>
      <c r="N173">
        <v>-0.09</v>
      </c>
      <c r="O173">
        <v>5.79</v>
      </c>
      <c r="P173" s="22">
        <v>200</v>
      </c>
      <c r="Q173">
        <v>5.8</v>
      </c>
      <c r="R173" s="22">
        <v>13980</v>
      </c>
      <c r="S173">
        <v>5.87</v>
      </c>
      <c r="T173" s="22">
        <v>3120</v>
      </c>
      <c r="U173" s="22">
        <v>49450</v>
      </c>
      <c r="V173">
        <v>5.8</v>
      </c>
      <c r="W173">
        <v>5.9</v>
      </c>
      <c r="X173">
        <v>5.7</v>
      </c>
    </row>
    <row r="174" spans="1:26">
      <c r="A174" t="s">
        <v>845</v>
      </c>
      <c r="C174">
        <v>1.4</v>
      </c>
      <c r="D174">
        <v>1.31</v>
      </c>
      <c r="E174">
        <v>1.22</v>
      </c>
      <c r="F174">
        <v>1.26</v>
      </c>
      <c r="G174" s="22">
        <v>31000</v>
      </c>
      <c r="H174">
        <v>1.27</v>
      </c>
      <c r="I174" s="22">
        <v>80</v>
      </c>
      <c r="J174">
        <v>1.28</v>
      </c>
      <c r="K174" s="22">
        <v>5570</v>
      </c>
      <c r="L174">
        <v>1.28</v>
      </c>
      <c r="M174" s="22">
        <v>450</v>
      </c>
      <c r="N174">
        <v>-0.03</v>
      </c>
      <c r="O174">
        <v>1.3</v>
      </c>
      <c r="P174" s="22">
        <v>25680</v>
      </c>
      <c r="Q174">
        <v>1.31</v>
      </c>
      <c r="R174" s="22">
        <v>9990</v>
      </c>
      <c r="S174">
        <v>1.33</v>
      </c>
      <c r="T174" s="22">
        <v>2790</v>
      </c>
      <c r="U174" s="22">
        <v>48470</v>
      </c>
      <c r="V174">
        <v>1.3</v>
      </c>
      <c r="W174">
        <v>1.34</v>
      </c>
      <c r="X174">
        <v>1.28</v>
      </c>
      <c r="Y174" s="22"/>
    </row>
    <row r="175" spans="1:26">
      <c r="A175" t="s">
        <v>1722</v>
      </c>
      <c r="C175">
        <v>28.75</v>
      </c>
      <c r="D175">
        <v>26.9</v>
      </c>
      <c r="E175">
        <v>25.05</v>
      </c>
      <c r="F175">
        <v>26.75</v>
      </c>
      <c r="G175">
        <v>150</v>
      </c>
      <c r="H175">
        <v>26.8</v>
      </c>
      <c r="I175" s="22">
        <v>310</v>
      </c>
      <c r="J175">
        <v>26.85</v>
      </c>
      <c r="K175" s="22">
        <v>1000</v>
      </c>
      <c r="L175">
        <v>26.9</v>
      </c>
      <c r="M175" s="22">
        <v>1220</v>
      </c>
      <c r="N175">
        <v>0</v>
      </c>
      <c r="O175">
        <v>26.9</v>
      </c>
      <c r="P175" s="22">
        <v>9710</v>
      </c>
      <c r="Q175">
        <v>26.95</v>
      </c>
      <c r="R175" s="22">
        <v>11640</v>
      </c>
      <c r="S175">
        <v>27</v>
      </c>
      <c r="T175" s="22">
        <v>37600</v>
      </c>
      <c r="U175" s="22">
        <v>48340</v>
      </c>
      <c r="V175">
        <v>26.95</v>
      </c>
      <c r="W175">
        <v>26.95</v>
      </c>
      <c r="X175">
        <v>26.85</v>
      </c>
    </row>
    <row r="176" spans="1:26">
      <c r="A176" t="s">
        <v>1201</v>
      </c>
      <c r="C176">
        <v>46.2</v>
      </c>
      <c r="D176">
        <v>40.200000000000003</v>
      </c>
      <c r="E176">
        <v>34.200000000000003</v>
      </c>
      <c r="F176">
        <v>39</v>
      </c>
      <c r="G176" s="22">
        <v>21700</v>
      </c>
      <c r="H176">
        <v>39.1</v>
      </c>
      <c r="I176" s="22">
        <v>10800</v>
      </c>
      <c r="J176">
        <v>39.200000000000003</v>
      </c>
      <c r="K176" s="22">
        <v>5600</v>
      </c>
      <c r="L176">
        <v>39.6</v>
      </c>
      <c r="M176" s="22">
        <v>1000</v>
      </c>
      <c r="N176">
        <v>-0.6</v>
      </c>
      <c r="O176">
        <v>39.9</v>
      </c>
      <c r="P176" s="22">
        <v>1300</v>
      </c>
      <c r="Q176">
        <v>40</v>
      </c>
      <c r="R176" s="22">
        <v>13400</v>
      </c>
      <c r="S176">
        <v>40.1</v>
      </c>
      <c r="T176" s="22">
        <v>1000</v>
      </c>
      <c r="U176" s="22">
        <v>48200</v>
      </c>
      <c r="V176">
        <v>40</v>
      </c>
      <c r="W176">
        <v>40</v>
      </c>
      <c r="X176">
        <v>39</v>
      </c>
    </row>
    <row r="177" spans="1:26">
      <c r="A177" t="s">
        <v>620</v>
      </c>
      <c r="C177">
        <v>14.95</v>
      </c>
      <c r="D177">
        <v>14</v>
      </c>
      <c r="E177">
        <v>13.05</v>
      </c>
      <c r="F177">
        <v>13.8</v>
      </c>
      <c r="G177" s="22">
        <v>29820</v>
      </c>
      <c r="H177">
        <v>13.85</v>
      </c>
      <c r="I177" s="22">
        <v>19550</v>
      </c>
      <c r="J177">
        <v>13.9</v>
      </c>
      <c r="K177" s="22">
        <v>900</v>
      </c>
      <c r="L177">
        <v>14</v>
      </c>
      <c r="M177" s="22">
        <v>10</v>
      </c>
      <c r="N177">
        <v>0</v>
      </c>
      <c r="O177">
        <v>13.95</v>
      </c>
      <c r="P177" s="22">
        <v>7810</v>
      </c>
      <c r="Q177">
        <v>14.05</v>
      </c>
      <c r="R177" s="22">
        <v>10540</v>
      </c>
      <c r="S177">
        <v>14.1</v>
      </c>
      <c r="T177" s="22">
        <v>15680</v>
      </c>
      <c r="U177" s="22">
        <v>48060</v>
      </c>
      <c r="V177">
        <v>14</v>
      </c>
      <c r="W177">
        <v>14</v>
      </c>
      <c r="X177">
        <v>13.85</v>
      </c>
      <c r="Z177" s="22"/>
    </row>
    <row r="178" spans="1:26">
      <c r="A178" t="s">
        <v>782</v>
      </c>
      <c r="C178">
        <v>27.8</v>
      </c>
      <c r="D178">
        <v>26</v>
      </c>
      <c r="E178">
        <v>24.2</v>
      </c>
      <c r="F178">
        <v>26</v>
      </c>
      <c r="G178" s="22">
        <v>27330</v>
      </c>
      <c r="H178">
        <v>26.05</v>
      </c>
      <c r="I178" s="22">
        <v>1270</v>
      </c>
      <c r="J178">
        <v>26.1</v>
      </c>
      <c r="K178" s="22">
        <v>3270</v>
      </c>
      <c r="L178">
        <v>26.1</v>
      </c>
      <c r="M178" s="22">
        <v>1400</v>
      </c>
      <c r="N178">
        <v>0.1</v>
      </c>
      <c r="O178">
        <v>26.3</v>
      </c>
      <c r="P178" s="22">
        <v>50</v>
      </c>
      <c r="Q178">
        <v>26.4</v>
      </c>
      <c r="R178" s="22">
        <v>1000</v>
      </c>
      <c r="S178">
        <v>26.45</v>
      </c>
      <c r="T178" s="22">
        <v>2970</v>
      </c>
      <c r="U178" s="22">
        <v>47540</v>
      </c>
      <c r="V178">
        <v>26</v>
      </c>
      <c r="W178">
        <v>26.5</v>
      </c>
      <c r="X178">
        <v>26</v>
      </c>
      <c r="Z178" s="22"/>
    </row>
    <row r="179" spans="1:26">
      <c r="A179" t="s">
        <v>728</v>
      </c>
      <c r="C179">
        <v>35.299999999999997</v>
      </c>
      <c r="D179">
        <v>33</v>
      </c>
      <c r="E179">
        <v>30.7</v>
      </c>
      <c r="F179">
        <v>33.049999999999997</v>
      </c>
      <c r="G179" s="22">
        <v>2300</v>
      </c>
      <c r="H179">
        <v>33.1</v>
      </c>
      <c r="I179" s="22">
        <v>4110</v>
      </c>
      <c r="J179">
        <v>33.15</v>
      </c>
      <c r="K179" s="22">
        <v>1610</v>
      </c>
      <c r="L179">
        <v>33.15</v>
      </c>
      <c r="M179">
        <v>500</v>
      </c>
      <c r="N179">
        <v>0.15</v>
      </c>
      <c r="O179">
        <v>33.25</v>
      </c>
      <c r="P179" s="22">
        <v>10030</v>
      </c>
      <c r="Q179">
        <v>33.299999999999997</v>
      </c>
      <c r="R179" s="22">
        <v>1820</v>
      </c>
      <c r="S179">
        <v>33.35</v>
      </c>
      <c r="T179" s="22">
        <v>2080</v>
      </c>
      <c r="U179" s="22">
        <v>46120</v>
      </c>
      <c r="V179">
        <v>33</v>
      </c>
      <c r="W179">
        <v>33.25</v>
      </c>
      <c r="X179">
        <v>32.9</v>
      </c>
      <c r="Y179">
        <v>100</v>
      </c>
      <c r="Z179" s="22">
        <v>3020</v>
      </c>
    </row>
    <row r="180" spans="1:26">
      <c r="A180" t="s">
        <v>242</v>
      </c>
      <c r="C180">
        <v>36.15</v>
      </c>
      <c r="D180">
        <v>33.799999999999997</v>
      </c>
      <c r="E180">
        <v>31.45</v>
      </c>
      <c r="F180">
        <v>33.6</v>
      </c>
      <c r="G180" s="22">
        <v>5040</v>
      </c>
      <c r="H180">
        <v>33.700000000000003</v>
      </c>
      <c r="I180" s="22">
        <v>10000</v>
      </c>
      <c r="J180">
        <v>33.799999999999997</v>
      </c>
      <c r="K180" s="22">
        <v>4150</v>
      </c>
      <c r="L180">
        <v>33.799999999999997</v>
      </c>
      <c r="M180" s="22">
        <v>1000</v>
      </c>
      <c r="N180">
        <v>0</v>
      </c>
      <c r="O180">
        <v>34</v>
      </c>
      <c r="P180" s="22">
        <v>80</v>
      </c>
      <c r="Q180">
        <v>34.200000000000003</v>
      </c>
      <c r="R180" s="22">
        <v>2000</v>
      </c>
      <c r="S180">
        <v>34.299999999999997</v>
      </c>
      <c r="T180" s="22">
        <v>3000</v>
      </c>
      <c r="U180" s="22">
        <v>44960</v>
      </c>
      <c r="V180">
        <v>33</v>
      </c>
      <c r="W180">
        <v>34.5</v>
      </c>
      <c r="X180">
        <v>33</v>
      </c>
      <c r="Y180" s="22">
        <v>31070</v>
      </c>
      <c r="Z180" s="22">
        <v>2000</v>
      </c>
    </row>
    <row r="181" spans="1:26">
      <c r="A181" t="s">
        <v>608</v>
      </c>
      <c r="C181">
        <v>11</v>
      </c>
      <c r="D181">
        <v>10</v>
      </c>
      <c r="E181">
        <v>9</v>
      </c>
      <c r="F181">
        <v>9.6999999999999993</v>
      </c>
      <c r="G181" s="22">
        <v>2100</v>
      </c>
      <c r="H181">
        <v>9.8000000000000007</v>
      </c>
      <c r="I181" s="22">
        <v>1000</v>
      </c>
      <c r="J181">
        <v>9.9</v>
      </c>
      <c r="K181" s="22">
        <v>4700</v>
      </c>
      <c r="L181">
        <v>10</v>
      </c>
      <c r="M181" s="22">
        <v>20000</v>
      </c>
      <c r="N181">
        <v>0</v>
      </c>
      <c r="O181">
        <v>10</v>
      </c>
      <c r="P181" s="22">
        <v>43000</v>
      </c>
      <c r="Q181">
        <v>10.1</v>
      </c>
      <c r="R181" s="22">
        <v>20700</v>
      </c>
      <c r="S181">
        <v>10.199999999999999</v>
      </c>
      <c r="T181" s="22">
        <v>13000</v>
      </c>
      <c r="U181" s="22">
        <v>44200</v>
      </c>
      <c r="V181">
        <v>9.9</v>
      </c>
      <c r="W181">
        <v>10</v>
      </c>
      <c r="X181">
        <v>9.8000000000000007</v>
      </c>
    </row>
    <row r="182" spans="1:26">
      <c r="A182" t="s">
        <v>863</v>
      </c>
      <c r="C182">
        <v>27.15</v>
      </c>
      <c r="D182">
        <v>25.4</v>
      </c>
      <c r="E182">
        <v>23.65</v>
      </c>
      <c r="F182">
        <v>25.7</v>
      </c>
      <c r="G182" s="22">
        <v>2310</v>
      </c>
      <c r="H182">
        <v>25.75</v>
      </c>
      <c r="I182" s="22">
        <v>2510</v>
      </c>
      <c r="J182">
        <v>25.8</v>
      </c>
      <c r="K182" s="22">
        <v>1200</v>
      </c>
      <c r="L182">
        <v>25.8</v>
      </c>
      <c r="M182">
        <v>600</v>
      </c>
      <c r="N182">
        <v>0.4</v>
      </c>
      <c r="O182">
        <v>25.85</v>
      </c>
      <c r="P182" s="22">
        <v>5600</v>
      </c>
      <c r="Q182">
        <v>25.9</v>
      </c>
      <c r="R182" s="22">
        <v>5100</v>
      </c>
      <c r="S182">
        <v>25.95</v>
      </c>
      <c r="T182" s="22">
        <v>4000</v>
      </c>
      <c r="U182" s="22">
        <v>43980</v>
      </c>
      <c r="V182">
        <v>25.4</v>
      </c>
      <c r="W182">
        <v>25.8</v>
      </c>
      <c r="X182">
        <v>25.4</v>
      </c>
    </row>
    <row r="183" spans="1:26">
      <c r="A183" t="s">
        <v>139</v>
      </c>
      <c r="C183">
        <v>34</v>
      </c>
      <c r="D183">
        <v>31.8</v>
      </c>
      <c r="E183">
        <v>29.6</v>
      </c>
      <c r="F183">
        <v>31.3</v>
      </c>
      <c r="G183" s="22">
        <v>3500</v>
      </c>
      <c r="H183">
        <v>31.35</v>
      </c>
      <c r="I183" s="22">
        <v>3500</v>
      </c>
      <c r="J183">
        <v>31.4</v>
      </c>
      <c r="K183" s="22">
        <v>8300</v>
      </c>
      <c r="L183">
        <v>31.5</v>
      </c>
      <c r="M183" s="22">
        <v>1870</v>
      </c>
      <c r="N183">
        <v>-0.3</v>
      </c>
      <c r="O183">
        <v>31.5</v>
      </c>
      <c r="P183" s="22">
        <v>8130</v>
      </c>
      <c r="Q183">
        <v>31.7</v>
      </c>
      <c r="R183" s="22">
        <v>1800</v>
      </c>
      <c r="S183">
        <v>31.75</v>
      </c>
      <c r="T183" s="22">
        <v>2740</v>
      </c>
      <c r="U183" s="22">
        <v>42730</v>
      </c>
      <c r="V183">
        <v>31.4</v>
      </c>
      <c r="W183">
        <v>31.8</v>
      </c>
      <c r="X183">
        <v>31.2</v>
      </c>
      <c r="Y183" s="22">
        <v>6000</v>
      </c>
      <c r="Z183" s="22"/>
    </row>
    <row r="184" spans="1:26">
      <c r="A184" t="s">
        <v>709</v>
      </c>
      <c r="C184">
        <v>36.049999999999997</v>
      </c>
      <c r="D184">
        <v>33.700000000000003</v>
      </c>
      <c r="E184">
        <v>31.35</v>
      </c>
      <c r="F184">
        <v>35</v>
      </c>
      <c r="G184" s="22">
        <v>2240</v>
      </c>
      <c r="H184">
        <v>35.049999999999997</v>
      </c>
      <c r="I184">
        <v>50</v>
      </c>
      <c r="J184">
        <v>35.1</v>
      </c>
      <c r="K184" s="22">
        <v>140</v>
      </c>
      <c r="L184">
        <v>35.1</v>
      </c>
      <c r="M184" s="22">
        <v>1060</v>
      </c>
      <c r="N184">
        <v>1.4</v>
      </c>
      <c r="O184">
        <v>35.200000000000003</v>
      </c>
      <c r="P184" s="22">
        <v>500</v>
      </c>
      <c r="Q184">
        <v>35.299999999999997</v>
      </c>
      <c r="R184" s="22">
        <v>200</v>
      </c>
      <c r="S184">
        <v>35.35</v>
      </c>
      <c r="T184">
        <v>670</v>
      </c>
      <c r="U184" s="22">
        <v>42090</v>
      </c>
      <c r="V184">
        <v>34.799999999999997</v>
      </c>
      <c r="W184">
        <v>35.5</v>
      </c>
      <c r="X184">
        <v>34</v>
      </c>
      <c r="Y184">
        <v>960</v>
      </c>
    </row>
    <row r="185" spans="1:26">
      <c r="A185" t="s">
        <v>1465</v>
      </c>
      <c r="C185" s="43">
        <v>5.2</v>
      </c>
      <c r="D185">
        <v>4.8</v>
      </c>
      <c r="E185">
        <v>4.4000000000000004</v>
      </c>
      <c r="F185">
        <v>4.7</v>
      </c>
      <c r="G185" s="22">
        <v>5400</v>
      </c>
      <c r="H185">
        <v>4.8</v>
      </c>
      <c r="I185" s="22">
        <v>4700</v>
      </c>
      <c r="J185">
        <v>4.9000000000000004</v>
      </c>
      <c r="K185" s="22">
        <v>1100</v>
      </c>
      <c r="L185">
        <v>5</v>
      </c>
      <c r="M185" s="22">
        <v>200</v>
      </c>
      <c r="N185">
        <v>0.2</v>
      </c>
      <c r="O185">
        <v>5</v>
      </c>
      <c r="P185" s="22">
        <v>16900</v>
      </c>
      <c r="Q185">
        <v>5.0999999999999996</v>
      </c>
      <c r="R185" s="22">
        <v>9200</v>
      </c>
      <c r="S185">
        <v>5.2</v>
      </c>
      <c r="T185" s="22">
        <v>143300</v>
      </c>
      <c r="U185" s="22">
        <v>41800</v>
      </c>
      <c r="V185">
        <v>4.8</v>
      </c>
      <c r="W185">
        <v>5</v>
      </c>
      <c r="X185">
        <v>4.7</v>
      </c>
    </row>
    <row r="186" spans="1:26">
      <c r="A186" t="s">
        <v>636</v>
      </c>
      <c r="C186">
        <v>9.77</v>
      </c>
      <c r="D186">
        <v>9.14</v>
      </c>
      <c r="E186">
        <v>8.51</v>
      </c>
      <c r="F186">
        <v>9.1</v>
      </c>
      <c r="G186" s="22">
        <v>1100</v>
      </c>
      <c r="H186">
        <v>9.11</v>
      </c>
      <c r="I186">
        <v>200</v>
      </c>
      <c r="J186">
        <v>9.1199999999999992</v>
      </c>
      <c r="K186">
        <v>810</v>
      </c>
      <c r="L186">
        <v>9.17</v>
      </c>
      <c r="M186" s="22">
        <v>350</v>
      </c>
      <c r="N186">
        <v>0.03</v>
      </c>
      <c r="O186">
        <v>9.17</v>
      </c>
      <c r="P186" s="22">
        <v>12090</v>
      </c>
      <c r="Q186">
        <v>9.18</v>
      </c>
      <c r="R186" s="22">
        <v>13760</v>
      </c>
      <c r="S186">
        <v>9.19</v>
      </c>
      <c r="T186" s="22">
        <v>5000</v>
      </c>
      <c r="U186" s="22">
        <v>41510</v>
      </c>
      <c r="V186">
        <v>9.14</v>
      </c>
      <c r="W186">
        <v>9.18</v>
      </c>
      <c r="X186">
        <v>9</v>
      </c>
      <c r="Y186" s="22"/>
    </row>
    <row r="187" spans="1:26">
      <c r="A187" t="s">
        <v>602</v>
      </c>
      <c r="C187">
        <v>1.8</v>
      </c>
      <c r="D187">
        <v>1.7</v>
      </c>
      <c r="E187">
        <v>1.6</v>
      </c>
      <c r="F187">
        <v>1.6</v>
      </c>
      <c r="G187" s="22">
        <v>7000</v>
      </c>
      <c r="H187">
        <v>1.7</v>
      </c>
      <c r="I187" s="22">
        <v>40000</v>
      </c>
      <c r="J187">
        <v>1.8</v>
      </c>
      <c r="K187" s="22">
        <v>3500</v>
      </c>
      <c r="L187">
        <v>1.8</v>
      </c>
      <c r="M187" s="22">
        <v>600</v>
      </c>
      <c r="N187">
        <v>0.1</v>
      </c>
      <c r="P187" s="22"/>
      <c r="R187" s="22"/>
      <c r="T187" s="22"/>
      <c r="U187" s="22">
        <v>41000</v>
      </c>
      <c r="V187">
        <v>1.7</v>
      </c>
      <c r="W187">
        <v>1.8</v>
      </c>
      <c r="X187">
        <v>1.7</v>
      </c>
    </row>
    <row r="188" spans="1:26">
      <c r="A188" t="s">
        <v>1665</v>
      </c>
      <c r="C188" s="43">
        <v>1011.1</v>
      </c>
      <c r="D188">
        <v>945</v>
      </c>
      <c r="E188">
        <v>878.9</v>
      </c>
      <c r="F188">
        <v>944</v>
      </c>
      <c r="G188" s="22">
        <v>35</v>
      </c>
      <c r="H188">
        <v>944.1</v>
      </c>
      <c r="I188">
        <v>20</v>
      </c>
      <c r="J188">
        <v>944.2</v>
      </c>
      <c r="K188" s="22">
        <v>8</v>
      </c>
      <c r="L188">
        <v>944.2</v>
      </c>
      <c r="M188">
        <v>171</v>
      </c>
      <c r="N188">
        <v>-0.8</v>
      </c>
      <c r="O188">
        <v>944.3</v>
      </c>
      <c r="P188">
        <v>9</v>
      </c>
      <c r="Q188">
        <v>944.4</v>
      </c>
      <c r="R188">
        <v>37</v>
      </c>
      <c r="S188">
        <v>944.5</v>
      </c>
      <c r="T188">
        <v>57</v>
      </c>
      <c r="U188" s="22">
        <v>40917</v>
      </c>
      <c r="V188">
        <v>945</v>
      </c>
      <c r="W188">
        <v>944.8</v>
      </c>
      <c r="X188">
        <v>935</v>
      </c>
      <c r="Y188" s="22"/>
    </row>
    <row r="189" spans="1:26">
      <c r="A189" t="s">
        <v>140</v>
      </c>
      <c r="C189">
        <v>2.25</v>
      </c>
      <c r="D189">
        <v>2.11</v>
      </c>
      <c r="E189">
        <v>1.97</v>
      </c>
      <c r="F189">
        <v>2.06</v>
      </c>
      <c r="G189" s="22">
        <v>100</v>
      </c>
      <c r="H189">
        <v>2.0699999999999998</v>
      </c>
      <c r="I189" s="22">
        <v>100</v>
      </c>
      <c r="J189">
        <v>2.08</v>
      </c>
      <c r="K189" s="22">
        <v>510</v>
      </c>
      <c r="L189">
        <v>2.1</v>
      </c>
      <c r="M189" s="22">
        <v>100</v>
      </c>
      <c r="N189">
        <v>-0.01</v>
      </c>
      <c r="O189">
        <v>2.1</v>
      </c>
      <c r="P189" s="22">
        <v>1900</v>
      </c>
      <c r="Q189">
        <v>2.11</v>
      </c>
      <c r="R189" s="22">
        <v>1000</v>
      </c>
      <c r="S189">
        <v>2.12</v>
      </c>
      <c r="T189" s="22">
        <v>7010</v>
      </c>
      <c r="U189" s="22">
        <v>40570</v>
      </c>
      <c r="V189">
        <v>2.15</v>
      </c>
      <c r="W189">
        <v>2.15</v>
      </c>
      <c r="X189">
        <v>2.08</v>
      </c>
      <c r="Z189" s="22"/>
    </row>
    <row r="190" spans="1:26">
      <c r="A190" t="s">
        <v>865</v>
      </c>
      <c r="C190">
        <v>12.9</v>
      </c>
      <c r="D190">
        <v>11.3</v>
      </c>
      <c r="E190">
        <v>9.6999999999999993</v>
      </c>
      <c r="F190">
        <v>11.8</v>
      </c>
      <c r="G190" s="22">
        <v>7000</v>
      </c>
      <c r="H190">
        <v>12</v>
      </c>
      <c r="I190" s="22">
        <v>16100</v>
      </c>
      <c r="J190">
        <v>12.1</v>
      </c>
      <c r="K190" s="22">
        <v>1400</v>
      </c>
      <c r="L190">
        <v>12.1</v>
      </c>
      <c r="M190" s="22">
        <v>1400</v>
      </c>
      <c r="N190">
        <v>0.8</v>
      </c>
      <c r="O190">
        <v>12.2</v>
      </c>
      <c r="P190" s="22">
        <v>3400</v>
      </c>
      <c r="Q190">
        <v>12.3</v>
      </c>
      <c r="R190" s="22">
        <v>5500</v>
      </c>
      <c r="S190">
        <v>12.4</v>
      </c>
      <c r="T190" s="22">
        <v>8200</v>
      </c>
      <c r="U190" s="22">
        <v>39900</v>
      </c>
      <c r="V190">
        <v>12</v>
      </c>
      <c r="W190">
        <v>12.2</v>
      </c>
      <c r="X190">
        <v>12</v>
      </c>
    </row>
    <row r="191" spans="1:26">
      <c r="A191" t="s">
        <v>110</v>
      </c>
      <c r="C191">
        <v>3.85</v>
      </c>
      <c r="D191">
        <v>3.6</v>
      </c>
      <c r="E191">
        <v>3.35</v>
      </c>
      <c r="F191">
        <v>3.73</v>
      </c>
      <c r="G191" s="22">
        <v>23520</v>
      </c>
      <c r="H191">
        <v>3.75</v>
      </c>
      <c r="I191" s="22">
        <v>5610</v>
      </c>
      <c r="J191">
        <v>3.76</v>
      </c>
      <c r="K191" s="22">
        <v>5000</v>
      </c>
      <c r="L191">
        <v>3.79</v>
      </c>
      <c r="M191" s="22">
        <v>100</v>
      </c>
      <c r="N191">
        <v>0.19</v>
      </c>
      <c r="O191">
        <v>3.8</v>
      </c>
      <c r="P191" s="22">
        <v>21270</v>
      </c>
      <c r="Q191">
        <v>3.81</v>
      </c>
      <c r="R191" s="22">
        <v>100</v>
      </c>
      <c r="S191">
        <v>3.82</v>
      </c>
      <c r="T191" s="22">
        <v>4100</v>
      </c>
      <c r="U191" s="22">
        <v>39830</v>
      </c>
      <c r="V191">
        <v>3.7</v>
      </c>
      <c r="W191">
        <v>3.8</v>
      </c>
      <c r="X191">
        <v>3.7</v>
      </c>
      <c r="Y191" s="22"/>
      <c r="Z191">
        <v>960</v>
      </c>
    </row>
    <row r="192" spans="1:26">
      <c r="A192" t="s">
        <v>1219</v>
      </c>
      <c r="C192">
        <v>214</v>
      </c>
      <c r="D192">
        <v>200</v>
      </c>
      <c r="E192">
        <v>186</v>
      </c>
      <c r="F192">
        <v>207.4</v>
      </c>
      <c r="G192">
        <v>130</v>
      </c>
      <c r="H192">
        <v>207.7</v>
      </c>
      <c r="I192" s="22">
        <v>150</v>
      </c>
      <c r="J192">
        <v>207.8</v>
      </c>
      <c r="K192">
        <v>60</v>
      </c>
      <c r="L192">
        <v>208</v>
      </c>
      <c r="M192" s="22">
        <v>100</v>
      </c>
      <c r="N192">
        <v>8</v>
      </c>
      <c r="O192">
        <v>208</v>
      </c>
      <c r="P192" s="22">
        <v>2190</v>
      </c>
      <c r="Q192">
        <v>208.3</v>
      </c>
      <c r="R192" s="22">
        <v>60</v>
      </c>
      <c r="S192">
        <v>208.4</v>
      </c>
      <c r="T192" s="22">
        <v>720</v>
      </c>
      <c r="U192" s="22">
        <v>38160</v>
      </c>
      <c r="V192">
        <v>205</v>
      </c>
      <c r="W192">
        <v>209.9</v>
      </c>
      <c r="X192">
        <v>203.5</v>
      </c>
      <c r="Y192" s="22">
        <v>10340</v>
      </c>
      <c r="Z192" s="22">
        <v>20460</v>
      </c>
    </row>
    <row r="193" spans="1:26">
      <c r="A193" t="s">
        <v>170</v>
      </c>
      <c r="C193">
        <v>68.400000000000006</v>
      </c>
      <c r="D193">
        <v>64</v>
      </c>
      <c r="E193">
        <v>59.6</v>
      </c>
      <c r="F193">
        <v>63.2</v>
      </c>
      <c r="G193" s="22">
        <v>2920</v>
      </c>
      <c r="H193">
        <v>63.3</v>
      </c>
      <c r="I193" s="22">
        <v>2000</v>
      </c>
      <c r="J193">
        <v>63.4</v>
      </c>
      <c r="K193">
        <v>870</v>
      </c>
      <c r="L193">
        <v>63.4</v>
      </c>
      <c r="M193" s="22">
        <v>500</v>
      </c>
      <c r="N193">
        <v>-0.6</v>
      </c>
      <c r="O193">
        <v>63.9</v>
      </c>
      <c r="P193" s="22">
        <v>20</v>
      </c>
      <c r="Q193">
        <v>64</v>
      </c>
      <c r="R193" s="22">
        <v>1740</v>
      </c>
      <c r="S193">
        <v>64.2</v>
      </c>
      <c r="T193" s="22">
        <v>500</v>
      </c>
      <c r="U193" s="22">
        <v>38010</v>
      </c>
      <c r="V193">
        <v>65</v>
      </c>
      <c r="W193">
        <v>65.5</v>
      </c>
      <c r="X193">
        <v>63.4</v>
      </c>
      <c r="Y193">
        <v>210</v>
      </c>
    </row>
    <row r="194" spans="1:26">
      <c r="A194" t="s">
        <v>726</v>
      </c>
      <c r="C194">
        <v>6.4</v>
      </c>
      <c r="D194">
        <v>5.99</v>
      </c>
      <c r="E194">
        <v>5.58</v>
      </c>
      <c r="G194" s="22"/>
      <c r="I194" s="22"/>
      <c r="J194">
        <v>5.58</v>
      </c>
      <c r="K194" s="22">
        <v>150</v>
      </c>
      <c r="L194">
        <v>5.58</v>
      </c>
      <c r="M194" s="22">
        <v>2870</v>
      </c>
      <c r="N194">
        <v>-0.41</v>
      </c>
      <c r="O194">
        <v>5.68</v>
      </c>
      <c r="P194" s="22">
        <v>500</v>
      </c>
      <c r="Q194">
        <v>5.69</v>
      </c>
      <c r="R194">
        <v>600</v>
      </c>
      <c r="S194">
        <v>5.71</v>
      </c>
      <c r="T194">
        <v>500</v>
      </c>
      <c r="U194" s="22">
        <v>36780</v>
      </c>
      <c r="V194">
        <v>5.6</v>
      </c>
      <c r="W194">
        <v>5.6</v>
      </c>
      <c r="X194">
        <v>5.58</v>
      </c>
    </row>
    <row r="195" spans="1:26">
      <c r="A195" t="s">
        <v>1457</v>
      </c>
      <c r="C195">
        <v>19.55</v>
      </c>
      <c r="D195">
        <v>18.3</v>
      </c>
      <c r="E195">
        <v>17.05</v>
      </c>
      <c r="F195">
        <v>17.850000000000001</v>
      </c>
      <c r="G195" s="22">
        <v>1300</v>
      </c>
      <c r="H195">
        <v>18.05</v>
      </c>
      <c r="I195" s="22">
        <v>200</v>
      </c>
      <c r="J195">
        <v>18.100000000000001</v>
      </c>
      <c r="K195" s="22">
        <v>500</v>
      </c>
      <c r="L195">
        <v>18.100000000000001</v>
      </c>
      <c r="M195" s="22">
        <v>2000</v>
      </c>
      <c r="N195">
        <v>-0.2</v>
      </c>
      <c r="O195">
        <v>18.2</v>
      </c>
      <c r="P195" s="22">
        <v>6640</v>
      </c>
      <c r="Q195">
        <v>18.3</v>
      </c>
      <c r="R195" s="22">
        <v>9950</v>
      </c>
      <c r="S195">
        <v>18.350000000000001</v>
      </c>
      <c r="T195" s="22">
        <v>8100</v>
      </c>
      <c r="U195" s="22">
        <v>36590</v>
      </c>
      <c r="V195">
        <v>17.7</v>
      </c>
      <c r="W195">
        <v>18.149999999999999</v>
      </c>
      <c r="X195">
        <v>17.7</v>
      </c>
    </row>
    <row r="196" spans="1:26">
      <c r="A196" t="s">
        <v>89</v>
      </c>
      <c r="C196">
        <v>2.5499999999999998</v>
      </c>
      <c r="D196">
        <v>2.39</v>
      </c>
      <c r="E196">
        <v>2.23</v>
      </c>
      <c r="F196">
        <v>2.39</v>
      </c>
      <c r="G196" s="22">
        <v>6040</v>
      </c>
      <c r="H196">
        <v>2.4</v>
      </c>
      <c r="I196" s="22">
        <v>1500</v>
      </c>
      <c r="J196">
        <v>2.41</v>
      </c>
      <c r="K196">
        <v>360</v>
      </c>
      <c r="L196">
        <v>2.42</v>
      </c>
      <c r="M196" s="22">
        <v>8000</v>
      </c>
      <c r="N196">
        <v>0.03</v>
      </c>
      <c r="O196">
        <v>2.46</v>
      </c>
      <c r="P196" s="22">
        <v>10</v>
      </c>
      <c r="Q196">
        <v>2.4700000000000002</v>
      </c>
      <c r="R196" s="22">
        <v>10</v>
      </c>
      <c r="S196">
        <v>2.48</v>
      </c>
      <c r="T196" s="22">
        <v>10</v>
      </c>
      <c r="U196" s="22">
        <v>36190</v>
      </c>
      <c r="V196">
        <v>2.4</v>
      </c>
      <c r="W196">
        <v>2.4900000000000002</v>
      </c>
      <c r="X196">
        <v>2.4</v>
      </c>
    </row>
    <row r="197" spans="1:26">
      <c r="A197" t="s">
        <v>264</v>
      </c>
      <c r="C197">
        <v>3.4</v>
      </c>
      <c r="D197">
        <v>3.1</v>
      </c>
      <c r="E197">
        <v>2.8</v>
      </c>
      <c r="G197" s="22"/>
      <c r="I197" s="22"/>
      <c r="J197">
        <v>2.8</v>
      </c>
      <c r="K197" s="22">
        <v>8100</v>
      </c>
      <c r="L197">
        <v>2.8</v>
      </c>
      <c r="M197" s="22">
        <v>1900</v>
      </c>
      <c r="N197">
        <v>-0.3</v>
      </c>
      <c r="O197">
        <v>2.9</v>
      </c>
      <c r="P197" s="22">
        <v>1000</v>
      </c>
      <c r="Q197">
        <v>3</v>
      </c>
      <c r="R197" s="22">
        <v>800</v>
      </c>
      <c r="S197">
        <v>3.3</v>
      </c>
      <c r="T197" s="22">
        <v>500</v>
      </c>
      <c r="U197" s="22">
        <v>35300</v>
      </c>
      <c r="V197">
        <v>2.8</v>
      </c>
      <c r="W197">
        <v>3</v>
      </c>
      <c r="X197">
        <v>2.8</v>
      </c>
    </row>
    <row r="198" spans="1:26">
      <c r="A198" t="s">
        <v>651</v>
      </c>
      <c r="C198">
        <v>18.399999999999999</v>
      </c>
      <c r="D198">
        <v>17.2</v>
      </c>
      <c r="E198">
        <v>16</v>
      </c>
      <c r="F198">
        <v>16.850000000000001</v>
      </c>
      <c r="G198">
        <v>700</v>
      </c>
      <c r="H198">
        <v>17</v>
      </c>
      <c r="I198" s="22">
        <v>12700</v>
      </c>
      <c r="J198">
        <v>17.2</v>
      </c>
      <c r="K198" s="22">
        <v>7740</v>
      </c>
      <c r="L198">
        <v>17.25</v>
      </c>
      <c r="M198" s="22">
        <v>1000</v>
      </c>
      <c r="N198">
        <v>0.05</v>
      </c>
      <c r="O198">
        <v>17.25</v>
      </c>
      <c r="P198" s="22">
        <v>860</v>
      </c>
      <c r="Q198">
        <v>17.3</v>
      </c>
      <c r="R198" s="22">
        <v>2540</v>
      </c>
      <c r="S198">
        <v>17.350000000000001</v>
      </c>
      <c r="T198" s="22">
        <v>1000</v>
      </c>
      <c r="U198" s="22">
        <v>34560</v>
      </c>
      <c r="V198">
        <v>17.2</v>
      </c>
      <c r="W198">
        <v>17.3</v>
      </c>
      <c r="X198">
        <v>17.2</v>
      </c>
    </row>
    <row r="199" spans="1:26">
      <c r="A199" t="s">
        <v>1466</v>
      </c>
      <c r="C199">
        <v>60.9</v>
      </c>
      <c r="D199">
        <v>57</v>
      </c>
      <c r="E199">
        <v>53.1</v>
      </c>
      <c r="F199">
        <v>54.7</v>
      </c>
      <c r="G199" s="22">
        <v>100</v>
      </c>
      <c r="H199">
        <v>54.9</v>
      </c>
      <c r="I199" s="22">
        <v>1000</v>
      </c>
      <c r="J199">
        <v>55</v>
      </c>
      <c r="K199" s="22">
        <v>3820</v>
      </c>
      <c r="L199">
        <v>55</v>
      </c>
      <c r="M199" s="22">
        <v>3000</v>
      </c>
      <c r="N199">
        <v>-2</v>
      </c>
      <c r="O199">
        <v>56.7</v>
      </c>
      <c r="P199">
        <v>400</v>
      </c>
      <c r="Q199">
        <v>56.8</v>
      </c>
      <c r="R199" s="22">
        <v>1500</v>
      </c>
      <c r="S199">
        <v>56.9</v>
      </c>
      <c r="T199" s="22">
        <v>1550</v>
      </c>
      <c r="U199" s="22">
        <v>34470</v>
      </c>
      <c r="V199">
        <v>55.2</v>
      </c>
      <c r="W199">
        <v>56.9</v>
      </c>
      <c r="X199">
        <v>55</v>
      </c>
      <c r="Y199" s="22">
        <v>1930</v>
      </c>
    </row>
    <row r="200" spans="1:26">
      <c r="A200" t="s">
        <v>586</v>
      </c>
      <c r="C200">
        <v>3.4</v>
      </c>
      <c r="D200">
        <v>3.1</v>
      </c>
      <c r="E200">
        <v>2.8</v>
      </c>
      <c r="F200">
        <v>2.8</v>
      </c>
      <c r="G200" s="22">
        <v>1000</v>
      </c>
      <c r="H200">
        <v>2.9</v>
      </c>
      <c r="I200" s="22">
        <v>21300</v>
      </c>
      <c r="J200">
        <v>3</v>
      </c>
      <c r="K200" s="22">
        <v>42600</v>
      </c>
      <c r="L200">
        <v>3.2</v>
      </c>
      <c r="M200">
        <v>900</v>
      </c>
      <c r="N200">
        <v>0.1</v>
      </c>
      <c r="O200">
        <v>3.2</v>
      </c>
      <c r="P200" s="22">
        <v>44400</v>
      </c>
      <c r="Q200">
        <v>3.3</v>
      </c>
      <c r="R200" s="22">
        <v>23700</v>
      </c>
      <c r="S200">
        <v>3.4</v>
      </c>
      <c r="T200" s="22">
        <v>126700</v>
      </c>
      <c r="U200" s="22">
        <v>34400</v>
      </c>
      <c r="V200">
        <v>3.1</v>
      </c>
      <c r="W200">
        <v>3.2</v>
      </c>
      <c r="X200">
        <v>3.1</v>
      </c>
      <c r="Y200" s="22"/>
      <c r="Z200" s="22"/>
    </row>
    <row r="201" spans="1:26">
      <c r="A201" t="s">
        <v>98</v>
      </c>
      <c r="C201">
        <v>9.59</v>
      </c>
      <c r="D201">
        <v>8.9700000000000006</v>
      </c>
      <c r="E201">
        <v>8.35</v>
      </c>
      <c r="F201">
        <v>8.6999999999999993</v>
      </c>
      <c r="G201" s="22">
        <v>11710</v>
      </c>
      <c r="H201">
        <v>8.8000000000000007</v>
      </c>
      <c r="I201" s="22">
        <v>790</v>
      </c>
      <c r="J201">
        <v>8.9</v>
      </c>
      <c r="K201" s="22">
        <v>4770</v>
      </c>
      <c r="L201">
        <v>8.99</v>
      </c>
      <c r="M201" s="22">
        <v>100</v>
      </c>
      <c r="N201">
        <v>0.02</v>
      </c>
      <c r="O201">
        <v>8.99</v>
      </c>
      <c r="P201" s="22">
        <v>7300</v>
      </c>
      <c r="Q201">
        <v>9</v>
      </c>
      <c r="R201" s="22">
        <v>7530</v>
      </c>
      <c r="S201">
        <v>9.1</v>
      </c>
      <c r="T201" s="22">
        <v>1750</v>
      </c>
      <c r="U201" s="22">
        <v>33700</v>
      </c>
      <c r="V201">
        <v>8.99</v>
      </c>
      <c r="W201">
        <v>8.99</v>
      </c>
      <c r="X201">
        <v>8.9</v>
      </c>
    </row>
    <row r="202" spans="1:26">
      <c r="A202" t="s">
        <v>288</v>
      </c>
      <c r="C202">
        <v>11</v>
      </c>
      <c r="D202">
        <v>10.3</v>
      </c>
      <c r="E202">
        <v>9.58</v>
      </c>
      <c r="F202">
        <v>10.25</v>
      </c>
      <c r="G202" s="22">
        <v>3330</v>
      </c>
      <c r="H202">
        <v>10.3</v>
      </c>
      <c r="I202" s="22">
        <v>10860</v>
      </c>
      <c r="J202">
        <v>10.4</v>
      </c>
      <c r="K202" s="22">
        <v>2280</v>
      </c>
      <c r="L202">
        <v>10.4</v>
      </c>
      <c r="M202" s="22">
        <v>820</v>
      </c>
      <c r="N202">
        <v>0.1</v>
      </c>
      <c r="O202">
        <v>10.45</v>
      </c>
      <c r="P202" s="22">
        <v>100</v>
      </c>
      <c r="Q202">
        <v>10.5</v>
      </c>
      <c r="R202" s="22">
        <v>1090</v>
      </c>
      <c r="S202">
        <v>10.55</v>
      </c>
      <c r="T202" s="22">
        <v>700</v>
      </c>
      <c r="U202" s="22">
        <v>33600</v>
      </c>
      <c r="V202">
        <v>10.25</v>
      </c>
      <c r="W202">
        <v>10.4</v>
      </c>
      <c r="X202">
        <v>10.25</v>
      </c>
    </row>
    <row r="203" spans="1:26">
      <c r="A203" t="s">
        <v>799</v>
      </c>
      <c r="C203">
        <v>27.25</v>
      </c>
      <c r="D203">
        <v>25.5</v>
      </c>
      <c r="E203">
        <v>23.75</v>
      </c>
      <c r="F203">
        <v>25.6</v>
      </c>
      <c r="G203" s="22">
        <v>4000</v>
      </c>
      <c r="H203">
        <v>25.65</v>
      </c>
      <c r="I203" s="22">
        <v>1150</v>
      </c>
      <c r="J203">
        <v>26</v>
      </c>
      <c r="K203" s="22">
        <v>2650</v>
      </c>
      <c r="L203">
        <v>26</v>
      </c>
      <c r="M203" s="22">
        <v>6790</v>
      </c>
      <c r="N203">
        <v>0.5</v>
      </c>
      <c r="O203">
        <v>26.35</v>
      </c>
      <c r="P203" s="22">
        <v>10</v>
      </c>
      <c r="Q203">
        <v>26.4</v>
      </c>
      <c r="R203" s="22">
        <v>10</v>
      </c>
      <c r="S203">
        <v>26.45</v>
      </c>
      <c r="T203">
        <v>10</v>
      </c>
      <c r="U203" s="22">
        <v>33410</v>
      </c>
      <c r="V203">
        <v>25.5</v>
      </c>
      <c r="W203">
        <v>26</v>
      </c>
      <c r="X203">
        <v>25.35</v>
      </c>
      <c r="Y203" s="22">
        <v>21900</v>
      </c>
    </row>
    <row r="204" spans="1:26">
      <c r="A204" t="s">
        <v>1149</v>
      </c>
      <c r="C204">
        <v>3.5</v>
      </c>
      <c r="D204">
        <v>3.1</v>
      </c>
      <c r="E204">
        <v>2.7</v>
      </c>
      <c r="F204">
        <v>2.8</v>
      </c>
      <c r="G204" s="22">
        <v>5300</v>
      </c>
      <c r="H204">
        <v>2.9</v>
      </c>
      <c r="I204" s="22">
        <v>8400</v>
      </c>
      <c r="J204">
        <v>3</v>
      </c>
      <c r="K204" s="22">
        <v>8400</v>
      </c>
      <c r="L204">
        <v>3.1</v>
      </c>
      <c r="M204" s="22">
        <v>2200</v>
      </c>
      <c r="N204">
        <v>0</v>
      </c>
      <c r="O204">
        <v>3.1</v>
      </c>
      <c r="P204" s="22">
        <v>1200</v>
      </c>
      <c r="Q204">
        <v>3.2</v>
      </c>
      <c r="R204" s="22">
        <v>39600</v>
      </c>
      <c r="S204">
        <v>3.3</v>
      </c>
      <c r="T204" s="22">
        <v>5500</v>
      </c>
      <c r="U204" s="22">
        <v>33200</v>
      </c>
      <c r="V204">
        <v>3.1</v>
      </c>
      <c r="W204">
        <v>3.1</v>
      </c>
      <c r="X204">
        <v>3.1</v>
      </c>
      <c r="Z204" s="22"/>
    </row>
    <row r="205" spans="1:26">
      <c r="A205" t="s">
        <v>764</v>
      </c>
      <c r="C205">
        <v>1.7</v>
      </c>
      <c r="D205">
        <v>1.6</v>
      </c>
      <c r="E205">
        <v>1.5</v>
      </c>
      <c r="G205" s="22"/>
      <c r="H205">
        <v>1.5</v>
      </c>
      <c r="I205" s="22">
        <v>134000</v>
      </c>
      <c r="J205">
        <v>1.6</v>
      </c>
      <c r="K205" s="22">
        <v>25300</v>
      </c>
      <c r="L205">
        <v>1.7</v>
      </c>
      <c r="M205" s="22">
        <v>7200</v>
      </c>
      <c r="N205">
        <v>0.1</v>
      </c>
      <c r="O205">
        <v>1.7</v>
      </c>
      <c r="P205" s="22">
        <v>89400</v>
      </c>
      <c r="R205" s="22"/>
      <c r="T205" s="22"/>
      <c r="U205" s="22">
        <v>33000</v>
      </c>
      <c r="V205">
        <v>1.6</v>
      </c>
      <c r="W205">
        <v>1.7</v>
      </c>
      <c r="X205">
        <v>1.6</v>
      </c>
    </row>
    <row r="206" spans="1:26">
      <c r="A206" t="s">
        <v>135</v>
      </c>
      <c r="C206">
        <v>32.299999999999997</v>
      </c>
      <c r="D206">
        <v>30.2</v>
      </c>
      <c r="E206">
        <v>28.1</v>
      </c>
      <c r="F206">
        <v>29.95</v>
      </c>
      <c r="G206" s="22">
        <v>5600</v>
      </c>
      <c r="H206">
        <v>30</v>
      </c>
      <c r="I206" s="22">
        <v>3970</v>
      </c>
      <c r="J206">
        <v>30.1</v>
      </c>
      <c r="K206">
        <v>580</v>
      </c>
      <c r="L206">
        <v>30.1</v>
      </c>
      <c r="M206" s="22">
        <v>500</v>
      </c>
      <c r="N206">
        <v>-0.1</v>
      </c>
      <c r="O206">
        <v>30.15</v>
      </c>
      <c r="P206" s="22">
        <v>4790</v>
      </c>
      <c r="Q206">
        <v>30.2</v>
      </c>
      <c r="R206" s="22">
        <v>5200</v>
      </c>
      <c r="S206">
        <v>30.25</v>
      </c>
      <c r="T206" s="22">
        <v>2500</v>
      </c>
      <c r="U206" s="22">
        <v>32780</v>
      </c>
      <c r="V206">
        <v>30.2</v>
      </c>
      <c r="W206">
        <v>30.2</v>
      </c>
      <c r="X206">
        <v>29.95</v>
      </c>
      <c r="Y206" s="22">
        <v>10050</v>
      </c>
      <c r="Z206" s="22">
        <v>7550</v>
      </c>
    </row>
    <row r="207" spans="1:26">
      <c r="A207" t="s">
        <v>753</v>
      </c>
      <c r="C207">
        <v>13</v>
      </c>
      <c r="D207">
        <v>12.15</v>
      </c>
      <c r="E207">
        <v>11.3</v>
      </c>
      <c r="F207">
        <v>11.8</v>
      </c>
      <c r="G207" s="22">
        <v>4600</v>
      </c>
      <c r="H207">
        <v>11.85</v>
      </c>
      <c r="I207" s="22">
        <v>200</v>
      </c>
      <c r="J207">
        <v>11.9</v>
      </c>
      <c r="K207" s="22">
        <v>2700</v>
      </c>
      <c r="L207">
        <v>11.9</v>
      </c>
      <c r="M207" s="22">
        <v>50</v>
      </c>
      <c r="N207">
        <v>-0.25</v>
      </c>
      <c r="O207">
        <v>12</v>
      </c>
      <c r="P207" s="22">
        <v>29560</v>
      </c>
      <c r="Q207">
        <v>12.05</v>
      </c>
      <c r="R207" s="22">
        <v>11770</v>
      </c>
      <c r="S207">
        <v>12.1</v>
      </c>
      <c r="T207" s="22">
        <v>3600</v>
      </c>
      <c r="U207" s="22">
        <v>32500</v>
      </c>
      <c r="V207">
        <v>11.9</v>
      </c>
      <c r="W207">
        <v>12.15</v>
      </c>
      <c r="X207">
        <v>11.85</v>
      </c>
      <c r="Y207" s="22"/>
      <c r="Z207" s="22">
        <v>1300</v>
      </c>
    </row>
    <row r="208" spans="1:26">
      <c r="A208" t="s">
        <v>1205</v>
      </c>
      <c r="C208">
        <v>37.35</v>
      </c>
      <c r="D208">
        <v>34.950000000000003</v>
      </c>
      <c r="E208">
        <v>32.549999999999997</v>
      </c>
      <c r="F208">
        <v>36.299999999999997</v>
      </c>
      <c r="G208" s="22">
        <v>1000</v>
      </c>
      <c r="H208">
        <v>36.4</v>
      </c>
      <c r="I208" s="22">
        <v>200</v>
      </c>
      <c r="J208">
        <v>36.5</v>
      </c>
      <c r="K208" s="22">
        <v>1120</v>
      </c>
      <c r="L208">
        <v>36.700000000000003</v>
      </c>
      <c r="M208">
        <v>10</v>
      </c>
      <c r="N208">
        <v>1.75</v>
      </c>
      <c r="O208">
        <v>36.700000000000003</v>
      </c>
      <c r="P208" s="22">
        <v>290</v>
      </c>
      <c r="Q208">
        <v>37</v>
      </c>
      <c r="R208" s="22">
        <v>4680</v>
      </c>
      <c r="S208">
        <v>37.299999999999997</v>
      </c>
      <c r="T208" s="22">
        <v>1600</v>
      </c>
      <c r="U208" s="22">
        <v>32200</v>
      </c>
      <c r="V208">
        <v>34.9</v>
      </c>
      <c r="W208">
        <v>37.35</v>
      </c>
      <c r="X208">
        <v>34.9</v>
      </c>
    </row>
    <row r="209" spans="1:26">
      <c r="A209" t="s">
        <v>1854</v>
      </c>
      <c r="C209">
        <v>15.8</v>
      </c>
      <c r="D209">
        <v>14.4</v>
      </c>
      <c r="E209">
        <v>13</v>
      </c>
      <c r="F209">
        <v>13</v>
      </c>
      <c r="G209" s="22">
        <v>20000</v>
      </c>
      <c r="H209">
        <v>13.5</v>
      </c>
      <c r="I209" s="22">
        <v>3000</v>
      </c>
      <c r="J209">
        <v>13.6</v>
      </c>
      <c r="K209" s="22">
        <v>3000</v>
      </c>
      <c r="L209">
        <v>13.9</v>
      </c>
      <c r="M209" s="22">
        <v>10000</v>
      </c>
      <c r="N209">
        <v>-0.5</v>
      </c>
      <c r="O209">
        <v>14</v>
      </c>
      <c r="P209" s="22">
        <v>5000</v>
      </c>
      <c r="Q209">
        <v>14.1</v>
      </c>
      <c r="R209" s="22">
        <v>3000</v>
      </c>
      <c r="S209">
        <v>14.4</v>
      </c>
      <c r="T209" s="22">
        <v>2000</v>
      </c>
      <c r="U209" s="22">
        <v>32100</v>
      </c>
      <c r="V209">
        <v>14.3</v>
      </c>
      <c r="W209">
        <v>14.3</v>
      </c>
      <c r="X209">
        <v>13.7</v>
      </c>
    </row>
    <row r="210" spans="1:26">
      <c r="A210" t="s">
        <v>912</v>
      </c>
      <c r="C210">
        <v>7.8</v>
      </c>
      <c r="D210">
        <v>6.8</v>
      </c>
      <c r="E210">
        <v>5.8</v>
      </c>
      <c r="F210">
        <v>7.1</v>
      </c>
      <c r="G210" s="22">
        <v>2200</v>
      </c>
      <c r="H210">
        <v>7.3</v>
      </c>
      <c r="I210" s="22">
        <v>3300</v>
      </c>
      <c r="J210">
        <v>7.8</v>
      </c>
      <c r="K210" s="22">
        <v>9400</v>
      </c>
      <c r="L210">
        <v>7.8</v>
      </c>
      <c r="M210">
        <v>300</v>
      </c>
      <c r="N210">
        <v>1</v>
      </c>
      <c r="P210" s="22"/>
      <c r="R210" s="22"/>
      <c r="T210" s="22"/>
      <c r="U210" s="22">
        <v>32000</v>
      </c>
      <c r="V210">
        <v>7</v>
      </c>
      <c r="W210">
        <v>7.8</v>
      </c>
      <c r="X210">
        <v>7</v>
      </c>
    </row>
    <row r="211" spans="1:26">
      <c r="A211" t="s">
        <v>1385</v>
      </c>
      <c r="C211">
        <v>15.5</v>
      </c>
      <c r="D211">
        <v>13.5</v>
      </c>
      <c r="E211">
        <v>11.5</v>
      </c>
      <c r="F211">
        <v>13.2</v>
      </c>
      <c r="G211" s="22">
        <v>12300</v>
      </c>
      <c r="H211">
        <v>13.3</v>
      </c>
      <c r="I211" s="22">
        <v>6800</v>
      </c>
      <c r="J211">
        <v>13.4</v>
      </c>
      <c r="K211">
        <v>200</v>
      </c>
      <c r="L211">
        <v>13.4</v>
      </c>
      <c r="M211">
        <v>800</v>
      </c>
      <c r="N211">
        <v>-0.1</v>
      </c>
      <c r="O211">
        <v>13.5</v>
      </c>
      <c r="P211" s="22">
        <v>3000</v>
      </c>
      <c r="Q211">
        <v>13.6</v>
      </c>
      <c r="R211" s="22">
        <v>9600</v>
      </c>
      <c r="S211">
        <v>13.7</v>
      </c>
      <c r="T211" s="22">
        <v>2500</v>
      </c>
      <c r="U211" s="22">
        <v>31600</v>
      </c>
      <c r="V211">
        <v>13.5</v>
      </c>
      <c r="W211">
        <v>13.5</v>
      </c>
      <c r="X211">
        <v>13.3</v>
      </c>
    </row>
    <row r="212" spans="1:26">
      <c r="A212" t="s">
        <v>577</v>
      </c>
      <c r="C212">
        <v>36.299999999999997</v>
      </c>
      <c r="D212">
        <v>33</v>
      </c>
      <c r="E212">
        <v>29.7</v>
      </c>
      <c r="F212">
        <v>30.2</v>
      </c>
      <c r="G212" s="22">
        <v>500</v>
      </c>
      <c r="H212">
        <v>30.3</v>
      </c>
      <c r="I212" s="22">
        <v>500</v>
      </c>
      <c r="J212">
        <v>31.5</v>
      </c>
      <c r="K212" s="22">
        <v>10000</v>
      </c>
      <c r="L212">
        <v>32</v>
      </c>
      <c r="M212" s="22">
        <v>1200</v>
      </c>
      <c r="N212">
        <v>-1</v>
      </c>
      <c r="O212">
        <v>33</v>
      </c>
      <c r="P212" s="22">
        <v>4900</v>
      </c>
      <c r="Q212">
        <v>36</v>
      </c>
      <c r="R212" s="22">
        <v>100</v>
      </c>
      <c r="S212">
        <v>36.1</v>
      </c>
      <c r="T212" s="22">
        <v>100</v>
      </c>
      <c r="U212" s="22">
        <v>31400</v>
      </c>
      <c r="V212">
        <v>32.9</v>
      </c>
      <c r="W212">
        <v>33</v>
      </c>
      <c r="X212">
        <v>32</v>
      </c>
      <c r="Y212" s="22"/>
    </row>
    <row r="213" spans="1:26">
      <c r="A213" t="s">
        <v>800</v>
      </c>
      <c r="C213">
        <v>13.6</v>
      </c>
      <c r="D213">
        <v>12.75</v>
      </c>
      <c r="E213">
        <v>11.9</v>
      </c>
      <c r="F213">
        <v>12.5</v>
      </c>
      <c r="G213" s="22">
        <v>1600</v>
      </c>
      <c r="H213">
        <v>12.6</v>
      </c>
      <c r="I213" s="22">
        <v>5300</v>
      </c>
      <c r="J213">
        <v>12.7</v>
      </c>
      <c r="K213" s="22">
        <v>1840</v>
      </c>
      <c r="L213">
        <v>12.8</v>
      </c>
      <c r="M213" s="22">
        <v>1200</v>
      </c>
      <c r="N213">
        <v>0.05</v>
      </c>
      <c r="O213">
        <v>12.8</v>
      </c>
      <c r="P213" s="22">
        <v>5290</v>
      </c>
      <c r="Q213">
        <v>12.85</v>
      </c>
      <c r="R213" s="22">
        <v>2200</v>
      </c>
      <c r="S213">
        <v>12.9</v>
      </c>
      <c r="T213" s="22">
        <v>10700</v>
      </c>
      <c r="U213" s="22">
        <v>30940</v>
      </c>
      <c r="V213">
        <v>12.7</v>
      </c>
      <c r="W213">
        <v>12.8</v>
      </c>
      <c r="X213">
        <v>12.5</v>
      </c>
    </row>
    <row r="214" spans="1:26">
      <c r="A214" t="s">
        <v>73</v>
      </c>
      <c r="C214">
        <v>4.17</v>
      </c>
      <c r="D214">
        <v>3.9</v>
      </c>
      <c r="E214">
        <v>3.63</v>
      </c>
      <c r="F214">
        <v>3.88</v>
      </c>
      <c r="G214" s="22">
        <v>16700</v>
      </c>
      <c r="H214">
        <v>3.9</v>
      </c>
      <c r="I214" s="22">
        <v>24170</v>
      </c>
      <c r="J214">
        <v>3.91</v>
      </c>
      <c r="K214" s="22">
        <v>1200</v>
      </c>
      <c r="L214">
        <v>3.9</v>
      </c>
      <c r="M214" s="22">
        <v>8900</v>
      </c>
      <c r="N214">
        <v>0</v>
      </c>
      <c r="O214">
        <v>4</v>
      </c>
      <c r="P214">
        <v>20</v>
      </c>
      <c r="Q214">
        <v>4.17</v>
      </c>
      <c r="R214" s="22">
        <v>16770</v>
      </c>
      <c r="T214" s="22"/>
      <c r="U214" s="22">
        <v>30310</v>
      </c>
      <c r="V214">
        <v>4.17</v>
      </c>
      <c r="W214">
        <v>4.17</v>
      </c>
      <c r="X214">
        <v>3.9</v>
      </c>
    </row>
    <row r="215" spans="1:26">
      <c r="A215" t="s">
        <v>638</v>
      </c>
      <c r="C215">
        <v>17.600000000000001</v>
      </c>
      <c r="D215">
        <v>16.45</v>
      </c>
      <c r="E215">
        <v>15.3</v>
      </c>
      <c r="F215">
        <v>15.85</v>
      </c>
      <c r="G215" s="22">
        <v>1200</v>
      </c>
      <c r="H215">
        <v>15.9</v>
      </c>
      <c r="I215" s="22">
        <v>2060</v>
      </c>
      <c r="J215">
        <v>15.95</v>
      </c>
      <c r="K215" s="22">
        <v>1640</v>
      </c>
      <c r="L215">
        <v>16.399999999999999</v>
      </c>
      <c r="M215" s="22">
        <v>2000</v>
      </c>
      <c r="N215">
        <v>-0.05</v>
      </c>
      <c r="O215">
        <v>16.3</v>
      </c>
      <c r="P215" s="22">
        <v>1000</v>
      </c>
      <c r="Q215">
        <v>16.399999999999999</v>
      </c>
      <c r="R215" s="22">
        <v>5990</v>
      </c>
      <c r="S215">
        <v>16.45</v>
      </c>
      <c r="T215" s="22">
        <v>5080</v>
      </c>
      <c r="U215" s="22">
        <v>29910</v>
      </c>
      <c r="V215">
        <v>16.3</v>
      </c>
      <c r="W215">
        <v>16.45</v>
      </c>
      <c r="X215">
        <v>15.9</v>
      </c>
      <c r="Y215" s="22">
        <v>15960</v>
      </c>
    </row>
    <row r="216" spans="1:26">
      <c r="A216" t="s">
        <v>842</v>
      </c>
      <c r="C216">
        <v>33.9</v>
      </c>
      <c r="D216">
        <v>31.7</v>
      </c>
      <c r="E216">
        <v>29.5</v>
      </c>
      <c r="F216">
        <v>31.3</v>
      </c>
      <c r="G216" s="22">
        <v>38600</v>
      </c>
      <c r="H216">
        <v>31.4</v>
      </c>
      <c r="I216" s="22">
        <v>9700</v>
      </c>
      <c r="J216">
        <v>31.5</v>
      </c>
      <c r="K216" s="22">
        <v>9940</v>
      </c>
      <c r="L216">
        <v>31.5</v>
      </c>
      <c r="M216" s="22">
        <v>1000</v>
      </c>
      <c r="N216">
        <v>-0.2</v>
      </c>
      <c r="O216">
        <v>31.6</v>
      </c>
      <c r="P216" s="22">
        <v>10700</v>
      </c>
      <c r="Q216">
        <v>31.7</v>
      </c>
      <c r="R216" s="22">
        <v>2200</v>
      </c>
      <c r="S216">
        <v>32</v>
      </c>
      <c r="T216" s="22">
        <v>6210</v>
      </c>
      <c r="U216" s="22">
        <v>28350</v>
      </c>
      <c r="V216">
        <v>31.7</v>
      </c>
      <c r="W216">
        <v>31.7</v>
      </c>
      <c r="X216">
        <v>31.5</v>
      </c>
    </row>
    <row r="217" spans="1:26">
      <c r="A217" t="s">
        <v>940</v>
      </c>
      <c r="C217">
        <v>16.61</v>
      </c>
      <c r="D217">
        <v>15.53</v>
      </c>
      <c r="E217">
        <v>14.45</v>
      </c>
      <c r="F217">
        <v>15.53</v>
      </c>
      <c r="G217" s="22">
        <v>5960</v>
      </c>
      <c r="H217">
        <v>15.54</v>
      </c>
      <c r="I217" s="22">
        <v>5000</v>
      </c>
      <c r="J217">
        <v>15.55</v>
      </c>
      <c r="K217" s="22">
        <v>5000</v>
      </c>
      <c r="L217">
        <v>15.63</v>
      </c>
      <c r="M217" s="22">
        <v>5000</v>
      </c>
      <c r="N217">
        <v>0.1</v>
      </c>
      <c r="O217">
        <v>15.67</v>
      </c>
      <c r="P217" s="22">
        <v>26900</v>
      </c>
      <c r="Q217">
        <v>15.7</v>
      </c>
      <c r="R217" s="22">
        <v>15000</v>
      </c>
      <c r="S217">
        <v>15.71</v>
      </c>
      <c r="T217" s="22">
        <v>21590</v>
      </c>
      <c r="U217" s="22">
        <v>28060</v>
      </c>
      <c r="V217">
        <v>15.8</v>
      </c>
      <c r="W217">
        <v>15.8</v>
      </c>
      <c r="X217">
        <v>15.53</v>
      </c>
      <c r="Y217" s="22">
        <v>25600</v>
      </c>
      <c r="Z217" s="22">
        <v>1300</v>
      </c>
    </row>
    <row r="218" spans="1:26">
      <c r="A218" t="s">
        <v>176</v>
      </c>
      <c r="C218">
        <v>5.29</v>
      </c>
      <c r="D218">
        <v>4.95</v>
      </c>
      <c r="E218">
        <v>4.6100000000000003</v>
      </c>
      <c r="F218">
        <v>4.8499999999999996</v>
      </c>
      <c r="G218" s="22">
        <v>6520</v>
      </c>
      <c r="H218">
        <v>4.9000000000000004</v>
      </c>
      <c r="I218" s="22">
        <v>100</v>
      </c>
      <c r="J218">
        <v>4.91</v>
      </c>
      <c r="K218" s="22">
        <v>6090</v>
      </c>
      <c r="L218">
        <v>4.95</v>
      </c>
      <c r="M218" s="22">
        <v>5000</v>
      </c>
      <c r="N218">
        <v>0</v>
      </c>
      <c r="O218">
        <v>4.99</v>
      </c>
      <c r="P218" s="22">
        <v>10490</v>
      </c>
      <c r="Q218">
        <v>5</v>
      </c>
      <c r="R218" s="22">
        <v>19230</v>
      </c>
      <c r="S218">
        <v>5.05</v>
      </c>
      <c r="T218" s="22">
        <v>1000</v>
      </c>
      <c r="U218" s="22">
        <v>27620</v>
      </c>
      <c r="V218">
        <v>5</v>
      </c>
      <c r="W218">
        <v>5</v>
      </c>
      <c r="X218">
        <v>4.95</v>
      </c>
    </row>
    <row r="219" spans="1:26">
      <c r="A219" t="s">
        <v>256</v>
      </c>
      <c r="C219">
        <v>1.4</v>
      </c>
      <c r="D219">
        <v>1.3</v>
      </c>
      <c r="E219">
        <v>1.2</v>
      </c>
      <c r="G219" s="22"/>
      <c r="I219" s="22"/>
      <c r="J219">
        <v>1.2</v>
      </c>
      <c r="K219" s="22">
        <v>33100</v>
      </c>
      <c r="L219">
        <v>1.2</v>
      </c>
      <c r="M219">
        <v>500</v>
      </c>
      <c r="N219">
        <v>-0.1</v>
      </c>
      <c r="O219">
        <v>1.3</v>
      </c>
      <c r="P219" s="22">
        <v>40000</v>
      </c>
      <c r="Q219">
        <v>1.4</v>
      </c>
      <c r="R219" s="22">
        <v>95400</v>
      </c>
      <c r="T219" s="22"/>
      <c r="U219" s="22">
        <v>27200</v>
      </c>
      <c r="V219">
        <v>1.2</v>
      </c>
      <c r="W219">
        <v>1.2</v>
      </c>
      <c r="X219">
        <v>1.2</v>
      </c>
    </row>
    <row r="220" spans="1:26">
      <c r="A220" t="s">
        <v>100</v>
      </c>
      <c r="C220">
        <v>17.5</v>
      </c>
      <c r="D220">
        <v>16.399999999999999</v>
      </c>
      <c r="E220">
        <v>15.3</v>
      </c>
      <c r="F220">
        <v>15.9</v>
      </c>
      <c r="G220" s="22">
        <v>2560</v>
      </c>
      <c r="H220">
        <v>16</v>
      </c>
      <c r="I220" s="22">
        <v>4950</v>
      </c>
      <c r="J220">
        <v>16.05</v>
      </c>
      <c r="K220" s="22">
        <v>1600</v>
      </c>
      <c r="L220">
        <v>16.3</v>
      </c>
      <c r="M220" s="22">
        <v>1810</v>
      </c>
      <c r="N220">
        <v>-0.1</v>
      </c>
      <c r="O220">
        <v>16.3</v>
      </c>
      <c r="P220" s="22">
        <v>2000</v>
      </c>
      <c r="Q220">
        <v>16.350000000000001</v>
      </c>
      <c r="R220" s="22">
        <v>4300</v>
      </c>
      <c r="S220">
        <v>16.399999999999999</v>
      </c>
      <c r="T220" s="22">
        <v>6450</v>
      </c>
      <c r="U220" s="22">
        <v>26700</v>
      </c>
      <c r="V220">
        <v>16.399999999999999</v>
      </c>
      <c r="W220">
        <v>16.399999999999999</v>
      </c>
      <c r="X220">
        <v>16</v>
      </c>
      <c r="Y220">
        <v>10</v>
      </c>
    </row>
    <row r="221" spans="1:26">
      <c r="A221" t="s">
        <v>772</v>
      </c>
      <c r="C221">
        <v>5.98</v>
      </c>
      <c r="D221">
        <v>5.59</v>
      </c>
      <c r="E221">
        <v>5.2</v>
      </c>
      <c r="F221">
        <v>5.41</v>
      </c>
      <c r="G221" s="22">
        <v>5810</v>
      </c>
      <c r="H221">
        <v>5.42</v>
      </c>
      <c r="I221" s="22">
        <v>8100</v>
      </c>
      <c r="J221">
        <v>5.43</v>
      </c>
      <c r="K221" s="22">
        <v>4000</v>
      </c>
      <c r="L221">
        <v>5.58</v>
      </c>
      <c r="M221" s="22">
        <v>20</v>
      </c>
      <c r="N221">
        <v>-0.01</v>
      </c>
      <c r="O221">
        <v>5.58</v>
      </c>
      <c r="P221" s="22">
        <v>1980</v>
      </c>
      <c r="Q221">
        <v>5.59</v>
      </c>
      <c r="R221" s="22">
        <v>4520</v>
      </c>
      <c r="S221">
        <v>5.6</v>
      </c>
      <c r="T221" s="22">
        <v>8380</v>
      </c>
      <c r="U221" s="22">
        <v>26590</v>
      </c>
      <c r="V221">
        <v>5.4</v>
      </c>
      <c r="W221">
        <v>5.6</v>
      </c>
      <c r="X221">
        <v>5.4</v>
      </c>
    </row>
    <row r="222" spans="1:26">
      <c r="A222" t="s">
        <v>1612</v>
      </c>
      <c r="C222">
        <v>18.7</v>
      </c>
      <c r="D222">
        <v>17.5</v>
      </c>
      <c r="E222">
        <v>16.3</v>
      </c>
      <c r="F222">
        <v>17.3</v>
      </c>
      <c r="G222" s="22">
        <v>500</v>
      </c>
      <c r="H222">
        <v>17.399999999999999</v>
      </c>
      <c r="I222" s="22">
        <v>1500</v>
      </c>
      <c r="J222">
        <v>17.5</v>
      </c>
      <c r="K222">
        <v>350</v>
      </c>
      <c r="L222">
        <v>17.600000000000001</v>
      </c>
      <c r="M222">
        <v>500</v>
      </c>
      <c r="N222">
        <v>0.1</v>
      </c>
      <c r="O222">
        <v>17.600000000000001</v>
      </c>
      <c r="P222" s="22">
        <v>1000</v>
      </c>
      <c r="Q222">
        <v>17.7</v>
      </c>
      <c r="R222" s="22">
        <v>5000</v>
      </c>
      <c r="S222">
        <v>17.8</v>
      </c>
      <c r="T222" s="22">
        <v>500</v>
      </c>
      <c r="U222" s="22">
        <v>26540</v>
      </c>
      <c r="V222">
        <v>17.5</v>
      </c>
      <c r="W222">
        <v>17.600000000000001</v>
      </c>
      <c r="X222">
        <v>17.45</v>
      </c>
      <c r="Y222" s="22"/>
    </row>
    <row r="223" spans="1:26">
      <c r="A223" t="s">
        <v>1583</v>
      </c>
      <c r="C223">
        <v>21.3</v>
      </c>
      <c r="D223">
        <v>18.600000000000001</v>
      </c>
      <c r="E223">
        <v>15.9</v>
      </c>
      <c r="F223">
        <v>18.8</v>
      </c>
      <c r="G223" s="22">
        <v>100</v>
      </c>
      <c r="H223">
        <v>18.899999999999999</v>
      </c>
      <c r="I223" s="22">
        <v>500</v>
      </c>
      <c r="J223">
        <v>19</v>
      </c>
      <c r="K223" s="22">
        <v>100</v>
      </c>
      <c r="L223">
        <v>19.100000000000001</v>
      </c>
      <c r="M223" s="22">
        <v>4500</v>
      </c>
      <c r="N223">
        <v>0.5</v>
      </c>
      <c r="O223">
        <v>19.100000000000001</v>
      </c>
      <c r="P223" s="22">
        <v>1900</v>
      </c>
      <c r="Q223">
        <v>19.2</v>
      </c>
      <c r="R223" s="22">
        <v>1200</v>
      </c>
      <c r="S223">
        <v>19.3</v>
      </c>
      <c r="T223" s="22">
        <v>1800</v>
      </c>
      <c r="U223" s="22">
        <v>26400</v>
      </c>
      <c r="V223">
        <v>18.600000000000001</v>
      </c>
      <c r="W223">
        <v>19.2</v>
      </c>
      <c r="X223">
        <v>18.399999999999999</v>
      </c>
    </row>
    <row r="224" spans="1:26">
      <c r="A224" t="s">
        <v>1853</v>
      </c>
      <c r="C224">
        <v>24.4</v>
      </c>
      <c r="D224">
        <v>22.2</v>
      </c>
      <c r="E224">
        <v>20</v>
      </c>
      <c r="F224">
        <v>22.1</v>
      </c>
      <c r="G224" s="22">
        <v>2100</v>
      </c>
      <c r="H224">
        <v>22.2</v>
      </c>
      <c r="I224" s="22">
        <v>3500</v>
      </c>
      <c r="J224">
        <v>22.3</v>
      </c>
      <c r="K224" s="22">
        <v>1500</v>
      </c>
      <c r="L224">
        <v>22.3</v>
      </c>
      <c r="M224" s="22">
        <v>100</v>
      </c>
      <c r="N224">
        <v>0.1</v>
      </c>
      <c r="O224">
        <v>22.4</v>
      </c>
      <c r="P224" s="22">
        <v>2800</v>
      </c>
      <c r="Q224">
        <v>22.5</v>
      </c>
      <c r="R224" s="22">
        <v>6200</v>
      </c>
      <c r="S224">
        <v>22.6</v>
      </c>
      <c r="T224" s="22">
        <v>3700</v>
      </c>
      <c r="U224" s="22">
        <v>25800</v>
      </c>
      <c r="V224">
        <v>22.3</v>
      </c>
      <c r="W224">
        <v>22.4</v>
      </c>
      <c r="X224">
        <v>22</v>
      </c>
    </row>
    <row r="225" spans="1:26">
      <c r="A225" t="s">
        <v>1500</v>
      </c>
      <c r="C225">
        <v>44.2</v>
      </c>
      <c r="D225">
        <v>38.5</v>
      </c>
      <c r="E225">
        <v>32.799999999999997</v>
      </c>
      <c r="F225">
        <v>37.200000000000003</v>
      </c>
      <c r="G225" s="22">
        <v>2900</v>
      </c>
      <c r="H225">
        <v>37.299999999999997</v>
      </c>
      <c r="I225" s="22">
        <v>6400</v>
      </c>
      <c r="J225">
        <v>37.4</v>
      </c>
      <c r="K225" s="22">
        <v>6900</v>
      </c>
      <c r="L225">
        <v>37.4</v>
      </c>
      <c r="M225">
        <v>500</v>
      </c>
      <c r="N225">
        <v>-1.1000000000000001</v>
      </c>
      <c r="O225">
        <v>38</v>
      </c>
      <c r="P225" s="22">
        <v>12200</v>
      </c>
      <c r="Q225">
        <v>38.299999999999997</v>
      </c>
      <c r="R225" s="22">
        <v>400</v>
      </c>
      <c r="S225">
        <v>38.4</v>
      </c>
      <c r="T225" s="22">
        <v>2000</v>
      </c>
      <c r="U225" s="22">
        <v>25500</v>
      </c>
      <c r="V225">
        <v>37.200000000000003</v>
      </c>
      <c r="W225">
        <v>38.5</v>
      </c>
      <c r="X225">
        <v>37.200000000000003</v>
      </c>
      <c r="Z225" s="22"/>
    </row>
    <row r="226" spans="1:26">
      <c r="A226" t="s">
        <v>1852</v>
      </c>
      <c r="C226">
        <v>114.3</v>
      </c>
      <c r="D226">
        <v>106.9</v>
      </c>
      <c r="E226">
        <v>99.5</v>
      </c>
      <c r="F226">
        <v>105.9</v>
      </c>
      <c r="G226">
        <v>510</v>
      </c>
      <c r="H226">
        <v>106</v>
      </c>
      <c r="I226" s="22">
        <v>3400</v>
      </c>
      <c r="J226">
        <v>106.5</v>
      </c>
      <c r="K226" s="22">
        <v>770</v>
      </c>
      <c r="L226">
        <v>106.9</v>
      </c>
      <c r="M226" s="22">
        <v>30</v>
      </c>
      <c r="N226">
        <v>0</v>
      </c>
      <c r="O226">
        <v>106.9</v>
      </c>
      <c r="P226" s="22">
        <v>2290</v>
      </c>
      <c r="Q226">
        <v>107</v>
      </c>
      <c r="R226" s="22">
        <v>2200</v>
      </c>
      <c r="S226">
        <v>108</v>
      </c>
      <c r="T226">
        <v>250</v>
      </c>
      <c r="U226" s="22">
        <v>25180</v>
      </c>
      <c r="V226">
        <v>103</v>
      </c>
      <c r="W226">
        <v>109.5</v>
      </c>
      <c r="X226">
        <v>103</v>
      </c>
      <c r="Y226">
        <v>610</v>
      </c>
      <c r="Z226" s="22">
        <v>21850</v>
      </c>
    </row>
    <row r="227" spans="1:26">
      <c r="A227" t="s">
        <v>646</v>
      </c>
      <c r="C227">
        <v>9.31</v>
      </c>
      <c r="D227">
        <v>8.7100000000000009</v>
      </c>
      <c r="E227">
        <v>8.11</v>
      </c>
      <c r="F227">
        <v>8.66</v>
      </c>
      <c r="G227">
        <v>100</v>
      </c>
      <c r="H227">
        <v>8.67</v>
      </c>
      <c r="I227">
        <v>630</v>
      </c>
      <c r="J227">
        <v>8.68</v>
      </c>
      <c r="K227">
        <v>930</v>
      </c>
      <c r="L227">
        <v>8.74</v>
      </c>
      <c r="M227" s="22">
        <v>1200</v>
      </c>
      <c r="N227">
        <v>0.03</v>
      </c>
      <c r="O227">
        <v>8.8000000000000007</v>
      </c>
      <c r="P227" s="22">
        <v>11500</v>
      </c>
      <c r="Q227">
        <v>8.85</v>
      </c>
      <c r="R227" s="22">
        <v>6000</v>
      </c>
      <c r="S227">
        <v>8.9</v>
      </c>
      <c r="T227" s="22">
        <v>23020</v>
      </c>
      <c r="U227" s="22">
        <v>24570</v>
      </c>
      <c r="V227">
        <v>8.7100000000000009</v>
      </c>
      <c r="W227">
        <v>8.74</v>
      </c>
      <c r="X227">
        <v>8.67</v>
      </c>
    </row>
    <row r="228" spans="1:26">
      <c r="A228" t="s">
        <v>758</v>
      </c>
      <c r="C228">
        <v>30.35</v>
      </c>
      <c r="D228">
        <v>28.4</v>
      </c>
      <c r="E228">
        <v>26.45</v>
      </c>
      <c r="F228">
        <v>29.2</v>
      </c>
      <c r="G228" s="22">
        <v>3000</v>
      </c>
      <c r="H228">
        <v>29.25</v>
      </c>
      <c r="I228" s="22">
        <v>1000</v>
      </c>
      <c r="J228">
        <v>29.3</v>
      </c>
      <c r="K228">
        <v>800</v>
      </c>
      <c r="L228">
        <v>29.9</v>
      </c>
      <c r="M228" s="22">
        <v>150</v>
      </c>
      <c r="N228">
        <v>1.5</v>
      </c>
      <c r="O228">
        <v>29.9</v>
      </c>
      <c r="P228" s="22">
        <v>2760</v>
      </c>
      <c r="Q228">
        <v>29.95</v>
      </c>
      <c r="R228" s="22">
        <v>2000</v>
      </c>
      <c r="S228">
        <v>30</v>
      </c>
      <c r="T228" s="22">
        <v>8550</v>
      </c>
      <c r="U228" s="22">
        <v>22900</v>
      </c>
      <c r="V228">
        <v>29</v>
      </c>
      <c r="W228">
        <v>30</v>
      </c>
      <c r="X228">
        <v>28.6</v>
      </c>
      <c r="Y228" s="22"/>
      <c r="Z228" s="22">
        <v>460</v>
      </c>
    </row>
    <row r="229" spans="1:26">
      <c r="A229" t="s">
        <v>245</v>
      </c>
      <c r="C229">
        <v>7.9</v>
      </c>
      <c r="D229">
        <v>7.39</v>
      </c>
      <c r="E229">
        <v>6.88</v>
      </c>
      <c r="F229">
        <v>7.31</v>
      </c>
      <c r="G229" s="22">
        <v>3000</v>
      </c>
      <c r="H229">
        <v>7.35</v>
      </c>
      <c r="I229" s="22">
        <v>6000</v>
      </c>
      <c r="J229">
        <v>7.36</v>
      </c>
      <c r="K229" s="22">
        <v>5000</v>
      </c>
      <c r="L229">
        <v>7.43</v>
      </c>
      <c r="M229" s="22">
        <v>360</v>
      </c>
      <c r="N229">
        <v>0.04</v>
      </c>
      <c r="O229">
        <v>7.43</v>
      </c>
      <c r="P229" s="22">
        <v>140</v>
      </c>
      <c r="Q229">
        <v>7.45</v>
      </c>
      <c r="R229" s="22">
        <v>2300</v>
      </c>
      <c r="S229">
        <v>7.5</v>
      </c>
      <c r="T229" s="22">
        <v>5700</v>
      </c>
      <c r="U229" s="22">
        <v>22250</v>
      </c>
      <c r="V229">
        <v>7.39</v>
      </c>
      <c r="W229">
        <v>7.43</v>
      </c>
      <c r="X229">
        <v>7.39</v>
      </c>
    </row>
    <row r="230" spans="1:26">
      <c r="A230" t="s">
        <v>1200</v>
      </c>
      <c r="C230">
        <v>92.5</v>
      </c>
      <c r="D230">
        <v>80.5</v>
      </c>
      <c r="E230">
        <v>68.5</v>
      </c>
      <c r="F230">
        <v>79.900000000000006</v>
      </c>
      <c r="G230">
        <v>600</v>
      </c>
      <c r="H230">
        <v>80</v>
      </c>
      <c r="I230" s="22">
        <v>4000</v>
      </c>
      <c r="J230">
        <v>80.099999999999994</v>
      </c>
      <c r="K230" s="22">
        <v>2900</v>
      </c>
      <c r="L230">
        <v>80.099999999999994</v>
      </c>
      <c r="M230" s="22">
        <v>3100</v>
      </c>
      <c r="N230">
        <v>-0.4</v>
      </c>
      <c r="O230">
        <v>80.5</v>
      </c>
      <c r="P230" s="22">
        <v>300</v>
      </c>
      <c r="Q230">
        <v>80.599999999999994</v>
      </c>
      <c r="R230" s="22">
        <v>2600</v>
      </c>
      <c r="S230">
        <v>80.7</v>
      </c>
      <c r="T230" s="22">
        <v>600</v>
      </c>
      <c r="U230" s="22">
        <v>21100</v>
      </c>
      <c r="V230">
        <v>80.7</v>
      </c>
      <c r="W230">
        <v>80.7</v>
      </c>
      <c r="X230">
        <v>80</v>
      </c>
      <c r="Y230" s="22">
        <v>12200</v>
      </c>
      <c r="Z230" s="22">
        <v>6500</v>
      </c>
    </row>
    <row r="231" spans="1:26">
      <c r="A231" t="s">
        <v>188</v>
      </c>
      <c r="C231">
        <v>28.7</v>
      </c>
      <c r="D231">
        <v>26.85</v>
      </c>
      <c r="E231">
        <v>25</v>
      </c>
      <c r="F231">
        <v>26.4</v>
      </c>
      <c r="G231" s="22">
        <v>3500</v>
      </c>
      <c r="H231">
        <v>26.5</v>
      </c>
      <c r="I231" s="22">
        <v>2120</v>
      </c>
      <c r="J231">
        <v>26.6</v>
      </c>
      <c r="K231">
        <v>720</v>
      </c>
      <c r="L231">
        <v>26.6</v>
      </c>
      <c r="M231">
        <v>200</v>
      </c>
      <c r="N231">
        <v>-0.25</v>
      </c>
      <c r="O231">
        <v>26.75</v>
      </c>
      <c r="P231" s="22">
        <v>30</v>
      </c>
      <c r="Q231">
        <v>26.8</v>
      </c>
      <c r="R231" s="22">
        <v>3410</v>
      </c>
      <c r="S231">
        <v>26.85</v>
      </c>
      <c r="T231">
        <v>540</v>
      </c>
      <c r="U231" s="22">
        <v>21000</v>
      </c>
      <c r="V231">
        <v>26.2</v>
      </c>
      <c r="W231">
        <v>27</v>
      </c>
      <c r="X231">
        <v>26.2</v>
      </c>
      <c r="Y231" s="22">
        <v>1510</v>
      </c>
      <c r="Z231" s="22">
        <v>2400</v>
      </c>
    </row>
    <row r="232" spans="1:26">
      <c r="A232" t="s">
        <v>1855</v>
      </c>
      <c r="C232">
        <v>17.8</v>
      </c>
      <c r="D232">
        <v>15.5</v>
      </c>
      <c r="E232">
        <v>13.2</v>
      </c>
      <c r="F232">
        <v>14.7</v>
      </c>
      <c r="G232" s="22">
        <v>100</v>
      </c>
      <c r="H232">
        <v>14.9</v>
      </c>
      <c r="I232" s="22">
        <v>200</v>
      </c>
      <c r="J232">
        <v>15</v>
      </c>
      <c r="K232" s="22">
        <v>6500</v>
      </c>
      <c r="L232">
        <v>15</v>
      </c>
      <c r="M232" s="22">
        <v>3000</v>
      </c>
      <c r="N232">
        <v>-0.5</v>
      </c>
      <c r="O232">
        <v>15.2</v>
      </c>
      <c r="P232" s="22">
        <v>3300</v>
      </c>
      <c r="Q232">
        <v>15.5</v>
      </c>
      <c r="R232" s="22">
        <v>1000</v>
      </c>
      <c r="S232">
        <v>16</v>
      </c>
      <c r="T232" s="22">
        <v>1500</v>
      </c>
      <c r="U232" s="22">
        <v>20800</v>
      </c>
      <c r="V232">
        <v>15.3</v>
      </c>
      <c r="W232">
        <v>15.3</v>
      </c>
      <c r="X232">
        <v>14.9</v>
      </c>
      <c r="Y232" s="22">
        <v>5100</v>
      </c>
      <c r="Z232" s="22">
        <v>11500</v>
      </c>
    </row>
    <row r="233" spans="1:26">
      <c r="A233" t="s">
        <v>789</v>
      </c>
      <c r="C233">
        <v>96.8</v>
      </c>
      <c r="D233">
        <v>88</v>
      </c>
      <c r="E233">
        <v>79.2</v>
      </c>
      <c r="F233">
        <v>91.2</v>
      </c>
      <c r="G233" s="22">
        <v>200</v>
      </c>
      <c r="H233">
        <v>91.5</v>
      </c>
      <c r="I233" s="22">
        <v>1000</v>
      </c>
      <c r="J233">
        <v>92</v>
      </c>
      <c r="K233">
        <v>400</v>
      </c>
      <c r="L233">
        <v>92</v>
      </c>
      <c r="M233" s="22">
        <v>1000</v>
      </c>
      <c r="N233">
        <v>4</v>
      </c>
      <c r="O233">
        <v>92.5</v>
      </c>
      <c r="P233">
        <v>500</v>
      </c>
      <c r="Q233">
        <v>93</v>
      </c>
      <c r="R233" s="22">
        <v>2000</v>
      </c>
      <c r="S233">
        <v>93.5</v>
      </c>
      <c r="T233" s="22">
        <v>1200</v>
      </c>
      <c r="U233" s="22">
        <v>20400</v>
      </c>
      <c r="V233">
        <v>96</v>
      </c>
      <c r="W233">
        <v>96.8</v>
      </c>
      <c r="X233">
        <v>92</v>
      </c>
    </row>
    <row r="234" spans="1:26">
      <c r="A234" t="s">
        <v>1469</v>
      </c>
      <c r="C234">
        <v>13.69</v>
      </c>
      <c r="D234">
        <v>12.8</v>
      </c>
      <c r="E234">
        <v>11.91</v>
      </c>
      <c r="F234">
        <v>12.6</v>
      </c>
      <c r="G234" s="22">
        <v>20000</v>
      </c>
      <c r="H234">
        <v>12.7</v>
      </c>
      <c r="I234" s="22">
        <v>15000</v>
      </c>
      <c r="J234">
        <v>12.8</v>
      </c>
      <c r="K234" s="22">
        <v>15300</v>
      </c>
      <c r="L234">
        <v>12.87</v>
      </c>
      <c r="M234">
        <v>500</v>
      </c>
      <c r="N234">
        <v>7.0000000000000007E-2</v>
      </c>
      <c r="O234">
        <v>12.87</v>
      </c>
      <c r="P234" s="22">
        <v>11500</v>
      </c>
      <c r="Q234">
        <v>12.9</v>
      </c>
      <c r="R234" s="22">
        <v>5000</v>
      </c>
      <c r="S234">
        <v>13</v>
      </c>
      <c r="T234" s="22">
        <v>5000</v>
      </c>
      <c r="U234" s="22">
        <v>20200</v>
      </c>
      <c r="V234">
        <v>12.8</v>
      </c>
      <c r="W234">
        <v>12.87</v>
      </c>
      <c r="X234">
        <v>12.8</v>
      </c>
    </row>
    <row r="235" spans="1:26">
      <c r="A235" t="s">
        <v>469</v>
      </c>
      <c r="C235">
        <v>38.299999999999997</v>
      </c>
      <c r="D235">
        <v>34.9</v>
      </c>
      <c r="E235">
        <v>31.5</v>
      </c>
      <c r="G235" s="22"/>
      <c r="I235" s="22"/>
      <c r="J235">
        <v>34.9</v>
      </c>
      <c r="K235" s="22">
        <v>8000</v>
      </c>
      <c r="L235">
        <v>38</v>
      </c>
      <c r="M235" s="22">
        <v>20200</v>
      </c>
      <c r="N235">
        <v>3.1</v>
      </c>
      <c r="P235" s="22"/>
      <c r="R235" s="22"/>
      <c r="T235" s="22"/>
      <c r="U235" s="22">
        <v>20200</v>
      </c>
      <c r="V235">
        <v>38</v>
      </c>
      <c r="W235">
        <v>38</v>
      </c>
      <c r="X235">
        <v>38</v>
      </c>
    </row>
    <row r="236" spans="1:26">
      <c r="A236" t="s">
        <v>88</v>
      </c>
      <c r="C236">
        <v>14.95</v>
      </c>
      <c r="D236">
        <v>14</v>
      </c>
      <c r="E236">
        <v>13.05</v>
      </c>
      <c r="F236">
        <v>13.7</v>
      </c>
      <c r="G236" s="22">
        <v>1400</v>
      </c>
      <c r="H236">
        <v>13.75</v>
      </c>
      <c r="I236" s="22">
        <v>3030</v>
      </c>
      <c r="J236">
        <v>13.8</v>
      </c>
      <c r="K236" s="22">
        <v>2140</v>
      </c>
      <c r="L236">
        <v>13.8</v>
      </c>
      <c r="M236" s="22">
        <v>1000</v>
      </c>
      <c r="N236">
        <v>-0.2</v>
      </c>
      <c r="O236">
        <v>13.85</v>
      </c>
      <c r="P236" s="22">
        <v>70</v>
      </c>
      <c r="Q236">
        <v>13.9</v>
      </c>
      <c r="R236" s="22">
        <v>1750</v>
      </c>
      <c r="S236">
        <v>13.95</v>
      </c>
      <c r="T236" s="22">
        <v>3000</v>
      </c>
      <c r="U236" s="22">
        <v>20100</v>
      </c>
      <c r="V236">
        <v>13.7</v>
      </c>
      <c r="W236">
        <v>14</v>
      </c>
      <c r="X236">
        <v>13.7</v>
      </c>
      <c r="Y236">
        <v>100</v>
      </c>
    </row>
    <row r="237" spans="1:26">
      <c r="A237" t="s">
        <v>910</v>
      </c>
      <c r="C237">
        <v>31.3</v>
      </c>
      <c r="D237">
        <v>27.3</v>
      </c>
      <c r="E237">
        <v>23.3</v>
      </c>
      <c r="F237">
        <v>24.5</v>
      </c>
      <c r="G237" s="22">
        <v>1200</v>
      </c>
      <c r="H237">
        <v>24.8</v>
      </c>
      <c r="I237" s="22">
        <v>1900</v>
      </c>
      <c r="J237">
        <v>24.9</v>
      </c>
      <c r="K237">
        <v>300</v>
      </c>
      <c r="L237">
        <v>24.8</v>
      </c>
      <c r="M237" s="22">
        <v>1600</v>
      </c>
      <c r="N237">
        <v>-2.5</v>
      </c>
      <c r="O237">
        <v>26.7</v>
      </c>
      <c r="P237" s="22">
        <v>500</v>
      </c>
      <c r="Q237">
        <v>26.9</v>
      </c>
      <c r="R237" s="22">
        <v>1000</v>
      </c>
      <c r="S237">
        <v>27.3</v>
      </c>
      <c r="T237" s="22">
        <v>300</v>
      </c>
      <c r="U237" s="22">
        <v>20000</v>
      </c>
      <c r="V237">
        <v>26.5</v>
      </c>
      <c r="W237">
        <v>26.5</v>
      </c>
      <c r="X237">
        <v>24.8</v>
      </c>
      <c r="Y237" s="22">
        <v>1800</v>
      </c>
    </row>
    <row r="238" spans="1:26">
      <c r="A238" t="s">
        <v>83</v>
      </c>
      <c r="C238">
        <v>161.5</v>
      </c>
      <c r="D238">
        <v>151</v>
      </c>
      <c r="E238">
        <v>140.5</v>
      </c>
      <c r="F238">
        <v>149.5</v>
      </c>
      <c r="G238" s="22">
        <v>5350</v>
      </c>
      <c r="H238">
        <v>149.6</v>
      </c>
      <c r="I238" s="22">
        <v>1570</v>
      </c>
      <c r="J238">
        <v>150.1</v>
      </c>
      <c r="K238" s="22">
        <v>1000</v>
      </c>
      <c r="L238">
        <v>150.19999999999999</v>
      </c>
      <c r="M238" s="22">
        <v>120</v>
      </c>
      <c r="N238">
        <v>-0.8</v>
      </c>
      <c r="O238">
        <v>150.19999999999999</v>
      </c>
      <c r="P238" s="22">
        <v>3610</v>
      </c>
      <c r="Q238">
        <v>150.69999999999999</v>
      </c>
      <c r="R238">
        <v>480</v>
      </c>
      <c r="S238">
        <v>150.80000000000001</v>
      </c>
      <c r="T238" s="22">
        <v>1070</v>
      </c>
      <c r="U238" s="22">
        <v>19950</v>
      </c>
      <c r="V238">
        <v>151</v>
      </c>
      <c r="W238">
        <v>151</v>
      </c>
      <c r="X238">
        <v>149.5</v>
      </c>
      <c r="Y238" s="22">
        <v>440</v>
      </c>
      <c r="Z238" s="22"/>
    </row>
    <row r="239" spans="1:26">
      <c r="A239" t="s">
        <v>1202</v>
      </c>
      <c r="C239">
        <v>14.25</v>
      </c>
      <c r="D239">
        <v>13.35</v>
      </c>
      <c r="E239">
        <v>12.45</v>
      </c>
      <c r="F239">
        <v>13.2</v>
      </c>
      <c r="G239" s="22">
        <v>3440</v>
      </c>
      <c r="H239">
        <v>13.25</v>
      </c>
      <c r="I239" s="22">
        <v>100</v>
      </c>
      <c r="J239">
        <v>13.3</v>
      </c>
      <c r="K239" s="22">
        <v>230</v>
      </c>
      <c r="L239">
        <v>13.35</v>
      </c>
      <c r="M239" s="22">
        <v>4450</v>
      </c>
      <c r="N239">
        <v>0</v>
      </c>
      <c r="O239">
        <v>13.35</v>
      </c>
      <c r="P239" s="22">
        <v>3750</v>
      </c>
      <c r="Q239">
        <v>13.4</v>
      </c>
      <c r="R239" s="22">
        <v>480</v>
      </c>
      <c r="S239">
        <v>13.45</v>
      </c>
      <c r="T239" s="22">
        <v>500</v>
      </c>
      <c r="U239" s="22">
        <v>19640</v>
      </c>
      <c r="V239">
        <v>13.6</v>
      </c>
      <c r="W239">
        <v>13.6</v>
      </c>
      <c r="X239">
        <v>13.3</v>
      </c>
      <c r="Y239" s="22"/>
    </row>
    <row r="240" spans="1:26">
      <c r="A240" t="s">
        <v>101</v>
      </c>
      <c r="C240">
        <v>6.29</v>
      </c>
      <c r="D240">
        <v>5.88</v>
      </c>
      <c r="E240">
        <v>5.47</v>
      </c>
      <c r="F240">
        <v>5.63</v>
      </c>
      <c r="G240" s="22">
        <v>20000</v>
      </c>
      <c r="H240">
        <v>5.64</v>
      </c>
      <c r="I240" s="22">
        <v>1700</v>
      </c>
      <c r="J240">
        <v>5.65</v>
      </c>
      <c r="K240" s="22">
        <v>7000</v>
      </c>
      <c r="L240">
        <v>5.88</v>
      </c>
      <c r="M240" s="22">
        <v>2000</v>
      </c>
      <c r="N240">
        <v>0</v>
      </c>
      <c r="O240">
        <v>5.88</v>
      </c>
      <c r="P240" s="22">
        <v>7250</v>
      </c>
      <c r="Q240">
        <v>5.89</v>
      </c>
      <c r="R240" s="22">
        <v>4990</v>
      </c>
      <c r="S240">
        <v>5.9</v>
      </c>
      <c r="T240" s="22">
        <v>6050</v>
      </c>
      <c r="U240" s="22">
        <v>19510</v>
      </c>
      <c r="V240">
        <v>5.88</v>
      </c>
      <c r="W240">
        <v>5.89</v>
      </c>
      <c r="X240">
        <v>5.87</v>
      </c>
      <c r="Z240" s="22"/>
    </row>
    <row r="241" spans="1:26">
      <c r="A241" t="s">
        <v>326</v>
      </c>
      <c r="C241">
        <v>10.7</v>
      </c>
      <c r="D241">
        <v>9.8000000000000007</v>
      </c>
      <c r="E241">
        <v>8.9</v>
      </c>
      <c r="F241">
        <v>9.3000000000000007</v>
      </c>
      <c r="G241" s="22">
        <v>100</v>
      </c>
      <c r="H241">
        <v>9.6</v>
      </c>
      <c r="I241" s="22">
        <v>2000</v>
      </c>
      <c r="J241">
        <v>9.6999999999999993</v>
      </c>
      <c r="K241" s="22">
        <v>3000</v>
      </c>
      <c r="L241">
        <v>9.8000000000000007</v>
      </c>
      <c r="M241" s="22">
        <v>13000</v>
      </c>
      <c r="N241">
        <v>0</v>
      </c>
      <c r="O241">
        <v>9.9</v>
      </c>
      <c r="P241" s="22">
        <v>2500</v>
      </c>
      <c r="Q241">
        <v>10</v>
      </c>
      <c r="R241" s="22">
        <v>1000</v>
      </c>
      <c r="S241">
        <v>10.1</v>
      </c>
      <c r="T241">
        <v>900</v>
      </c>
      <c r="U241" s="22">
        <v>19000</v>
      </c>
      <c r="V241">
        <v>9.9</v>
      </c>
      <c r="W241">
        <v>9.9</v>
      </c>
      <c r="X241">
        <v>9.8000000000000007</v>
      </c>
      <c r="Y241" s="22">
        <v>17000</v>
      </c>
    </row>
    <row r="242" spans="1:26">
      <c r="A242" t="s">
        <v>169</v>
      </c>
      <c r="C242">
        <v>1.28</v>
      </c>
      <c r="D242">
        <v>1.2</v>
      </c>
      <c r="E242">
        <v>1.1200000000000001</v>
      </c>
      <c r="F242">
        <v>1.17</v>
      </c>
      <c r="G242" s="22">
        <v>45280</v>
      </c>
      <c r="H242">
        <v>1.18</v>
      </c>
      <c r="I242" s="22">
        <v>23150</v>
      </c>
      <c r="J242">
        <v>1.19</v>
      </c>
      <c r="K242" s="22">
        <v>5590</v>
      </c>
      <c r="L242">
        <v>1.19</v>
      </c>
      <c r="M242" s="22">
        <v>1000</v>
      </c>
      <c r="N242">
        <v>-0.01</v>
      </c>
      <c r="O242">
        <v>1.2</v>
      </c>
      <c r="P242" s="22">
        <v>1070</v>
      </c>
      <c r="Q242">
        <v>1.21</v>
      </c>
      <c r="R242" s="22">
        <v>5420</v>
      </c>
      <c r="S242">
        <v>1.22</v>
      </c>
      <c r="T242" s="22">
        <v>14000</v>
      </c>
      <c r="U242" s="22">
        <v>18310</v>
      </c>
      <c r="V242">
        <v>1.21</v>
      </c>
      <c r="W242">
        <v>1.21</v>
      </c>
      <c r="X242">
        <v>1.19</v>
      </c>
      <c r="Z242" s="22">
        <v>14150</v>
      </c>
    </row>
    <row r="243" spans="1:26">
      <c r="A243" t="s">
        <v>1585</v>
      </c>
      <c r="C243">
        <v>65</v>
      </c>
      <c r="D243">
        <v>60.8</v>
      </c>
      <c r="E243">
        <v>56.6</v>
      </c>
      <c r="F243">
        <v>60.5</v>
      </c>
      <c r="G243" s="22">
        <v>2500</v>
      </c>
      <c r="H243">
        <v>60.6</v>
      </c>
      <c r="I243" s="22">
        <v>1290</v>
      </c>
      <c r="J243">
        <v>60.9</v>
      </c>
      <c r="K243" s="22">
        <v>1110</v>
      </c>
      <c r="L243">
        <v>61</v>
      </c>
      <c r="M243" s="22">
        <v>630</v>
      </c>
      <c r="N243">
        <v>0.2</v>
      </c>
      <c r="O243">
        <v>61</v>
      </c>
      <c r="P243">
        <v>870</v>
      </c>
      <c r="Q243">
        <v>61.2</v>
      </c>
      <c r="R243" s="22">
        <v>1000</v>
      </c>
      <c r="S243">
        <v>61.3</v>
      </c>
      <c r="T243" s="22">
        <v>1720</v>
      </c>
      <c r="U243" s="22">
        <v>17920</v>
      </c>
      <c r="V243">
        <v>61</v>
      </c>
      <c r="W243">
        <v>61.3</v>
      </c>
      <c r="X243">
        <v>60.6</v>
      </c>
      <c r="Y243">
        <v>100</v>
      </c>
    </row>
    <row r="244" spans="1:26">
      <c r="A244" t="s">
        <v>752</v>
      </c>
      <c r="C244">
        <v>4.75</v>
      </c>
      <c r="D244">
        <v>4.4400000000000004</v>
      </c>
      <c r="E244">
        <v>4.13</v>
      </c>
      <c r="F244">
        <v>4.3600000000000003</v>
      </c>
      <c r="G244" s="22">
        <v>1030</v>
      </c>
      <c r="H244">
        <v>4.4000000000000004</v>
      </c>
      <c r="I244" s="22">
        <v>1000</v>
      </c>
      <c r="J244">
        <v>4.41</v>
      </c>
      <c r="K244" s="22">
        <v>1470</v>
      </c>
      <c r="L244">
        <v>4.53</v>
      </c>
      <c r="M244">
        <v>50</v>
      </c>
      <c r="N244">
        <v>0.09</v>
      </c>
      <c r="O244">
        <v>4.5</v>
      </c>
      <c r="P244" s="22">
        <v>3950</v>
      </c>
      <c r="Q244">
        <v>4.55</v>
      </c>
      <c r="R244" s="22">
        <v>300</v>
      </c>
      <c r="S244">
        <v>4.58</v>
      </c>
      <c r="T244" s="22">
        <v>110</v>
      </c>
      <c r="U244" s="22">
        <v>17850</v>
      </c>
      <c r="V244">
        <v>4.58</v>
      </c>
      <c r="W244">
        <v>4.58</v>
      </c>
      <c r="X244">
        <v>4.43</v>
      </c>
    </row>
    <row r="245" spans="1:26">
      <c r="A245" t="s">
        <v>1458</v>
      </c>
      <c r="C245">
        <v>2.65</v>
      </c>
      <c r="D245">
        <v>2.48</v>
      </c>
      <c r="E245">
        <v>2.31</v>
      </c>
      <c r="F245">
        <v>2.44</v>
      </c>
      <c r="G245" s="22">
        <v>800</v>
      </c>
      <c r="H245">
        <v>2.4500000000000002</v>
      </c>
      <c r="I245" s="22">
        <v>2940</v>
      </c>
      <c r="J245">
        <v>2.46</v>
      </c>
      <c r="K245" s="22">
        <v>2000</v>
      </c>
      <c r="L245">
        <v>2.4500000000000002</v>
      </c>
      <c r="M245" s="22">
        <v>3620</v>
      </c>
      <c r="N245">
        <v>-0.03</v>
      </c>
      <c r="O245">
        <v>2.5</v>
      </c>
      <c r="P245" s="22">
        <v>4320</v>
      </c>
      <c r="Q245">
        <v>2.52</v>
      </c>
      <c r="R245" s="22">
        <v>60</v>
      </c>
      <c r="S245">
        <v>2.5299999999999998</v>
      </c>
      <c r="T245" s="22">
        <v>14370</v>
      </c>
      <c r="U245" s="22">
        <v>17580</v>
      </c>
      <c r="V245">
        <v>2.48</v>
      </c>
      <c r="W245">
        <v>2.5299999999999998</v>
      </c>
      <c r="X245">
        <v>2.4500000000000002</v>
      </c>
      <c r="Z245" s="22"/>
    </row>
    <row r="246" spans="1:26">
      <c r="A246" t="s">
        <v>228</v>
      </c>
      <c r="C246">
        <v>1.23</v>
      </c>
      <c r="D246">
        <v>1.1499999999999999</v>
      </c>
      <c r="E246">
        <v>1.07</v>
      </c>
      <c r="F246">
        <v>1.1399999999999999</v>
      </c>
      <c r="G246" s="22">
        <v>1010</v>
      </c>
      <c r="H246">
        <v>1.1499999999999999</v>
      </c>
      <c r="I246" s="22">
        <v>1000</v>
      </c>
      <c r="J246">
        <v>1.1599999999999999</v>
      </c>
      <c r="K246" s="22">
        <v>2690</v>
      </c>
      <c r="L246">
        <v>1.17</v>
      </c>
      <c r="M246">
        <v>10</v>
      </c>
      <c r="N246">
        <v>0.02</v>
      </c>
      <c r="O246">
        <v>1.17</v>
      </c>
      <c r="P246" s="22">
        <v>6830</v>
      </c>
      <c r="Q246">
        <v>1.18</v>
      </c>
      <c r="R246" s="22">
        <v>27630</v>
      </c>
      <c r="S246">
        <v>1.19</v>
      </c>
      <c r="T246" s="22">
        <v>3510</v>
      </c>
      <c r="U246" s="22">
        <v>17530</v>
      </c>
      <c r="V246">
        <v>1.1599999999999999</v>
      </c>
      <c r="W246">
        <v>1.17</v>
      </c>
      <c r="X246">
        <v>1.1599999999999999</v>
      </c>
      <c r="Z246" s="22"/>
    </row>
    <row r="247" spans="1:26">
      <c r="A247" t="s">
        <v>599</v>
      </c>
      <c r="C247">
        <v>5.2</v>
      </c>
      <c r="D247">
        <v>4.8</v>
      </c>
      <c r="E247">
        <v>4.4000000000000004</v>
      </c>
      <c r="F247">
        <v>4.4000000000000004</v>
      </c>
      <c r="G247" s="22">
        <v>11300</v>
      </c>
      <c r="H247">
        <v>4.5</v>
      </c>
      <c r="I247" s="22">
        <v>7900</v>
      </c>
      <c r="J247">
        <v>4.5999999999999996</v>
      </c>
      <c r="K247" s="22">
        <v>5400</v>
      </c>
      <c r="L247">
        <v>4.7</v>
      </c>
      <c r="M247" s="22">
        <v>1000</v>
      </c>
      <c r="N247">
        <v>-0.1</v>
      </c>
      <c r="O247">
        <v>4.7</v>
      </c>
      <c r="P247" s="22">
        <v>9700</v>
      </c>
      <c r="Q247">
        <v>4.8</v>
      </c>
      <c r="R247" s="22">
        <v>9700</v>
      </c>
      <c r="S247">
        <v>4.9000000000000004</v>
      </c>
      <c r="T247" s="22">
        <v>8300</v>
      </c>
      <c r="U247" s="22">
        <v>17400</v>
      </c>
      <c r="V247">
        <v>4.7</v>
      </c>
      <c r="W247">
        <v>4.7</v>
      </c>
      <c r="X247">
        <v>4.5999999999999996</v>
      </c>
    </row>
    <row r="248" spans="1:26">
      <c r="A248" t="s">
        <v>1386</v>
      </c>
      <c r="C248">
        <v>19.75</v>
      </c>
      <c r="D248">
        <v>18.5</v>
      </c>
      <c r="E248">
        <v>17.25</v>
      </c>
      <c r="F248">
        <v>17.25</v>
      </c>
      <c r="G248" s="22">
        <v>500</v>
      </c>
      <c r="H248">
        <v>17.3</v>
      </c>
      <c r="I248" s="22">
        <v>3000</v>
      </c>
      <c r="J248">
        <v>18.2</v>
      </c>
      <c r="K248" s="22">
        <v>3350</v>
      </c>
      <c r="L248">
        <v>18.2</v>
      </c>
      <c r="M248" s="22">
        <v>1000</v>
      </c>
      <c r="N248">
        <v>-0.3</v>
      </c>
      <c r="O248">
        <v>18.600000000000001</v>
      </c>
      <c r="P248" s="22">
        <v>3000</v>
      </c>
      <c r="Q248">
        <v>18.850000000000001</v>
      </c>
      <c r="R248" s="22">
        <v>600</v>
      </c>
      <c r="S248">
        <v>18.899999999999999</v>
      </c>
      <c r="T248" s="22">
        <v>8190</v>
      </c>
      <c r="U248" s="22">
        <v>17000</v>
      </c>
      <c r="V248">
        <v>18.25</v>
      </c>
      <c r="W248">
        <v>18.25</v>
      </c>
      <c r="X248">
        <v>18.2</v>
      </c>
      <c r="Z248" s="22"/>
    </row>
    <row r="249" spans="1:26">
      <c r="A249" t="s">
        <v>749</v>
      </c>
      <c r="C249">
        <v>14.6</v>
      </c>
      <c r="D249">
        <v>13.65</v>
      </c>
      <c r="E249">
        <v>12.7</v>
      </c>
      <c r="F249">
        <v>13.4</v>
      </c>
      <c r="G249" s="22">
        <v>21060</v>
      </c>
      <c r="H249">
        <v>13.45</v>
      </c>
      <c r="I249" s="22">
        <v>4800</v>
      </c>
      <c r="J249">
        <v>13.5</v>
      </c>
      <c r="K249" s="22">
        <v>1200</v>
      </c>
      <c r="L249">
        <v>13.5</v>
      </c>
      <c r="M249" s="22">
        <v>1300</v>
      </c>
      <c r="N249">
        <v>-0.15</v>
      </c>
      <c r="O249">
        <v>13.65</v>
      </c>
      <c r="P249" s="22">
        <v>5350</v>
      </c>
      <c r="Q249">
        <v>13.7</v>
      </c>
      <c r="R249" s="22">
        <v>10170</v>
      </c>
      <c r="S249">
        <v>13.8</v>
      </c>
      <c r="T249" s="22">
        <v>360</v>
      </c>
      <c r="U249" s="22">
        <v>16850</v>
      </c>
      <c r="V249">
        <v>13.4</v>
      </c>
      <c r="W249">
        <v>13.7</v>
      </c>
      <c r="X249">
        <v>13.4</v>
      </c>
      <c r="Z249" s="22"/>
    </row>
    <row r="250" spans="1:26">
      <c r="A250" t="s">
        <v>711</v>
      </c>
      <c r="C250">
        <v>40.1</v>
      </c>
      <c r="D250">
        <v>37.5</v>
      </c>
      <c r="E250">
        <v>34.9</v>
      </c>
      <c r="F250">
        <v>37.1</v>
      </c>
      <c r="G250" s="22">
        <v>9000</v>
      </c>
      <c r="H250">
        <v>37.200000000000003</v>
      </c>
      <c r="I250" s="22">
        <v>10000</v>
      </c>
      <c r="J250">
        <v>37.299999999999997</v>
      </c>
      <c r="K250">
        <v>500</v>
      </c>
      <c r="L250">
        <v>37.5</v>
      </c>
      <c r="M250" s="22">
        <v>7500</v>
      </c>
      <c r="N250">
        <v>0</v>
      </c>
      <c r="O250">
        <v>37.5</v>
      </c>
      <c r="P250" s="22">
        <v>2300</v>
      </c>
      <c r="Q250">
        <v>37.6</v>
      </c>
      <c r="R250" s="22">
        <v>5000</v>
      </c>
      <c r="S250">
        <v>37.9</v>
      </c>
      <c r="T250">
        <v>690</v>
      </c>
      <c r="U250" s="22">
        <v>16700</v>
      </c>
      <c r="V250">
        <v>37.200000000000003</v>
      </c>
      <c r="W250">
        <v>37.5</v>
      </c>
      <c r="X250">
        <v>37.1</v>
      </c>
    </row>
    <row r="251" spans="1:26">
      <c r="A251" t="s">
        <v>614</v>
      </c>
      <c r="C251">
        <v>11.3</v>
      </c>
      <c r="D251">
        <v>10.3</v>
      </c>
      <c r="E251">
        <v>9.3000000000000007</v>
      </c>
      <c r="F251">
        <v>10</v>
      </c>
      <c r="G251" s="22">
        <v>9200</v>
      </c>
      <c r="H251">
        <v>10.1</v>
      </c>
      <c r="I251" s="22">
        <v>1500</v>
      </c>
      <c r="J251">
        <v>10.199999999999999</v>
      </c>
      <c r="K251">
        <v>300</v>
      </c>
      <c r="L251">
        <v>10.199999999999999</v>
      </c>
      <c r="M251" s="22">
        <v>5000</v>
      </c>
      <c r="N251">
        <v>-0.1</v>
      </c>
      <c r="O251">
        <v>10.3</v>
      </c>
      <c r="P251" s="22">
        <v>36200</v>
      </c>
      <c r="Q251">
        <v>10.4</v>
      </c>
      <c r="R251" s="22">
        <v>33400</v>
      </c>
      <c r="S251">
        <v>10.5</v>
      </c>
      <c r="T251" s="22">
        <v>28500</v>
      </c>
      <c r="U251" s="22">
        <v>16600</v>
      </c>
      <c r="V251">
        <v>10.3</v>
      </c>
      <c r="W251">
        <v>10.3</v>
      </c>
      <c r="X251">
        <v>10.199999999999999</v>
      </c>
      <c r="Z251" s="22"/>
    </row>
    <row r="252" spans="1:26">
      <c r="A252" t="s">
        <v>1575</v>
      </c>
      <c r="C252">
        <v>34.799999999999997</v>
      </c>
      <c r="D252">
        <v>31.7</v>
      </c>
      <c r="E252">
        <v>28.6</v>
      </c>
      <c r="F252">
        <v>30.1</v>
      </c>
      <c r="G252" s="22">
        <v>3100</v>
      </c>
      <c r="H252">
        <v>30.2</v>
      </c>
      <c r="I252" s="22">
        <v>4200</v>
      </c>
      <c r="J252">
        <v>30.3</v>
      </c>
      <c r="K252" s="22">
        <v>300</v>
      </c>
      <c r="L252">
        <v>30.2</v>
      </c>
      <c r="M252" s="22">
        <v>3200</v>
      </c>
      <c r="N252">
        <v>-1.5</v>
      </c>
      <c r="O252">
        <v>31.5</v>
      </c>
      <c r="P252" s="22">
        <v>500</v>
      </c>
      <c r="Q252">
        <v>32</v>
      </c>
      <c r="R252" s="22">
        <v>1100</v>
      </c>
      <c r="S252">
        <v>32.4</v>
      </c>
      <c r="T252" s="22">
        <v>1300</v>
      </c>
      <c r="U252" s="22">
        <v>15200</v>
      </c>
      <c r="V252">
        <v>31.1</v>
      </c>
      <c r="W252">
        <v>31.1</v>
      </c>
      <c r="X252">
        <v>30.2</v>
      </c>
      <c r="Y252">
        <v>400</v>
      </c>
      <c r="Z252" s="22">
        <v>1000</v>
      </c>
    </row>
    <row r="253" spans="1:26">
      <c r="A253" t="s">
        <v>701</v>
      </c>
      <c r="C253">
        <v>3.85</v>
      </c>
      <c r="D253">
        <v>3.6</v>
      </c>
      <c r="E253">
        <v>3.35</v>
      </c>
      <c r="F253">
        <v>3.53</v>
      </c>
      <c r="G253" s="22">
        <v>7310</v>
      </c>
      <c r="H253">
        <v>3.54</v>
      </c>
      <c r="I253" s="22">
        <v>1000</v>
      </c>
      <c r="J253">
        <v>3.55</v>
      </c>
      <c r="K253" s="22">
        <v>1900</v>
      </c>
      <c r="L253">
        <v>3.59</v>
      </c>
      <c r="M253" s="22">
        <v>30</v>
      </c>
      <c r="N253">
        <v>-0.01</v>
      </c>
      <c r="O253">
        <v>3.59</v>
      </c>
      <c r="P253" s="22">
        <v>19430</v>
      </c>
      <c r="Q253">
        <v>3.6</v>
      </c>
      <c r="R253" s="22">
        <v>111980</v>
      </c>
      <c r="S253">
        <v>3.62</v>
      </c>
      <c r="T253" s="22">
        <v>27130</v>
      </c>
      <c r="U253" s="22">
        <v>14930</v>
      </c>
      <c r="V253">
        <v>3.6</v>
      </c>
      <c r="W253">
        <v>3.6</v>
      </c>
      <c r="X253">
        <v>3.51</v>
      </c>
      <c r="Y253" s="22"/>
      <c r="Z253" s="22"/>
    </row>
    <row r="254" spans="1:26">
      <c r="A254" t="s">
        <v>461</v>
      </c>
      <c r="C254">
        <v>6.8</v>
      </c>
      <c r="D254">
        <v>6.2</v>
      </c>
      <c r="E254">
        <v>5.6</v>
      </c>
      <c r="F254">
        <v>6</v>
      </c>
      <c r="G254" s="22">
        <v>13500</v>
      </c>
      <c r="H254">
        <v>6.1</v>
      </c>
      <c r="I254" s="22">
        <v>21800</v>
      </c>
      <c r="J254">
        <v>6.2</v>
      </c>
      <c r="K254" s="22">
        <v>6500</v>
      </c>
      <c r="L254">
        <v>6.3</v>
      </c>
      <c r="M254" s="22">
        <v>700</v>
      </c>
      <c r="N254">
        <v>0.1</v>
      </c>
      <c r="O254">
        <v>6.3</v>
      </c>
      <c r="P254" s="22">
        <v>300</v>
      </c>
      <c r="Q254">
        <v>6.4</v>
      </c>
      <c r="R254" s="22">
        <v>4300</v>
      </c>
      <c r="S254">
        <v>6.5</v>
      </c>
      <c r="T254" s="22">
        <v>4000</v>
      </c>
      <c r="U254" s="22">
        <v>14900</v>
      </c>
      <c r="V254">
        <v>6.2</v>
      </c>
      <c r="W254">
        <v>6.3</v>
      </c>
      <c r="X254">
        <v>6.2</v>
      </c>
    </row>
    <row r="255" spans="1:26">
      <c r="A255" t="s">
        <v>514</v>
      </c>
      <c r="C255">
        <v>32.5</v>
      </c>
      <c r="D255">
        <v>29.6</v>
      </c>
      <c r="E255">
        <v>26.7</v>
      </c>
      <c r="L255">
        <v>29.7</v>
      </c>
      <c r="M255" s="22">
        <v>14800</v>
      </c>
      <c r="N255">
        <v>0.1</v>
      </c>
      <c r="O255">
        <v>30.5</v>
      </c>
      <c r="P255">
        <v>500</v>
      </c>
      <c r="Q255">
        <v>32</v>
      </c>
      <c r="R255" s="22">
        <v>800</v>
      </c>
      <c r="U255" s="22">
        <v>14800</v>
      </c>
      <c r="V255">
        <v>29.7</v>
      </c>
      <c r="W255">
        <v>29.7</v>
      </c>
      <c r="X255">
        <v>29.7</v>
      </c>
    </row>
    <row r="256" spans="1:26">
      <c r="A256" t="s">
        <v>783</v>
      </c>
      <c r="C256">
        <v>16.149999999999999</v>
      </c>
      <c r="D256">
        <v>15.1</v>
      </c>
      <c r="E256">
        <v>14.05</v>
      </c>
      <c r="F256">
        <v>14.1</v>
      </c>
      <c r="G256" s="22">
        <v>2420</v>
      </c>
      <c r="H256">
        <v>14.15</v>
      </c>
      <c r="I256">
        <v>50</v>
      </c>
      <c r="J256">
        <v>14.2</v>
      </c>
      <c r="K256" s="22">
        <v>4500</v>
      </c>
      <c r="L256">
        <v>14.2</v>
      </c>
      <c r="M256" s="22">
        <v>4000</v>
      </c>
      <c r="N256">
        <v>-0.9</v>
      </c>
      <c r="O256">
        <v>14.65</v>
      </c>
      <c r="P256" s="22">
        <v>100</v>
      </c>
      <c r="Q256">
        <v>14.7</v>
      </c>
      <c r="R256" s="22">
        <v>2000</v>
      </c>
      <c r="S256">
        <v>15</v>
      </c>
      <c r="T256" s="22">
        <v>3500</v>
      </c>
      <c r="U256" s="22">
        <v>14330</v>
      </c>
      <c r="V256">
        <v>14.1</v>
      </c>
      <c r="W256">
        <v>14.2</v>
      </c>
      <c r="X256">
        <v>14.05</v>
      </c>
      <c r="Y256" s="22">
        <v>3000</v>
      </c>
    </row>
    <row r="257" spans="1:26">
      <c r="A257" t="s">
        <v>1361</v>
      </c>
      <c r="C257">
        <v>15.6</v>
      </c>
      <c r="D257">
        <v>13.6</v>
      </c>
      <c r="E257">
        <v>11.6</v>
      </c>
      <c r="F257">
        <v>13.4</v>
      </c>
      <c r="G257" s="22">
        <v>6500</v>
      </c>
      <c r="H257">
        <v>13.5</v>
      </c>
      <c r="I257" s="22">
        <v>3700</v>
      </c>
      <c r="J257">
        <v>13.6</v>
      </c>
      <c r="K257" s="22">
        <v>900</v>
      </c>
      <c r="L257">
        <v>13.7</v>
      </c>
      <c r="M257" s="22">
        <v>100</v>
      </c>
      <c r="N257">
        <v>0.1</v>
      </c>
      <c r="O257">
        <v>13.7</v>
      </c>
      <c r="P257" s="22">
        <v>4000</v>
      </c>
      <c r="Q257">
        <v>13.8</v>
      </c>
      <c r="R257" s="22">
        <v>7500</v>
      </c>
      <c r="S257">
        <v>13.9</v>
      </c>
      <c r="T257" s="22">
        <v>6000</v>
      </c>
      <c r="U257" s="22">
        <v>14300</v>
      </c>
      <c r="V257">
        <v>13.6</v>
      </c>
      <c r="W257">
        <v>13.7</v>
      </c>
      <c r="X257">
        <v>13.6</v>
      </c>
    </row>
    <row r="258" spans="1:26">
      <c r="A258" t="s">
        <v>68</v>
      </c>
      <c r="C258">
        <v>27.8</v>
      </c>
      <c r="D258">
        <v>26</v>
      </c>
      <c r="E258">
        <v>24.2</v>
      </c>
      <c r="F258">
        <v>26.1</v>
      </c>
      <c r="G258" s="22">
        <v>3440</v>
      </c>
      <c r="H258">
        <v>26.2</v>
      </c>
      <c r="I258" s="22">
        <v>4520</v>
      </c>
      <c r="J258">
        <v>26.3</v>
      </c>
      <c r="K258">
        <v>340</v>
      </c>
      <c r="L258">
        <v>26.4</v>
      </c>
      <c r="M258">
        <v>30</v>
      </c>
      <c r="N258">
        <v>0.4</v>
      </c>
      <c r="O258">
        <v>26.45</v>
      </c>
      <c r="P258">
        <v>300</v>
      </c>
      <c r="Q258">
        <v>26.5</v>
      </c>
      <c r="R258" s="22">
        <v>3290</v>
      </c>
      <c r="S258">
        <v>26.6</v>
      </c>
      <c r="T258" s="22">
        <v>110</v>
      </c>
      <c r="U258" s="22">
        <v>14010</v>
      </c>
      <c r="V258">
        <v>26.3</v>
      </c>
      <c r="W258">
        <v>26.5</v>
      </c>
      <c r="X258">
        <v>26.1</v>
      </c>
      <c r="Y258">
        <v>10</v>
      </c>
    </row>
    <row r="259" spans="1:26">
      <c r="A259" t="s">
        <v>86</v>
      </c>
      <c r="C259">
        <v>69.8</v>
      </c>
      <c r="D259">
        <v>65.3</v>
      </c>
      <c r="E259">
        <v>60.8</v>
      </c>
      <c r="F259">
        <v>64.599999999999994</v>
      </c>
      <c r="G259" s="22">
        <v>3000</v>
      </c>
      <c r="H259">
        <v>64.7</v>
      </c>
      <c r="I259" s="22">
        <v>20</v>
      </c>
      <c r="J259">
        <v>65</v>
      </c>
      <c r="K259" s="22">
        <v>5550</v>
      </c>
      <c r="L259">
        <v>65</v>
      </c>
      <c r="M259" s="22">
        <v>4350</v>
      </c>
      <c r="N259">
        <v>-0.3</v>
      </c>
      <c r="O259">
        <v>65.2</v>
      </c>
      <c r="P259" s="22">
        <v>2900</v>
      </c>
      <c r="Q259">
        <v>65.3</v>
      </c>
      <c r="R259" s="22">
        <v>2500</v>
      </c>
      <c r="S259">
        <v>65.400000000000006</v>
      </c>
      <c r="T259" s="22">
        <v>2300</v>
      </c>
      <c r="U259" s="22">
        <v>13850</v>
      </c>
      <c r="V259">
        <v>65</v>
      </c>
      <c r="W259">
        <v>65.099999999999994</v>
      </c>
      <c r="X259">
        <v>64.5</v>
      </c>
      <c r="Z259" s="22">
        <v>4300</v>
      </c>
    </row>
    <row r="260" spans="1:26">
      <c r="A260" t="s">
        <v>869</v>
      </c>
      <c r="C260">
        <v>63.3</v>
      </c>
      <c r="D260">
        <v>55.1</v>
      </c>
      <c r="E260">
        <v>46.9</v>
      </c>
      <c r="F260">
        <v>52.1</v>
      </c>
      <c r="G260" s="22">
        <v>800</v>
      </c>
      <c r="H260">
        <v>52.2</v>
      </c>
      <c r="I260" s="22">
        <v>1000</v>
      </c>
      <c r="J260">
        <v>52.5</v>
      </c>
      <c r="K260" s="22">
        <v>500</v>
      </c>
      <c r="L260">
        <v>53.5</v>
      </c>
      <c r="M260">
        <v>500</v>
      </c>
      <c r="N260">
        <v>-1.6</v>
      </c>
      <c r="O260">
        <v>53</v>
      </c>
      <c r="P260" s="22">
        <v>3500</v>
      </c>
      <c r="Q260">
        <v>53.7</v>
      </c>
      <c r="R260">
        <v>100</v>
      </c>
      <c r="S260">
        <v>53.8</v>
      </c>
      <c r="T260" s="22">
        <v>300</v>
      </c>
      <c r="U260" s="22">
        <v>13500</v>
      </c>
      <c r="V260">
        <v>54.5</v>
      </c>
      <c r="W260">
        <v>54.5</v>
      </c>
      <c r="X260">
        <v>52.4</v>
      </c>
      <c r="Y260" s="22">
        <v>2100</v>
      </c>
      <c r="Z260">
        <v>500</v>
      </c>
    </row>
    <row r="261" spans="1:26">
      <c r="A261" t="s">
        <v>218</v>
      </c>
      <c r="C261">
        <v>5.75</v>
      </c>
      <c r="D261">
        <v>5.38</v>
      </c>
      <c r="E261">
        <v>5.01</v>
      </c>
      <c r="F261">
        <v>5.05</v>
      </c>
      <c r="G261" s="22">
        <v>1310</v>
      </c>
      <c r="H261">
        <v>5.0599999999999996</v>
      </c>
      <c r="I261" s="22">
        <v>120</v>
      </c>
      <c r="J261">
        <v>5.08</v>
      </c>
      <c r="K261">
        <v>500</v>
      </c>
      <c r="L261">
        <v>5.25</v>
      </c>
      <c r="M261" s="22">
        <v>1000</v>
      </c>
      <c r="N261">
        <v>-0.13</v>
      </c>
      <c r="O261">
        <v>5.28</v>
      </c>
      <c r="P261" s="22">
        <v>5760</v>
      </c>
      <c r="Q261">
        <v>5.29</v>
      </c>
      <c r="R261" s="22">
        <v>1500</v>
      </c>
      <c r="S261">
        <v>5.35</v>
      </c>
      <c r="T261" s="22">
        <v>1030</v>
      </c>
      <c r="U261" s="22">
        <v>13150</v>
      </c>
      <c r="V261">
        <v>5.15</v>
      </c>
      <c r="W261">
        <v>5.25</v>
      </c>
      <c r="X261">
        <v>5.0999999999999996</v>
      </c>
      <c r="Y261" s="22"/>
    </row>
    <row r="262" spans="1:26">
      <c r="A262" t="s">
        <v>1218</v>
      </c>
      <c r="C262">
        <v>45.35</v>
      </c>
      <c r="D262">
        <v>42.4</v>
      </c>
      <c r="E262">
        <v>39.450000000000003</v>
      </c>
      <c r="F262">
        <v>41.8</v>
      </c>
      <c r="G262" s="22">
        <v>100</v>
      </c>
      <c r="H262">
        <v>42</v>
      </c>
      <c r="I262" s="22">
        <v>100</v>
      </c>
      <c r="J262">
        <v>42.05</v>
      </c>
      <c r="K262" s="22">
        <v>1000</v>
      </c>
      <c r="L262">
        <v>42.5</v>
      </c>
      <c r="M262" s="22">
        <v>2000</v>
      </c>
      <c r="N262">
        <v>0.1</v>
      </c>
      <c r="O262">
        <v>42.5</v>
      </c>
      <c r="P262" s="22">
        <v>220</v>
      </c>
      <c r="Q262">
        <v>42.6</v>
      </c>
      <c r="R262" s="22">
        <v>1500</v>
      </c>
      <c r="S262">
        <v>42.7</v>
      </c>
      <c r="T262" s="22">
        <v>6000</v>
      </c>
      <c r="U262" s="22">
        <v>13000</v>
      </c>
      <c r="V262">
        <v>42</v>
      </c>
      <c r="W262">
        <v>42.5</v>
      </c>
      <c r="X262">
        <v>42</v>
      </c>
      <c r="Y262" s="22"/>
      <c r="Z262" s="22"/>
    </row>
    <row r="263" spans="1:26">
      <c r="A263" t="s">
        <v>396</v>
      </c>
      <c r="C263">
        <v>25</v>
      </c>
      <c r="D263">
        <v>22.8</v>
      </c>
      <c r="E263">
        <v>20.6</v>
      </c>
      <c r="L263">
        <v>20.6</v>
      </c>
      <c r="M263" s="22">
        <v>300</v>
      </c>
      <c r="N263">
        <v>-2.2000000000000002</v>
      </c>
      <c r="O263">
        <v>20.6</v>
      </c>
      <c r="P263" s="22">
        <v>1200</v>
      </c>
      <c r="Q263">
        <v>21</v>
      </c>
      <c r="R263" s="22">
        <v>3300</v>
      </c>
      <c r="S263">
        <v>22.8</v>
      </c>
      <c r="T263" s="22">
        <v>3000</v>
      </c>
      <c r="U263" s="22">
        <v>13000</v>
      </c>
      <c r="V263">
        <v>20.6</v>
      </c>
      <c r="W263">
        <v>20.6</v>
      </c>
      <c r="X263">
        <v>20.6</v>
      </c>
      <c r="Y263" s="22">
        <v>13000</v>
      </c>
    </row>
    <row r="264" spans="1:26">
      <c r="A264" t="s">
        <v>336</v>
      </c>
      <c r="C264">
        <v>14.3</v>
      </c>
      <c r="D264">
        <v>13</v>
      </c>
      <c r="E264">
        <v>11.7</v>
      </c>
      <c r="F264">
        <v>12.6</v>
      </c>
      <c r="G264" s="22">
        <v>15000</v>
      </c>
      <c r="H264">
        <v>12.8</v>
      </c>
      <c r="I264" s="22">
        <v>10300</v>
      </c>
      <c r="J264">
        <v>12.9</v>
      </c>
      <c r="K264">
        <v>700</v>
      </c>
      <c r="L264">
        <v>12.9</v>
      </c>
      <c r="M264" s="22">
        <v>4300</v>
      </c>
      <c r="N264">
        <v>-0.1</v>
      </c>
      <c r="O264">
        <v>13</v>
      </c>
      <c r="P264" s="22">
        <v>8500</v>
      </c>
      <c r="Q264">
        <v>13.1</v>
      </c>
      <c r="R264" s="22">
        <v>9000</v>
      </c>
      <c r="S264">
        <v>13.2</v>
      </c>
      <c r="T264" s="22">
        <v>3000</v>
      </c>
      <c r="U264" s="22">
        <v>12800</v>
      </c>
      <c r="V264">
        <v>12.8</v>
      </c>
      <c r="W264">
        <v>12.9</v>
      </c>
      <c r="X264">
        <v>12.8</v>
      </c>
      <c r="Y264" s="22">
        <v>8500</v>
      </c>
      <c r="Z264" s="22">
        <v>4300</v>
      </c>
    </row>
    <row r="265" spans="1:26">
      <c r="A265" t="s">
        <v>882</v>
      </c>
      <c r="C265">
        <v>8.8000000000000007</v>
      </c>
      <c r="D265">
        <v>7.7</v>
      </c>
      <c r="E265">
        <v>6.6</v>
      </c>
      <c r="F265">
        <v>7.3</v>
      </c>
      <c r="G265" s="22">
        <v>6000</v>
      </c>
      <c r="H265">
        <v>7.5</v>
      </c>
      <c r="I265" s="22">
        <v>10500</v>
      </c>
      <c r="J265">
        <v>7.6</v>
      </c>
      <c r="K265" s="22">
        <v>3400</v>
      </c>
      <c r="L265">
        <v>7.7</v>
      </c>
      <c r="M265" s="22">
        <v>1000</v>
      </c>
      <c r="N265">
        <v>0</v>
      </c>
      <c r="O265">
        <v>7.7</v>
      </c>
      <c r="P265" s="22">
        <v>3500</v>
      </c>
      <c r="Q265">
        <v>7.8</v>
      </c>
      <c r="R265" s="22">
        <v>8800</v>
      </c>
      <c r="S265">
        <v>8</v>
      </c>
      <c r="T265" s="22">
        <v>6400</v>
      </c>
      <c r="U265" s="22">
        <v>12700</v>
      </c>
      <c r="V265">
        <v>7.7</v>
      </c>
      <c r="W265">
        <v>7.7</v>
      </c>
      <c r="X265">
        <v>7.7</v>
      </c>
      <c r="Y265" s="22">
        <v>2700</v>
      </c>
    </row>
    <row r="266" spans="1:26">
      <c r="A266" t="s">
        <v>137</v>
      </c>
      <c r="C266">
        <v>3.87</v>
      </c>
      <c r="D266">
        <v>3.62</v>
      </c>
      <c r="E266">
        <v>3.37</v>
      </c>
      <c r="F266">
        <v>3.55</v>
      </c>
      <c r="G266" s="22">
        <v>5690</v>
      </c>
      <c r="H266">
        <v>3.56</v>
      </c>
      <c r="I266" s="22">
        <v>1600</v>
      </c>
      <c r="J266">
        <v>3.58</v>
      </c>
      <c r="K266" s="22">
        <v>60</v>
      </c>
      <c r="L266">
        <v>3.62</v>
      </c>
      <c r="M266">
        <v>500</v>
      </c>
      <c r="N266">
        <v>0</v>
      </c>
      <c r="O266">
        <v>3.62</v>
      </c>
      <c r="P266" s="22">
        <v>4800</v>
      </c>
      <c r="Q266">
        <v>3.63</v>
      </c>
      <c r="R266" s="22">
        <v>7000</v>
      </c>
      <c r="S266">
        <v>3.69</v>
      </c>
      <c r="T266">
        <v>400</v>
      </c>
      <c r="U266" s="22">
        <v>12500</v>
      </c>
      <c r="V266">
        <v>3.6</v>
      </c>
      <c r="W266">
        <v>3.62</v>
      </c>
      <c r="X266">
        <v>3.58</v>
      </c>
      <c r="Y266" s="22">
        <v>5000</v>
      </c>
    </row>
    <row r="267" spans="1:26">
      <c r="A267" t="s">
        <v>760</v>
      </c>
      <c r="C267">
        <v>57.7</v>
      </c>
      <c r="D267">
        <v>54</v>
      </c>
      <c r="E267">
        <v>50.3</v>
      </c>
      <c r="F267">
        <v>52.5</v>
      </c>
      <c r="G267">
        <v>100</v>
      </c>
      <c r="H267">
        <v>52.6</v>
      </c>
      <c r="I267">
        <v>810</v>
      </c>
      <c r="J267">
        <v>52.8</v>
      </c>
      <c r="K267">
        <v>10</v>
      </c>
      <c r="L267">
        <v>53</v>
      </c>
      <c r="M267" s="22">
        <v>3460</v>
      </c>
      <c r="N267">
        <v>-1</v>
      </c>
      <c r="O267">
        <v>53</v>
      </c>
      <c r="P267" s="22">
        <v>2730</v>
      </c>
      <c r="Q267">
        <v>55.1</v>
      </c>
      <c r="R267" s="22">
        <v>130</v>
      </c>
      <c r="S267">
        <v>56</v>
      </c>
      <c r="T267" s="22">
        <v>1500</v>
      </c>
      <c r="U267" s="22">
        <v>12390</v>
      </c>
      <c r="V267">
        <v>54</v>
      </c>
      <c r="W267">
        <v>54</v>
      </c>
      <c r="X267">
        <v>53</v>
      </c>
      <c r="Z267" s="22">
        <v>12380</v>
      </c>
    </row>
    <row r="268" spans="1:26">
      <c r="A268" t="s">
        <v>290</v>
      </c>
      <c r="C268">
        <v>4.5999999999999996</v>
      </c>
      <c r="D268">
        <v>4.2</v>
      </c>
      <c r="E268">
        <v>3.8</v>
      </c>
      <c r="F268">
        <v>3.9</v>
      </c>
      <c r="G268" s="22">
        <v>5000</v>
      </c>
      <c r="H268">
        <v>4</v>
      </c>
      <c r="I268" s="22">
        <v>7800</v>
      </c>
      <c r="J268">
        <v>4.0999999999999996</v>
      </c>
      <c r="K268" s="22">
        <v>9300</v>
      </c>
      <c r="L268">
        <v>4.0999999999999996</v>
      </c>
      <c r="M268" s="22">
        <v>1500</v>
      </c>
      <c r="N268">
        <v>-0.1</v>
      </c>
      <c r="O268">
        <v>4.3</v>
      </c>
      <c r="P268" s="22">
        <v>2000</v>
      </c>
      <c r="Q268">
        <v>4.4000000000000004</v>
      </c>
      <c r="R268" s="22">
        <v>4700</v>
      </c>
      <c r="S268">
        <v>4.5</v>
      </c>
      <c r="T268" s="22">
        <v>7100</v>
      </c>
      <c r="U268" s="22">
        <v>12200</v>
      </c>
      <c r="V268">
        <v>4.2</v>
      </c>
      <c r="W268">
        <v>4.4000000000000004</v>
      </c>
      <c r="X268">
        <v>4.0999999999999996</v>
      </c>
    </row>
    <row r="269" spans="1:26">
      <c r="A269" t="s">
        <v>116</v>
      </c>
      <c r="C269">
        <v>13.6</v>
      </c>
      <c r="D269">
        <v>12.75</v>
      </c>
      <c r="E269">
        <v>11.9</v>
      </c>
      <c r="F269">
        <v>12.6</v>
      </c>
      <c r="G269" s="22">
        <v>6100</v>
      </c>
      <c r="H269">
        <v>12.65</v>
      </c>
      <c r="I269" s="22">
        <v>4500</v>
      </c>
      <c r="J269">
        <v>12.75</v>
      </c>
      <c r="K269" s="22">
        <v>3900</v>
      </c>
      <c r="L269">
        <v>12.8</v>
      </c>
      <c r="M269" s="22">
        <v>5000</v>
      </c>
      <c r="N269">
        <v>0.05</v>
      </c>
      <c r="O269">
        <v>13</v>
      </c>
      <c r="P269" s="22">
        <v>9970</v>
      </c>
      <c r="Q269">
        <v>13.1</v>
      </c>
      <c r="R269" s="22">
        <v>1490</v>
      </c>
      <c r="S269">
        <v>13.2</v>
      </c>
      <c r="T269" s="22">
        <v>3130</v>
      </c>
      <c r="U269" s="22">
        <v>12180</v>
      </c>
      <c r="V269">
        <v>12.95</v>
      </c>
      <c r="W269">
        <v>13</v>
      </c>
      <c r="X269">
        <v>12.75</v>
      </c>
    </row>
    <row r="270" spans="1:26">
      <c r="A270" t="s">
        <v>1467</v>
      </c>
      <c r="C270">
        <v>2.9</v>
      </c>
      <c r="D270">
        <v>2.7</v>
      </c>
      <c r="E270">
        <v>2.5</v>
      </c>
      <c r="F270">
        <v>2.5</v>
      </c>
      <c r="G270" s="22">
        <v>7500</v>
      </c>
      <c r="H270">
        <v>2.7</v>
      </c>
      <c r="I270" s="22">
        <v>1000</v>
      </c>
      <c r="J270">
        <v>2.9</v>
      </c>
      <c r="K270" s="22">
        <v>500</v>
      </c>
      <c r="L270">
        <v>2.9</v>
      </c>
      <c r="M270">
        <v>100</v>
      </c>
      <c r="N270">
        <v>0.2</v>
      </c>
      <c r="P270" s="22"/>
      <c r="T270" s="22"/>
      <c r="U270" s="22">
        <v>12100</v>
      </c>
      <c r="V270">
        <v>2.9</v>
      </c>
      <c r="W270">
        <v>2.9</v>
      </c>
      <c r="X270">
        <v>2.9</v>
      </c>
    </row>
    <row r="271" spans="1:26">
      <c r="A271" t="s">
        <v>569</v>
      </c>
      <c r="C271">
        <v>15.9</v>
      </c>
      <c r="D271">
        <v>14.5</v>
      </c>
      <c r="E271">
        <v>13.1</v>
      </c>
      <c r="F271">
        <v>14</v>
      </c>
      <c r="G271" s="22">
        <v>2000</v>
      </c>
      <c r="H271">
        <v>14.3</v>
      </c>
      <c r="I271" s="22">
        <v>7900</v>
      </c>
      <c r="J271">
        <v>14.4</v>
      </c>
      <c r="K271" s="22">
        <v>1600</v>
      </c>
      <c r="L271">
        <v>14.5</v>
      </c>
      <c r="M271" s="22">
        <v>1600</v>
      </c>
      <c r="N271">
        <v>0</v>
      </c>
      <c r="O271">
        <v>14.7</v>
      </c>
      <c r="P271" s="22">
        <v>4600</v>
      </c>
      <c r="Q271">
        <v>14.8</v>
      </c>
      <c r="R271" s="22">
        <v>9000</v>
      </c>
      <c r="S271">
        <v>14.9</v>
      </c>
      <c r="T271" s="22">
        <v>4500</v>
      </c>
      <c r="U271" s="22">
        <v>12100</v>
      </c>
      <c r="V271">
        <v>14.5</v>
      </c>
      <c r="W271">
        <v>14.6</v>
      </c>
      <c r="X271">
        <v>14.4</v>
      </c>
    </row>
    <row r="272" spans="1:26">
      <c r="A272" t="s">
        <v>1316</v>
      </c>
      <c r="C272">
        <v>6.7</v>
      </c>
      <c r="D272">
        <v>5.9</v>
      </c>
      <c r="E272">
        <v>5.0999999999999996</v>
      </c>
      <c r="G272" s="22"/>
      <c r="H272">
        <v>5.6</v>
      </c>
      <c r="I272" s="22">
        <v>200</v>
      </c>
      <c r="J272">
        <v>5.7</v>
      </c>
      <c r="K272" s="22">
        <v>2200</v>
      </c>
      <c r="L272">
        <v>5.7</v>
      </c>
      <c r="M272" s="22">
        <v>1800</v>
      </c>
      <c r="N272">
        <v>-0.2</v>
      </c>
      <c r="O272">
        <v>6.2</v>
      </c>
      <c r="P272" s="22">
        <v>2000</v>
      </c>
      <c r="Q272">
        <v>6.5</v>
      </c>
      <c r="R272" s="22">
        <v>200</v>
      </c>
      <c r="U272" s="22">
        <v>12000</v>
      </c>
      <c r="V272">
        <v>5.7</v>
      </c>
      <c r="W272">
        <v>5.7</v>
      </c>
      <c r="X272">
        <v>5.7</v>
      </c>
    </row>
    <row r="273" spans="1:26">
      <c r="A273" t="s">
        <v>104</v>
      </c>
      <c r="C273">
        <v>23.2</v>
      </c>
      <c r="D273">
        <v>21.7</v>
      </c>
      <c r="E273">
        <v>20.2</v>
      </c>
      <c r="F273">
        <v>21.2</v>
      </c>
      <c r="G273" s="22">
        <v>2890</v>
      </c>
      <c r="H273">
        <v>21.25</v>
      </c>
      <c r="I273" s="22">
        <v>2330</v>
      </c>
      <c r="J273">
        <v>21.3</v>
      </c>
      <c r="K273" s="22">
        <v>50</v>
      </c>
      <c r="L273">
        <v>21.5</v>
      </c>
      <c r="M273" s="22">
        <v>50</v>
      </c>
      <c r="N273">
        <v>-0.2</v>
      </c>
      <c r="O273">
        <v>21.5</v>
      </c>
      <c r="P273" s="22">
        <v>8290</v>
      </c>
      <c r="Q273">
        <v>21.6</v>
      </c>
      <c r="R273" s="22">
        <v>1470</v>
      </c>
      <c r="S273">
        <v>21.7</v>
      </c>
      <c r="T273" s="22">
        <v>1750</v>
      </c>
      <c r="U273" s="22">
        <v>11930</v>
      </c>
      <c r="V273">
        <v>21.6</v>
      </c>
      <c r="W273">
        <v>21.7</v>
      </c>
      <c r="X273">
        <v>21.2</v>
      </c>
      <c r="Z273" s="22"/>
    </row>
    <row r="274" spans="1:26">
      <c r="A274" t="s">
        <v>590</v>
      </c>
      <c r="C274">
        <v>2.8</v>
      </c>
      <c r="D274">
        <v>2.6</v>
      </c>
      <c r="E274">
        <v>2.4</v>
      </c>
      <c r="G274" s="22"/>
      <c r="I274" s="22"/>
      <c r="J274">
        <v>2.4</v>
      </c>
      <c r="K274" s="22">
        <v>3000</v>
      </c>
      <c r="L274">
        <v>2.5</v>
      </c>
      <c r="M274">
        <v>700</v>
      </c>
      <c r="N274">
        <v>-0.1</v>
      </c>
      <c r="O274">
        <v>2.7</v>
      </c>
      <c r="P274" s="22">
        <v>4000</v>
      </c>
      <c r="Q274">
        <v>2.8</v>
      </c>
      <c r="R274" s="22">
        <v>18800</v>
      </c>
      <c r="T274" s="22"/>
      <c r="U274" s="22">
        <v>11800</v>
      </c>
      <c r="V274">
        <v>2.5</v>
      </c>
      <c r="W274">
        <v>2.5</v>
      </c>
      <c r="X274">
        <v>2.5</v>
      </c>
    </row>
    <row r="275" spans="1:26">
      <c r="A275" t="s">
        <v>587</v>
      </c>
      <c r="C275">
        <v>19.8</v>
      </c>
      <c r="D275">
        <v>18</v>
      </c>
      <c r="E275">
        <v>16.2</v>
      </c>
      <c r="F275">
        <v>17</v>
      </c>
      <c r="G275">
        <v>500</v>
      </c>
      <c r="H275">
        <v>17.100000000000001</v>
      </c>
      <c r="I275" s="22">
        <v>600</v>
      </c>
      <c r="J275">
        <v>17.2</v>
      </c>
      <c r="K275">
        <v>500</v>
      </c>
      <c r="L275">
        <v>17.899999999999999</v>
      </c>
      <c r="M275" s="22">
        <v>11400</v>
      </c>
      <c r="N275">
        <v>-0.1</v>
      </c>
      <c r="O275">
        <v>17.899999999999999</v>
      </c>
      <c r="P275" s="22">
        <v>10900</v>
      </c>
      <c r="Q275">
        <v>18</v>
      </c>
      <c r="R275" s="22">
        <v>13400</v>
      </c>
      <c r="S275">
        <v>18.100000000000001</v>
      </c>
      <c r="T275">
        <v>100</v>
      </c>
      <c r="U275" s="22">
        <v>11400</v>
      </c>
      <c r="V275">
        <v>17.8</v>
      </c>
      <c r="W275">
        <v>17.899999999999999</v>
      </c>
      <c r="X275">
        <v>17.8</v>
      </c>
      <c r="Y275" s="22">
        <v>11400</v>
      </c>
      <c r="Z275" s="22">
        <v>10400</v>
      </c>
    </row>
    <row r="276" spans="1:26">
      <c r="A276" t="s">
        <v>331</v>
      </c>
      <c r="C276">
        <v>3.5</v>
      </c>
      <c r="D276">
        <v>3.2</v>
      </c>
      <c r="E276">
        <v>2.9</v>
      </c>
      <c r="F276">
        <v>2.9</v>
      </c>
      <c r="G276" s="22">
        <v>109900</v>
      </c>
      <c r="H276">
        <v>3</v>
      </c>
      <c r="I276" s="22">
        <v>126000</v>
      </c>
      <c r="J276">
        <v>3.1</v>
      </c>
      <c r="K276" s="22">
        <v>18000</v>
      </c>
      <c r="L276">
        <v>3.2</v>
      </c>
      <c r="M276" s="22">
        <v>1000</v>
      </c>
      <c r="N276">
        <v>0</v>
      </c>
      <c r="O276">
        <v>3.2</v>
      </c>
      <c r="P276" s="22">
        <v>35600</v>
      </c>
      <c r="Q276">
        <v>3.3</v>
      </c>
      <c r="R276" s="22">
        <v>76500</v>
      </c>
      <c r="S276">
        <v>3.4</v>
      </c>
      <c r="T276" s="22">
        <v>95400</v>
      </c>
      <c r="U276" s="22">
        <v>11300</v>
      </c>
      <c r="V276">
        <v>3.2</v>
      </c>
      <c r="W276">
        <v>3.2</v>
      </c>
      <c r="X276">
        <v>3</v>
      </c>
    </row>
    <row r="277" spans="1:26">
      <c r="A277" t="s">
        <v>343</v>
      </c>
      <c r="C277">
        <v>36.6</v>
      </c>
      <c r="D277">
        <v>33.299999999999997</v>
      </c>
      <c r="E277">
        <v>30</v>
      </c>
      <c r="F277">
        <v>31.5</v>
      </c>
      <c r="G277" s="22">
        <v>100</v>
      </c>
      <c r="H277">
        <v>32</v>
      </c>
      <c r="I277" s="22">
        <v>100</v>
      </c>
      <c r="J277">
        <v>32.5</v>
      </c>
      <c r="K277" s="22">
        <v>3600</v>
      </c>
      <c r="L277">
        <v>33.799999999999997</v>
      </c>
      <c r="M277">
        <v>100</v>
      </c>
      <c r="N277">
        <v>0.5</v>
      </c>
      <c r="O277">
        <v>33.799999999999997</v>
      </c>
      <c r="P277">
        <v>900</v>
      </c>
      <c r="Q277">
        <v>33.9</v>
      </c>
      <c r="R277" s="22">
        <v>2100</v>
      </c>
      <c r="S277">
        <v>34</v>
      </c>
      <c r="T277" s="22">
        <v>4200</v>
      </c>
      <c r="U277" s="22">
        <v>11200</v>
      </c>
      <c r="V277">
        <v>34.4</v>
      </c>
      <c r="W277">
        <v>34.4</v>
      </c>
      <c r="X277">
        <v>33.799999999999997</v>
      </c>
    </row>
    <row r="278" spans="1:26">
      <c r="A278" t="s">
        <v>650</v>
      </c>
      <c r="C278">
        <v>6.5</v>
      </c>
      <c r="D278">
        <v>6.08</v>
      </c>
      <c r="E278">
        <v>5.66</v>
      </c>
      <c r="F278">
        <v>6.02</v>
      </c>
      <c r="G278" s="22">
        <v>500</v>
      </c>
      <c r="H278">
        <v>6.05</v>
      </c>
      <c r="I278" s="22">
        <v>8590</v>
      </c>
      <c r="J278">
        <v>6.07</v>
      </c>
      <c r="K278" s="22">
        <v>1190</v>
      </c>
      <c r="L278">
        <v>6.07</v>
      </c>
      <c r="M278" s="22">
        <v>1000</v>
      </c>
      <c r="N278">
        <v>-0.01</v>
      </c>
      <c r="O278">
        <v>6.08</v>
      </c>
      <c r="P278" s="22">
        <v>3140</v>
      </c>
      <c r="Q278">
        <v>6.12</v>
      </c>
      <c r="R278" s="22">
        <v>1000</v>
      </c>
      <c r="S278">
        <v>6.13</v>
      </c>
      <c r="T278" s="22">
        <v>2000</v>
      </c>
      <c r="U278" s="22">
        <v>11170</v>
      </c>
      <c r="V278">
        <v>6.08</v>
      </c>
      <c r="W278">
        <v>6.14</v>
      </c>
      <c r="X278">
        <v>6.05</v>
      </c>
      <c r="Z278" s="22">
        <v>8030</v>
      </c>
    </row>
    <row r="279" spans="1:26">
      <c r="A279" t="s">
        <v>107</v>
      </c>
      <c r="C279">
        <v>12.9</v>
      </c>
      <c r="D279">
        <v>12.1</v>
      </c>
      <c r="E279">
        <v>11.3</v>
      </c>
      <c r="F279">
        <v>12.1</v>
      </c>
      <c r="G279" s="22">
        <v>3010</v>
      </c>
      <c r="H279">
        <v>12.15</v>
      </c>
      <c r="I279" s="22">
        <v>290</v>
      </c>
      <c r="J279">
        <v>12.25</v>
      </c>
      <c r="K279" s="22">
        <v>1900</v>
      </c>
      <c r="L279">
        <v>12.25</v>
      </c>
      <c r="M279">
        <v>500</v>
      </c>
      <c r="N279">
        <v>0.15</v>
      </c>
      <c r="O279">
        <v>12.3</v>
      </c>
      <c r="P279" s="22">
        <v>10</v>
      </c>
      <c r="Q279">
        <v>12.35</v>
      </c>
      <c r="R279" s="22">
        <v>50</v>
      </c>
      <c r="S279">
        <v>12.4</v>
      </c>
      <c r="T279" s="22">
        <v>1600</v>
      </c>
      <c r="U279" s="22">
        <v>11070</v>
      </c>
      <c r="V279">
        <v>12.15</v>
      </c>
      <c r="W279">
        <v>12.25</v>
      </c>
      <c r="X279">
        <v>12.05</v>
      </c>
      <c r="Y279" s="22">
        <v>5090</v>
      </c>
      <c r="Z279" s="22">
        <v>4700</v>
      </c>
    </row>
    <row r="280" spans="1:26">
      <c r="A280" t="s">
        <v>119</v>
      </c>
      <c r="C280">
        <v>13.35</v>
      </c>
      <c r="D280">
        <v>12.5</v>
      </c>
      <c r="E280">
        <v>11.65</v>
      </c>
      <c r="F280">
        <v>12.55</v>
      </c>
      <c r="G280" s="22">
        <v>100</v>
      </c>
      <c r="H280">
        <v>12.8</v>
      </c>
      <c r="I280" s="22">
        <v>1890</v>
      </c>
      <c r="J280">
        <v>13</v>
      </c>
      <c r="K280">
        <v>290</v>
      </c>
      <c r="L280">
        <v>13.05</v>
      </c>
      <c r="M280">
        <v>20</v>
      </c>
      <c r="N280">
        <v>0.55000000000000004</v>
      </c>
      <c r="O280">
        <v>13.2</v>
      </c>
      <c r="P280" s="22">
        <v>1700</v>
      </c>
      <c r="Q280">
        <v>13.25</v>
      </c>
      <c r="R280">
        <v>10</v>
      </c>
      <c r="S280">
        <v>13.3</v>
      </c>
      <c r="T280" s="22">
        <v>1400</v>
      </c>
      <c r="U280" s="22">
        <v>10710</v>
      </c>
      <c r="V280">
        <v>12.7</v>
      </c>
      <c r="W280">
        <v>13.05</v>
      </c>
      <c r="X280">
        <v>12.7</v>
      </c>
    </row>
    <row r="281" spans="1:26">
      <c r="A281" t="s">
        <v>1197</v>
      </c>
      <c r="C281">
        <v>70.3</v>
      </c>
      <c r="D281">
        <v>61.2</v>
      </c>
      <c r="E281">
        <v>52.1</v>
      </c>
      <c r="F281">
        <v>60</v>
      </c>
      <c r="G281" s="22">
        <v>1900</v>
      </c>
      <c r="H281">
        <v>60.1</v>
      </c>
      <c r="I281" s="22">
        <v>2200</v>
      </c>
      <c r="J281">
        <v>60.2</v>
      </c>
      <c r="K281" s="22">
        <v>200</v>
      </c>
      <c r="L281">
        <v>60.5</v>
      </c>
      <c r="M281" s="22">
        <v>2000</v>
      </c>
      <c r="N281">
        <v>-0.7</v>
      </c>
      <c r="O281">
        <v>61.8</v>
      </c>
      <c r="P281">
        <v>600</v>
      </c>
      <c r="Q281">
        <v>61.9</v>
      </c>
      <c r="R281" s="22">
        <v>1500</v>
      </c>
      <c r="S281">
        <v>62.5</v>
      </c>
      <c r="T281">
        <v>600</v>
      </c>
      <c r="U281" s="22">
        <v>10700</v>
      </c>
      <c r="V281">
        <v>61</v>
      </c>
      <c r="W281">
        <v>61</v>
      </c>
      <c r="X281">
        <v>60.1</v>
      </c>
      <c r="Y281" s="22"/>
    </row>
    <row r="282" spans="1:26">
      <c r="A282" t="s">
        <v>868</v>
      </c>
      <c r="C282">
        <v>16.05</v>
      </c>
      <c r="D282">
        <v>15</v>
      </c>
      <c r="E282">
        <v>13.95</v>
      </c>
      <c r="F282">
        <v>14.9</v>
      </c>
      <c r="G282" s="22">
        <v>10000</v>
      </c>
      <c r="H282">
        <v>15</v>
      </c>
      <c r="I282" s="22">
        <v>10020</v>
      </c>
      <c r="J282">
        <v>15.1</v>
      </c>
      <c r="K282" s="22">
        <v>2800</v>
      </c>
      <c r="L282">
        <v>15.1</v>
      </c>
      <c r="M282" s="22">
        <v>2000</v>
      </c>
      <c r="N282">
        <v>0.1</v>
      </c>
      <c r="O282">
        <v>15.2</v>
      </c>
      <c r="P282" s="22">
        <v>1460</v>
      </c>
      <c r="Q282">
        <v>15.4</v>
      </c>
      <c r="R282" s="22">
        <v>3000</v>
      </c>
      <c r="S282">
        <v>15.5</v>
      </c>
      <c r="T282" s="22">
        <v>1800</v>
      </c>
      <c r="U282" s="22">
        <v>10560</v>
      </c>
      <c r="V282">
        <v>15</v>
      </c>
      <c r="W282">
        <v>15.1</v>
      </c>
      <c r="X282">
        <v>15</v>
      </c>
    </row>
    <row r="283" spans="1:26">
      <c r="A283" t="s">
        <v>334</v>
      </c>
      <c r="C283">
        <v>16.2</v>
      </c>
      <c r="D283">
        <v>14.8</v>
      </c>
      <c r="E283">
        <v>13.4</v>
      </c>
      <c r="F283">
        <v>14.1</v>
      </c>
      <c r="G283" s="22">
        <v>2000</v>
      </c>
      <c r="H283">
        <v>14.8</v>
      </c>
      <c r="I283" s="22">
        <v>1500</v>
      </c>
      <c r="J283">
        <v>14.9</v>
      </c>
      <c r="K283">
        <v>600</v>
      </c>
      <c r="L283">
        <v>14.9</v>
      </c>
      <c r="M283" s="22">
        <v>1200</v>
      </c>
      <c r="N283">
        <v>0.1</v>
      </c>
      <c r="O283">
        <v>15</v>
      </c>
      <c r="P283" s="22">
        <v>2000</v>
      </c>
      <c r="Q283">
        <v>15.1</v>
      </c>
      <c r="R283" s="22">
        <v>1600</v>
      </c>
      <c r="S283">
        <v>15.2</v>
      </c>
      <c r="T283" s="22">
        <v>1400</v>
      </c>
      <c r="U283" s="22">
        <v>10400</v>
      </c>
      <c r="V283">
        <v>15.4</v>
      </c>
      <c r="W283">
        <v>15.4</v>
      </c>
      <c r="X283">
        <v>14.9</v>
      </c>
    </row>
    <row r="284" spans="1:26">
      <c r="A284" t="s">
        <v>124</v>
      </c>
      <c r="C284">
        <v>12.6</v>
      </c>
      <c r="D284">
        <v>11.8</v>
      </c>
      <c r="E284">
        <v>11</v>
      </c>
      <c r="F284">
        <v>11.8</v>
      </c>
      <c r="G284" s="22">
        <v>9500</v>
      </c>
      <c r="H284">
        <v>11.85</v>
      </c>
      <c r="I284" s="22">
        <v>2000</v>
      </c>
      <c r="J284">
        <v>11.9</v>
      </c>
      <c r="K284">
        <v>70</v>
      </c>
      <c r="L284">
        <v>11.95</v>
      </c>
      <c r="M284" s="22">
        <v>1000</v>
      </c>
      <c r="N284">
        <v>0.15</v>
      </c>
      <c r="O284">
        <v>11.95</v>
      </c>
      <c r="P284">
        <v>920</v>
      </c>
      <c r="Q284">
        <v>12</v>
      </c>
      <c r="R284" s="22">
        <v>3000</v>
      </c>
      <c r="S284">
        <v>12.05</v>
      </c>
      <c r="T284" s="22">
        <v>3000</v>
      </c>
      <c r="U284" s="22">
        <v>10240</v>
      </c>
      <c r="V284">
        <v>12</v>
      </c>
      <c r="W284">
        <v>12</v>
      </c>
      <c r="X284">
        <v>11.9</v>
      </c>
    </row>
    <row r="285" spans="1:26">
      <c r="A285" t="s">
        <v>605</v>
      </c>
      <c r="C285">
        <v>1.9</v>
      </c>
      <c r="D285">
        <v>1.8</v>
      </c>
      <c r="E285">
        <v>1.7</v>
      </c>
      <c r="G285" s="22"/>
      <c r="I285" s="22"/>
      <c r="J285">
        <v>1.7</v>
      </c>
      <c r="K285" s="22">
        <v>39400</v>
      </c>
      <c r="L285">
        <v>1.8</v>
      </c>
      <c r="M285" s="22">
        <v>5000</v>
      </c>
      <c r="N285">
        <v>0</v>
      </c>
      <c r="O285">
        <v>1.9</v>
      </c>
      <c r="P285" s="22">
        <v>110800</v>
      </c>
      <c r="R285" s="22"/>
      <c r="T285" s="22"/>
      <c r="U285" s="22">
        <v>10100</v>
      </c>
      <c r="V285">
        <v>1.8</v>
      </c>
      <c r="W285">
        <v>1.9</v>
      </c>
      <c r="X285">
        <v>1.8</v>
      </c>
      <c r="Z285" s="22"/>
    </row>
    <row r="286" spans="1:26">
      <c r="A286" t="s">
        <v>429</v>
      </c>
      <c r="C286">
        <v>6.6</v>
      </c>
      <c r="D286">
        <v>6</v>
      </c>
      <c r="E286">
        <v>5.4</v>
      </c>
      <c r="F286">
        <v>5.8</v>
      </c>
      <c r="G286" s="22">
        <v>3400</v>
      </c>
      <c r="H286">
        <v>5.9</v>
      </c>
      <c r="I286" s="22">
        <v>1700</v>
      </c>
      <c r="J286">
        <v>6</v>
      </c>
      <c r="K286">
        <v>500</v>
      </c>
      <c r="L286">
        <v>6.1</v>
      </c>
      <c r="M286">
        <v>100</v>
      </c>
      <c r="N286">
        <v>0.1</v>
      </c>
      <c r="O286">
        <v>6.2</v>
      </c>
      <c r="P286" s="22">
        <v>15500</v>
      </c>
      <c r="Q286">
        <v>6.3</v>
      </c>
      <c r="R286" s="22">
        <v>100</v>
      </c>
      <c r="S286">
        <v>6.4</v>
      </c>
      <c r="T286" s="22">
        <v>2000</v>
      </c>
      <c r="U286" s="22">
        <v>9800</v>
      </c>
      <c r="V286">
        <v>6</v>
      </c>
      <c r="W286">
        <v>6.1</v>
      </c>
      <c r="X286">
        <v>6</v>
      </c>
      <c r="Z286" s="22"/>
    </row>
    <row r="287" spans="1:26">
      <c r="A287" t="s">
        <v>65</v>
      </c>
      <c r="C287">
        <v>12.75</v>
      </c>
      <c r="D287">
        <v>11.95</v>
      </c>
      <c r="E287">
        <v>11.15</v>
      </c>
      <c r="F287">
        <v>11.45</v>
      </c>
      <c r="G287">
        <v>20</v>
      </c>
      <c r="H287">
        <v>11.5</v>
      </c>
      <c r="I287" s="22">
        <v>2810</v>
      </c>
      <c r="J287">
        <v>11.6</v>
      </c>
      <c r="K287">
        <v>740</v>
      </c>
      <c r="L287">
        <v>11.8</v>
      </c>
      <c r="M287">
        <v>10</v>
      </c>
      <c r="N287">
        <v>-0.15</v>
      </c>
      <c r="O287">
        <v>11.8</v>
      </c>
      <c r="P287">
        <v>990</v>
      </c>
      <c r="Q287">
        <v>11.9</v>
      </c>
      <c r="R287">
        <v>200</v>
      </c>
      <c r="S287">
        <v>11.95</v>
      </c>
      <c r="T287" s="22">
        <v>28400</v>
      </c>
      <c r="U287" s="22">
        <v>9600</v>
      </c>
      <c r="V287">
        <v>11.8</v>
      </c>
      <c r="W287">
        <v>11.8</v>
      </c>
      <c r="X287">
        <v>11.5</v>
      </c>
      <c r="Y287">
        <v>10</v>
      </c>
    </row>
    <row r="288" spans="1:26">
      <c r="A288" t="s">
        <v>300</v>
      </c>
      <c r="C288">
        <v>40.1</v>
      </c>
      <c r="D288">
        <v>36.5</v>
      </c>
      <c r="E288">
        <v>32.9</v>
      </c>
      <c r="F288">
        <v>36</v>
      </c>
      <c r="G288" s="22">
        <v>1200</v>
      </c>
      <c r="H288">
        <v>36.1</v>
      </c>
      <c r="I288" s="22">
        <v>500</v>
      </c>
      <c r="J288">
        <v>36.200000000000003</v>
      </c>
      <c r="K288" s="22">
        <v>300</v>
      </c>
      <c r="L288">
        <v>36.5</v>
      </c>
      <c r="M288" s="22">
        <v>1500</v>
      </c>
      <c r="N288">
        <v>0</v>
      </c>
      <c r="O288">
        <v>36.6</v>
      </c>
      <c r="P288" s="22">
        <v>2000</v>
      </c>
      <c r="Q288">
        <v>36.799999999999997</v>
      </c>
      <c r="R288" s="22">
        <v>3000</v>
      </c>
      <c r="S288">
        <v>37</v>
      </c>
      <c r="T288" s="22">
        <v>3000</v>
      </c>
      <c r="U288" s="22">
        <v>9500</v>
      </c>
      <c r="V288">
        <v>36.5</v>
      </c>
      <c r="W288">
        <v>36.799999999999997</v>
      </c>
      <c r="X288">
        <v>36.5</v>
      </c>
    </row>
    <row r="289" spans="1:26">
      <c r="A289" t="s">
        <v>439</v>
      </c>
      <c r="C289">
        <v>3.3</v>
      </c>
      <c r="D289">
        <v>2.9</v>
      </c>
      <c r="E289">
        <v>2.5</v>
      </c>
      <c r="L289">
        <v>2.5</v>
      </c>
      <c r="M289">
        <v>500</v>
      </c>
      <c r="N289">
        <v>-0.4</v>
      </c>
      <c r="O289">
        <v>2.5</v>
      </c>
      <c r="P289" s="22">
        <v>2300</v>
      </c>
      <c r="Q289">
        <v>2.9</v>
      </c>
      <c r="R289" s="22">
        <v>2300</v>
      </c>
      <c r="S289">
        <v>3.3</v>
      </c>
      <c r="T289" s="22">
        <v>2500</v>
      </c>
      <c r="U289" s="22">
        <v>9200</v>
      </c>
      <c r="V289">
        <v>2.5</v>
      </c>
      <c r="W289">
        <v>3.3</v>
      </c>
      <c r="X289">
        <v>2.5</v>
      </c>
      <c r="Y289">
        <v>200</v>
      </c>
    </row>
    <row r="290" spans="1:26">
      <c r="A290" t="s">
        <v>382</v>
      </c>
      <c r="C290">
        <v>7.2</v>
      </c>
      <c r="D290">
        <v>6.6</v>
      </c>
      <c r="E290">
        <v>6</v>
      </c>
      <c r="F290">
        <v>6</v>
      </c>
      <c r="G290" s="22">
        <v>10000</v>
      </c>
      <c r="H290">
        <v>6.1</v>
      </c>
      <c r="I290" s="22">
        <v>100</v>
      </c>
      <c r="J290">
        <v>6.2</v>
      </c>
      <c r="K290" s="22">
        <v>7200</v>
      </c>
      <c r="L290">
        <v>6.4</v>
      </c>
      <c r="M290">
        <v>100</v>
      </c>
      <c r="N290">
        <v>-0.2</v>
      </c>
      <c r="O290">
        <v>6.6</v>
      </c>
      <c r="P290" s="22">
        <v>3800</v>
      </c>
      <c r="Q290">
        <v>6.8</v>
      </c>
      <c r="R290" s="22">
        <v>1000</v>
      </c>
      <c r="S290">
        <v>6.9</v>
      </c>
      <c r="T290" s="22">
        <v>900</v>
      </c>
      <c r="U290" s="22">
        <v>9100</v>
      </c>
      <c r="V290">
        <v>6.4</v>
      </c>
      <c r="W290">
        <v>6.4</v>
      </c>
      <c r="X290">
        <v>6.2</v>
      </c>
    </row>
    <row r="291" spans="1:26">
      <c r="A291" t="s">
        <v>133</v>
      </c>
      <c r="C291">
        <v>12.8</v>
      </c>
      <c r="D291">
        <v>12</v>
      </c>
      <c r="E291">
        <v>11.2</v>
      </c>
      <c r="F291">
        <v>12</v>
      </c>
      <c r="G291" s="22">
        <v>6330</v>
      </c>
      <c r="H291">
        <v>12.05</v>
      </c>
      <c r="I291" s="22">
        <v>280</v>
      </c>
      <c r="J291">
        <v>12.1</v>
      </c>
      <c r="K291">
        <v>300</v>
      </c>
      <c r="L291">
        <v>12.1</v>
      </c>
      <c r="M291">
        <v>100</v>
      </c>
      <c r="N291">
        <v>0.1</v>
      </c>
      <c r="O291">
        <v>12.2</v>
      </c>
      <c r="P291" s="22">
        <v>10000</v>
      </c>
      <c r="Q291">
        <v>12.3</v>
      </c>
      <c r="R291" s="22">
        <v>5060</v>
      </c>
      <c r="S291">
        <v>12.35</v>
      </c>
      <c r="T291" s="22">
        <v>4400</v>
      </c>
      <c r="U291" s="22">
        <v>9020</v>
      </c>
      <c r="V291">
        <v>12.2</v>
      </c>
      <c r="W291">
        <v>12.5</v>
      </c>
      <c r="X291">
        <v>12</v>
      </c>
    </row>
    <row r="292" spans="1:26">
      <c r="A292" t="s">
        <v>1498</v>
      </c>
      <c r="C292">
        <v>11</v>
      </c>
      <c r="D292">
        <v>9.6</v>
      </c>
      <c r="E292">
        <v>8.1999999999999993</v>
      </c>
      <c r="F292">
        <v>9.9</v>
      </c>
      <c r="G292" s="22">
        <v>50000</v>
      </c>
      <c r="H292">
        <v>10</v>
      </c>
      <c r="I292" s="22">
        <v>1000</v>
      </c>
      <c r="J292">
        <v>10.1</v>
      </c>
      <c r="K292" s="22">
        <v>500</v>
      </c>
      <c r="L292">
        <v>11</v>
      </c>
      <c r="M292" s="22">
        <v>1500</v>
      </c>
      <c r="N292">
        <v>1.4</v>
      </c>
      <c r="P292" s="22"/>
      <c r="R292" s="22"/>
      <c r="T292" s="22"/>
      <c r="U292" s="22">
        <v>9000</v>
      </c>
      <c r="V292">
        <v>11</v>
      </c>
      <c r="W292">
        <v>11</v>
      </c>
      <c r="X292">
        <v>9.6999999999999993</v>
      </c>
    </row>
    <row r="293" spans="1:26">
      <c r="A293" t="s">
        <v>489</v>
      </c>
      <c r="C293">
        <v>5.7</v>
      </c>
      <c r="D293">
        <v>5.2</v>
      </c>
      <c r="E293">
        <v>4.7</v>
      </c>
      <c r="H293">
        <v>4.7</v>
      </c>
      <c r="I293" s="22">
        <v>2700</v>
      </c>
      <c r="J293">
        <v>5.2</v>
      </c>
      <c r="K293" s="22">
        <v>5000</v>
      </c>
      <c r="L293">
        <v>5.3</v>
      </c>
      <c r="M293" s="22">
        <v>5000</v>
      </c>
      <c r="N293">
        <v>0.1</v>
      </c>
      <c r="O293">
        <v>5.4</v>
      </c>
      <c r="P293" s="22">
        <v>3000</v>
      </c>
      <c r="Q293">
        <v>5.6</v>
      </c>
      <c r="R293" s="22">
        <v>10400</v>
      </c>
      <c r="S293">
        <v>5.7</v>
      </c>
      <c r="T293">
        <v>800</v>
      </c>
      <c r="U293" s="22">
        <v>9000</v>
      </c>
      <c r="V293">
        <v>5.2</v>
      </c>
      <c r="W293">
        <v>5.3</v>
      </c>
      <c r="X293">
        <v>5.2</v>
      </c>
    </row>
    <row r="294" spans="1:26">
      <c r="A294" t="s">
        <v>755</v>
      </c>
      <c r="C294">
        <v>1.4</v>
      </c>
      <c r="D294">
        <v>1.3</v>
      </c>
      <c r="E294">
        <v>1.2</v>
      </c>
      <c r="I294" s="22"/>
      <c r="J294">
        <v>1.2</v>
      </c>
      <c r="K294" s="22">
        <v>26000</v>
      </c>
      <c r="L294">
        <v>1.3</v>
      </c>
      <c r="M294">
        <v>200</v>
      </c>
      <c r="N294">
        <v>0</v>
      </c>
      <c r="O294">
        <v>1.3</v>
      </c>
      <c r="P294" s="22">
        <v>177000</v>
      </c>
      <c r="Q294">
        <v>1.4</v>
      </c>
      <c r="R294" s="22">
        <v>109800</v>
      </c>
      <c r="T294" s="22"/>
      <c r="U294" s="22">
        <v>8900</v>
      </c>
      <c r="V294">
        <v>1.3</v>
      </c>
      <c r="W294">
        <v>1.3</v>
      </c>
      <c r="X294">
        <v>1.2</v>
      </c>
    </row>
    <row r="295" spans="1:26">
      <c r="A295" t="s">
        <v>616</v>
      </c>
      <c r="C295">
        <v>6.7</v>
      </c>
      <c r="D295">
        <v>6.1</v>
      </c>
      <c r="E295">
        <v>5.5</v>
      </c>
      <c r="F295">
        <v>5.8</v>
      </c>
      <c r="G295" s="22">
        <v>600</v>
      </c>
      <c r="H295">
        <v>5.9</v>
      </c>
      <c r="I295" s="22">
        <v>1800</v>
      </c>
      <c r="J295">
        <v>6</v>
      </c>
      <c r="K295" s="22">
        <v>4000</v>
      </c>
      <c r="L295">
        <v>6.1</v>
      </c>
      <c r="M295" s="22">
        <v>2000</v>
      </c>
      <c r="N295">
        <v>0</v>
      </c>
      <c r="O295">
        <v>6.2</v>
      </c>
      <c r="P295" s="22">
        <v>30500</v>
      </c>
      <c r="Q295">
        <v>6.3</v>
      </c>
      <c r="R295" s="22">
        <v>4100</v>
      </c>
      <c r="S295">
        <v>6.4</v>
      </c>
      <c r="T295" s="22">
        <v>3000</v>
      </c>
      <c r="U295" s="22">
        <v>8500</v>
      </c>
      <c r="V295">
        <v>6.1</v>
      </c>
      <c r="W295">
        <v>6.1</v>
      </c>
      <c r="X295">
        <v>6.1</v>
      </c>
    </row>
    <row r="296" spans="1:26">
      <c r="A296" t="s">
        <v>159</v>
      </c>
      <c r="C296">
        <v>58.7</v>
      </c>
      <c r="D296">
        <v>54.9</v>
      </c>
      <c r="E296">
        <v>51.1</v>
      </c>
      <c r="F296">
        <v>53.2</v>
      </c>
      <c r="G296" s="22">
        <v>1000</v>
      </c>
      <c r="H296">
        <v>53.3</v>
      </c>
      <c r="I296" s="22">
        <v>3050</v>
      </c>
      <c r="J296">
        <v>54</v>
      </c>
      <c r="K296" s="22">
        <v>1340</v>
      </c>
      <c r="L296">
        <v>54.8</v>
      </c>
      <c r="M296">
        <v>100</v>
      </c>
      <c r="N296">
        <v>-0.1</v>
      </c>
      <c r="O296">
        <v>54.8</v>
      </c>
      <c r="P296" s="22">
        <v>3290</v>
      </c>
      <c r="Q296">
        <v>54.9</v>
      </c>
      <c r="R296" s="22">
        <v>500</v>
      </c>
      <c r="S296">
        <v>55</v>
      </c>
      <c r="T296" s="22">
        <v>2540</v>
      </c>
      <c r="U296" s="22">
        <v>8260</v>
      </c>
      <c r="V296">
        <v>54</v>
      </c>
      <c r="W296">
        <v>55</v>
      </c>
      <c r="X296">
        <v>53.1</v>
      </c>
    </row>
    <row r="297" spans="1:26">
      <c r="A297" t="s">
        <v>853</v>
      </c>
      <c r="C297">
        <v>22.1</v>
      </c>
      <c r="D297">
        <v>19.3</v>
      </c>
      <c r="E297">
        <v>16.5</v>
      </c>
      <c r="F297">
        <v>18.8</v>
      </c>
      <c r="G297">
        <v>100</v>
      </c>
      <c r="H297">
        <v>18.899999999999999</v>
      </c>
      <c r="I297">
        <v>600</v>
      </c>
      <c r="J297">
        <v>19</v>
      </c>
      <c r="K297">
        <v>100</v>
      </c>
      <c r="L297">
        <v>19</v>
      </c>
      <c r="M297" s="22">
        <v>100</v>
      </c>
      <c r="N297">
        <v>-0.3</v>
      </c>
      <c r="O297">
        <v>19.3</v>
      </c>
      <c r="P297" s="22">
        <v>1500</v>
      </c>
      <c r="Q297">
        <v>19.399999999999999</v>
      </c>
      <c r="R297">
        <v>400</v>
      </c>
      <c r="S297">
        <v>19.5</v>
      </c>
      <c r="T297" s="22">
        <v>1100</v>
      </c>
      <c r="U297" s="22">
        <v>8200</v>
      </c>
      <c r="V297">
        <v>19.600000000000001</v>
      </c>
      <c r="W297">
        <v>19.600000000000001</v>
      </c>
      <c r="X297">
        <v>18.899999999999999</v>
      </c>
    </row>
    <row r="298" spans="1:26">
      <c r="A298" t="s">
        <v>1474</v>
      </c>
      <c r="C298">
        <v>190.9</v>
      </c>
      <c r="D298">
        <v>166</v>
      </c>
      <c r="E298">
        <v>141.1</v>
      </c>
      <c r="F298">
        <v>162.19999999999999</v>
      </c>
      <c r="G298" s="22">
        <v>600</v>
      </c>
      <c r="H298">
        <v>162.30000000000001</v>
      </c>
      <c r="I298">
        <v>200</v>
      </c>
      <c r="J298">
        <v>165.5</v>
      </c>
      <c r="K298" s="22">
        <v>500</v>
      </c>
      <c r="L298">
        <v>166</v>
      </c>
      <c r="M298">
        <v>200</v>
      </c>
      <c r="N298">
        <v>0</v>
      </c>
      <c r="O298">
        <v>166</v>
      </c>
      <c r="P298" s="22">
        <v>2500</v>
      </c>
      <c r="Q298">
        <v>166.5</v>
      </c>
      <c r="R298" s="22">
        <v>1200</v>
      </c>
      <c r="S298">
        <v>167</v>
      </c>
      <c r="T298" s="22">
        <v>300</v>
      </c>
      <c r="U298" s="22">
        <v>7900</v>
      </c>
      <c r="V298">
        <v>166</v>
      </c>
      <c r="W298">
        <v>167</v>
      </c>
      <c r="X298">
        <v>166</v>
      </c>
      <c r="Y298" s="22"/>
      <c r="Z298" s="22">
        <v>4400</v>
      </c>
    </row>
    <row r="299" spans="1:26">
      <c r="A299" t="s">
        <v>457</v>
      </c>
      <c r="C299">
        <v>6.2</v>
      </c>
      <c r="D299">
        <v>5.7</v>
      </c>
      <c r="E299">
        <v>5.2</v>
      </c>
      <c r="G299" s="22"/>
      <c r="H299">
        <v>5.2</v>
      </c>
      <c r="I299" s="22">
        <v>1300</v>
      </c>
      <c r="J299">
        <v>5.3</v>
      </c>
      <c r="K299" s="22">
        <v>1000</v>
      </c>
      <c r="L299">
        <v>5.5</v>
      </c>
      <c r="M299">
        <v>100</v>
      </c>
      <c r="N299">
        <v>-0.2</v>
      </c>
      <c r="O299">
        <v>5.5</v>
      </c>
      <c r="P299">
        <v>400</v>
      </c>
      <c r="Q299">
        <v>5.6</v>
      </c>
      <c r="R299" s="22">
        <v>800</v>
      </c>
      <c r="S299">
        <v>5.7</v>
      </c>
      <c r="T299" s="22">
        <v>2000</v>
      </c>
      <c r="U299" s="22">
        <v>7700</v>
      </c>
      <c r="V299">
        <v>5.5</v>
      </c>
      <c r="W299">
        <v>5.5</v>
      </c>
      <c r="X299">
        <v>5.2</v>
      </c>
    </row>
    <row r="300" spans="1:26">
      <c r="A300" t="s">
        <v>229</v>
      </c>
      <c r="C300">
        <v>7.36</v>
      </c>
      <c r="D300">
        <v>6.88</v>
      </c>
      <c r="E300">
        <v>6.4</v>
      </c>
      <c r="F300">
        <v>7</v>
      </c>
      <c r="G300">
        <v>500</v>
      </c>
      <c r="H300">
        <v>7.1</v>
      </c>
      <c r="I300" s="22">
        <v>2000</v>
      </c>
      <c r="J300">
        <v>7.11</v>
      </c>
      <c r="K300" s="22">
        <v>1000</v>
      </c>
      <c r="L300">
        <v>7.2</v>
      </c>
      <c r="M300">
        <v>650</v>
      </c>
      <c r="N300">
        <v>0.32</v>
      </c>
      <c r="O300">
        <v>7.2</v>
      </c>
      <c r="P300" s="22">
        <v>300</v>
      </c>
      <c r="Q300">
        <v>7.34</v>
      </c>
      <c r="R300" s="22">
        <v>590</v>
      </c>
      <c r="S300">
        <v>7.35</v>
      </c>
      <c r="T300" s="22">
        <v>7010</v>
      </c>
      <c r="U300" s="22">
        <v>7630</v>
      </c>
      <c r="V300">
        <v>6.8</v>
      </c>
      <c r="W300">
        <v>7.35</v>
      </c>
      <c r="X300">
        <v>6.8</v>
      </c>
    </row>
    <row r="301" spans="1:26">
      <c r="A301" t="s">
        <v>59</v>
      </c>
      <c r="C301">
        <v>13.55</v>
      </c>
      <c r="D301">
        <v>12.7</v>
      </c>
      <c r="E301">
        <v>11.85</v>
      </c>
      <c r="F301">
        <v>11.85</v>
      </c>
      <c r="G301" s="22">
        <v>500</v>
      </c>
      <c r="H301">
        <v>12.2</v>
      </c>
      <c r="I301" s="22">
        <v>2500</v>
      </c>
      <c r="J301">
        <v>12.3</v>
      </c>
      <c r="K301" s="22">
        <v>3210</v>
      </c>
      <c r="L301">
        <v>13</v>
      </c>
      <c r="M301">
        <v>10</v>
      </c>
      <c r="N301">
        <v>0.3</v>
      </c>
      <c r="O301">
        <v>12.6</v>
      </c>
      <c r="P301" s="22">
        <v>10</v>
      </c>
      <c r="Q301">
        <v>12.7</v>
      </c>
      <c r="R301" s="22">
        <v>3680</v>
      </c>
      <c r="S301">
        <v>12.8</v>
      </c>
      <c r="T301" s="22">
        <v>3410</v>
      </c>
      <c r="U301" s="22">
        <v>7510</v>
      </c>
      <c r="V301">
        <v>12.5</v>
      </c>
      <c r="W301">
        <v>13</v>
      </c>
      <c r="X301">
        <v>12.3</v>
      </c>
      <c r="Y301" s="22">
        <v>6990</v>
      </c>
    </row>
    <row r="302" spans="1:26">
      <c r="A302" t="s">
        <v>1204</v>
      </c>
      <c r="C302">
        <v>1.9</v>
      </c>
      <c r="D302">
        <v>1.8</v>
      </c>
      <c r="E302">
        <v>1.7</v>
      </c>
      <c r="G302" s="22"/>
      <c r="H302">
        <v>1.7</v>
      </c>
      <c r="I302" s="22">
        <v>108400</v>
      </c>
      <c r="J302">
        <v>1.8</v>
      </c>
      <c r="K302" s="22">
        <v>10000</v>
      </c>
      <c r="L302">
        <v>1.9</v>
      </c>
      <c r="M302">
        <v>100</v>
      </c>
      <c r="N302">
        <v>0.1</v>
      </c>
      <c r="O302">
        <v>1.9</v>
      </c>
      <c r="P302" s="22">
        <v>50500</v>
      </c>
      <c r="R302" s="22"/>
      <c r="U302" s="22">
        <v>7500</v>
      </c>
      <c r="V302">
        <v>1.8</v>
      </c>
      <c r="W302">
        <v>1.9</v>
      </c>
      <c r="X302">
        <v>1.8</v>
      </c>
    </row>
    <row r="303" spans="1:26">
      <c r="A303" t="s">
        <v>248</v>
      </c>
      <c r="C303">
        <v>4.5999999999999996</v>
      </c>
      <c r="D303">
        <v>4.2</v>
      </c>
      <c r="E303">
        <v>3.8</v>
      </c>
      <c r="F303">
        <v>3.8</v>
      </c>
      <c r="G303" s="22">
        <v>100</v>
      </c>
      <c r="H303">
        <v>3.9</v>
      </c>
      <c r="I303" s="22">
        <v>5300</v>
      </c>
      <c r="J303">
        <v>4</v>
      </c>
      <c r="K303" s="22">
        <v>2000</v>
      </c>
      <c r="L303">
        <v>4.0999999999999996</v>
      </c>
      <c r="M303" s="22">
        <v>500</v>
      </c>
      <c r="N303">
        <v>-0.1</v>
      </c>
      <c r="O303">
        <v>4.2</v>
      </c>
      <c r="P303" s="22">
        <v>2100</v>
      </c>
      <c r="Q303">
        <v>4.3</v>
      </c>
      <c r="R303" s="22">
        <v>6300</v>
      </c>
      <c r="S303">
        <v>4.4000000000000004</v>
      </c>
      <c r="T303" s="22">
        <v>8100</v>
      </c>
      <c r="U303" s="22">
        <v>7400</v>
      </c>
      <c r="V303">
        <v>4.0999999999999996</v>
      </c>
      <c r="W303">
        <v>4.0999999999999996</v>
      </c>
      <c r="X303">
        <v>4.0999999999999996</v>
      </c>
      <c r="Z303" s="22"/>
    </row>
    <row r="304" spans="1:26">
      <c r="A304" t="s">
        <v>156</v>
      </c>
      <c r="C304">
        <v>55.5</v>
      </c>
      <c r="D304">
        <v>51.9</v>
      </c>
      <c r="E304">
        <v>48.3</v>
      </c>
      <c r="F304">
        <v>51</v>
      </c>
      <c r="G304" s="22">
        <v>860</v>
      </c>
      <c r="H304">
        <v>51.1</v>
      </c>
      <c r="I304" s="22">
        <v>370</v>
      </c>
      <c r="J304">
        <v>51.2</v>
      </c>
      <c r="K304" s="22">
        <v>1600</v>
      </c>
      <c r="L304">
        <v>51.8</v>
      </c>
      <c r="M304">
        <v>10</v>
      </c>
      <c r="N304">
        <v>-0.1</v>
      </c>
      <c r="O304">
        <v>51.8</v>
      </c>
      <c r="P304" s="22">
        <v>1770</v>
      </c>
      <c r="Q304">
        <v>51.9</v>
      </c>
      <c r="R304" s="22">
        <v>1210</v>
      </c>
      <c r="S304">
        <v>52</v>
      </c>
      <c r="T304" s="22">
        <v>10</v>
      </c>
      <c r="U304" s="22">
        <v>7220</v>
      </c>
      <c r="V304">
        <v>52</v>
      </c>
      <c r="W304">
        <v>52</v>
      </c>
      <c r="X304">
        <v>51.5</v>
      </c>
      <c r="Y304" s="22">
        <v>2200</v>
      </c>
    </row>
    <row r="305" spans="1:26">
      <c r="A305" t="s">
        <v>864</v>
      </c>
      <c r="C305">
        <v>9</v>
      </c>
      <c r="D305">
        <v>7.9</v>
      </c>
      <c r="E305">
        <v>6.8</v>
      </c>
      <c r="F305">
        <v>7.1</v>
      </c>
      <c r="G305" s="22">
        <v>700</v>
      </c>
      <c r="H305">
        <v>7.2</v>
      </c>
      <c r="I305" s="22">
        <v>2500</v>
      </c>
      <c r="J305">
        <v>7.3</v>
      </c>
      <c r="K305">
        <v>500</v>
      </c>
      <c r="L305">
        <v>7.7</v>
      </c>
      <c r="M305" s="22">
        <v>6900</v>
      </c>
      <c r="N305">
        <v>-0.2</v>
      </c>
      <c r="O305">
        <v>7.8</v>
      </c>
      <c r="P305" s="22">
        <v>10000</v>
      </c>
      <c r="Q305">
        <v>7.9</v>
      </c>
      <c r="R305" s="22">
        <v>500</v>
      </c>
      <c r="S305">
        <v>8</v>
      </c>
      <c r="T305" s="22">
        <v>200</v>
      </c>
      <c r="U305" s="22">
        <v>6900</v>
      </c>
      <c r="V305">
        <v>7.7</v>
      </c>
      <c r="W305">
        <v>7.7</v>
      </c>
      <c r="X305">
        <v>7.7</v>
      </c>
      <c r="Y305" s="22">
        <v>6900</v>
      </c>
    </row>
    <row r="306" spans="1:26">
      <c r="A306" t="s">
        <v>386</v>
      </c>
      <c r="C306">
        <v>15</v>
      </c>
      <c r="D306">
        <v>13.7</v>
      </c>
      <c r="E306">
        <v>12.4</v>
      </c>
      <c r="F306">
        <v>12.4</v>
      </c>
      <c r="G306" s="22">
        <v>2000</v>
      </c>
      <c r="H306">
        <v>12.6</v>
      </c>
      <c r="I306" s="22">
        <v>1000</v>
      </c>
      <c r="J306">
        <v>12.8</v>
      </c>
      <c r="K306" s="22">
        <v>600</v>
      </c>
      <c r="L306">
        <v>13.1</v>
      </c>
      <c r="M306" s="22">
        <v>2100</v>
      </c>
      <c r="N306">
        <v>-0.6</v>
      </c>
      <c r="O306">
        <v>13.7</v>
      </c>
      <c r="P306" s="22">
        <v>100</v>
      </c>
      <c r="Q306">
        <v>14.7</v>
      </c>
      <c r="R306" s="22">
        <v>400</v>
      </c>
      <c r="T306" s="22"/>
      <c r="U306" s="22">
        <v>6800</v>
      </c>
      <c r="V306">
        <v>13.3</v>
      </c>
      <c r="W306">
        <v>13.7</v>
      </c>
      <c r="X306">
        <v>13.1</v>
      </c>
    </row>
    <row r="307" spans="1:26">
      <c r="A307" t="s">
        <v>648</v>
      </c>
      <c r="C307">
        <v>31.2</v>
      </c>
      <c r="D307">
        <v>29.2</v>
      </c>
      <c r="E307">
        <v>27.2</v>
      </c>
      <c r="F307">
        <v>28.45</v>
      </c>
      <c r="G307" s="22">
        <v>5500</v>
      </c>
      <c r="H307">
        <v>28.5</v>
      </c>
      <c r="I307" s="22">
        <v>5960</v>
      </c>
      <c r="J307">
        <v>28.6</v>
      </c>
      <c r="K307" s="22">
        <v>3090</v>
      </c>
      <c r="L307">
        <v>28.6</v>
      </c>
      <c r="M307">
        <v>10</v>
      </c>
      <c r="N307">
        <v>-0.6</v>
      </c>
      <c r="O307">
        <v>28.7</v>
      </c>
      <c r="P307" s="22">
        <v>1060</v>
      </c>
      <c r="Q307">
        <v>28.8</v>
      </c>
      <c r="R307" s="22">
        <v>5000</v>
      </c>
      <c r="S307">
        <v>28.9</v>
      </c>
      <c r="T307" s="22">
        <v>3000</v>
      </c>
      <c r="U307" s="22">
        <v>6750</v>
      </c>
      <c r="V307">
        <v>28.5</v>
      </c>
      <c r="W307">
        <v>28.6</v>
      </c>
      <c r="X307">
        <v>28.5</v>
      </c>
      <c r="Z307" s="22">
        <v>1600</v>
      </c>
    </row>
    <row r="308" spans="1:26">
      <c r="A308" t="s">
        <v>57</v>
      </c>
      <c r="C308">
        <v>5.77</v>
      </c>
      <c r="D308">
        <v>5.4</v>
      </c>
      <c r="E308">
        <v>5.03</v>
      </c>
      <c r="F308">
        <v>5.28</v>
      </c>
      <c r="G308" s="22">
        <v>10500</v>
      </c>
      <c r="H308">
        <v>5.29</v>
      </c>
      <c r="I308">
        <v>80</v>
      </c>
      <c r="J308">
        <v>5.3</v>
      </c>
      <c r="K308" s="22">
        <v>4180</v>
      </c>
      <c r="L308">
        <v>5.3</v>
      </c>
      <c r="M308" s="22">
        <v>6000</v>
      </c>
      <c r="N308">
        <v>-0.1</v>
      </c>
      <c r="O308">
        <v>5.4</v>
      </c>
      <c r="P308" s="22">
        <v>1000</v>
      </c>
      <c r="Q308">
        <v>5.43</v>
      </c>
      <c r="R308" s="22">
        <v>100</v>
      </c>
      <c r="S308">
        <v>5.44</v>
      </c>
      <c r="T308" s="22">
        <v>300</v>
      </c>
      <c r="U308" s="22">
        <v>6740</v>
      </c>
      <c r="V308">
        <v>5.4</v>
      </c>
      <c r="W308">
        <v>5.4</v>
      </c>
      <c r="X308">
        <v>5.3</v>
      </c>
      <c r="Y308" s="22">
        <v>4450</v>
      </c>
    </row>
    <row r="309" spans="1:26">
      <c r="A309" t="s">
        <v>1387</v>
      </c>
      <c r="C309">
        <v>7.5</v>
      </c>
      <c r="D309">
        <v>6.6</v>
      </c>
      <c r="E309">
        <v>5.7</v>
      </c>
      <c r="F309">
        <v>6.4</v>
      </c>
      <c r="G309" s="22">
        <v>19400</v>
      </c>
      <c r="H309">
        <v>6.5</v>
      </c>
      <c r="I309" s="22">
        <v>7900</v>
      </c>
      <c r="J309">
        <v>6.6</v>
      </c>
      <c r="K309" s="22">
        <v>6400</v>
      </c>
      <c r="L309">
        <v>6.6</v>
      </c>
      <c r="M309" s="22">
        <v>5000</v>
      </c>
      <c r="N309">
        <v>0</v>
      </c>
      <c r="O309">
        <v>6.7</v>
      </c>
      <c r="P309" s="22">
        <v>1000</v>
      </c>
      <c r="Q309">
        <v>6.8</v>
      </c>
      <c r="R309" s="22">
        <v>13700</v>
      </c>
      <c r="S309">
        <v>6.9</v>
      </c>
      <c r="T309" s="22">
        <v>11400</v>
      </c>
      <c r="U309" s="22">
        <v>6600</v>
      </c>
      <c r="V309">
        <v>6.7</v>
      </c>
      <c r="W309">
        <v>6.7</v>
      </c>
      <c r="X309">
        <v>6.6</v>
      </c>
    </row>
    <row r="310" spans="1:26">
      <c r="A310" t="s">
        <v>871</v>
      </c>
      <c r="C310">
        <v>46.7</v>
      </c>
      <c r="D310">
        <v>42.5</v>
      </c>
      <c r="E310">
        <v>38.299999999999997</v>
      </c>
      <c r="F310">
        <v>42.4</v>
      </c>
      <c r="G310">
        <v>500</v>
      </c>
      <c r="H310">
        <v>42.5</v>
      </c>
      <c r="I310" s="22">
        <v>500</v>
      </c>
      <c r="J310">
        <v>42.6</v>
      </c>
      <c r="K310" s="22">
        <v>500</v>
      </c>
      <c r="L310">
        <v>43</v>
      </c>
      <c r="M310" s="22">
        <v>1400</v>
      </c>
      <c r="N310">
        <v>0.5</v>
      </c>
      <c r="O310">
        <v>46.7</v>
      </c>
      <c r="P310">
        <v>100</v>
      </c>
      <c r="R310" s="22"/>
      <c r="T310" s="22"/>
      <c r="U310" s="22">
        <v>6200</v>
      </c>
      <c r="V310">
        <v>42.5</v>
      </c>
      <c r="W310">
        <v>43</v>
      </c>
      <c r="X310">
        <v>42.4</v>
      </c>
      <c r="Y310" s="22">
        <v>1400</v>
      </c>
    </row>
    <row r="311" spans="1:26">
      <c r="A311" t="s">
        <v>1339</v>
      </c>
      <c r="C311">
        <v>37.299999999999997</v>
      </c>
      <c r="D311">
        <v>32.5</v>
      </c>
      <c r="E311">
        <v>27.7</v>
      </c>
      <c r="F311">
        <v>29.5</v>
      </c>
      <c r="G311" s="22">
        <v>1000</v>
      </c>
      <c r="H311">
        <v>31.9</v>
      </c>
      <c r="I311" s="22">
        <v>3500</v>
      </c>
      <c r="J311">
        <v>32.5</v>
      </c>
      <c r="K311" s="22">
        <v>4900</v>
      </c>
      <c r="L311">
        <v>32.5</v>
      </c>
      <c r="M311" s="22">
        <v>100</v>
      </c>
      <c r="N311">
        <v>0</v>
      </c>
      <c r="O311">
        <v>34.9</v>
      </c>
      <c r="P311" s="22">
        <v>500</v>
      </c>
      <c r="Q311">
        <v>35</v>
      </c>
      <c r="R311" s="22">
        <v>2000</v>
      </c>
      <c r="S311">
        <v>36.9</v>
      </c>
      <c r="T311" s="22">
        <v>500</v>
      </c>
      <c r="U311" s="22">
        <v>6100</v>
      </c>
      <c r="V311">
        <v>32.5</v>
      </c>
      <c r="W311">
        <v>32.5</v>
      </c>
      <c r="X311">
        <v>32.5</v>
      </c>
      <c r="Y311" s="22"/>
    </row>
    <row r="312" spans="1:26">
      <c r="A312" t="s">
        <v>744</v>
      </c>
      <c r="C312">
        <v>2.7</v>
      </c>
      <c r="D312">
        <v>2.5</v>
      </c>
      <c r="E312">
        <v>2.2999999999999998</v>
      </c>
      <c r="H312">
        <v>2.2999999999999998</v>
      </c>
      <c r="I312" s="22">
        <v>24600</v>
      </c>
      <c r="J312">
        <v>2.4</v>
      </c>
      <c r="K312" s="22">
        <v>4600</v>
      </c>
      <c r="L312">
        <v>2.5</v>
      </c>
      <c r="M312" s="22">
        <v>100</v>
      </c>
      <c r="N312">
        <v>0</v>
      </c>
      <c r="O312">
        <v>2.5</v>
      </c>
      <c r="P312" s="22">
        <v>200</v>
      </c>
      <c r="Q312">
        <v>2.6</v>
      </c>
      <c r="R312" s="22">
        <v>7500</v>
      </c>
      <c r="S312">
        <v>2.7</v>
      </c>
      <c r="T312" s="22">
        <v>13000</v>
      </c>
      <c r="U312" s="22">
        <v>6100</v>
      </c>
      <c r="V312">
        <v>2.4</v>
      </c>
      <c r="W312">
        <v>2.5</v>
      </c>
      <c r="X312">
        <v>2.4</v>
      </c>
    </row>
    <row r="313" spans="1:26">
      <c r="A313" t="s">
        <v>179</v>
      </c>
      <c r="C313">
        <v>13.4</v>
      </c>
      <c r="D313">
        <v>12.55</v>
      </c>
      <c r="E313">
        <v>11.7</v>
      </c>
      <c r="F313">
        <v>11.7</v>
      </c>
      <c r="G313" s="22">
        <v>2300</v>
      </c>
      <c r="H313">
        <v>12</v>
      </c>
      <c r="I313">
        <v>100</v>
      </c>
      <c r="J313">
        <v>12.1</v>
      </c>
      <c r="K313" s="22">
        <v>10</v>
      </c>
      <c r="L313">
        <v>13</v>
      </c>
      <c r="M313" s="22">
        <v>10</v>
      </c>
      <c r="N313">
        <v>0.45</v>
      </c>
      <c r="O313">
        <v>13</v>
      </c>
      <c r="P313" s="22">
        <v>2330</v>
      </c>
      <c r="Q313">
        <v>13.1</v>
      </c>
      <c r="R313" s="22">
        <v>1740</v>
      </c>
      <c r="S313">
        <v>13.4</v>
      </c>
      <c r="T313" s="22">
        <v>5100</v>
      </c>
      <c r="U313" s="22">
        <v>6020</v>
      </c>
      <c r="V313">
        <v>13.1</v>
      </c>
      <c r="W313">
        <v>13.1</v>
      </c>
      <c r="X313">
        <v>12.55</v>
      </c>
    </row>
    <row r="314" spans="1:26">
      <c r="A314" t="s">
        <v>373</v>
      </c>
      <c r="C314">
        <v>2.2000000000000002</v>
      </c>
      <c r="D314">
        <v>2</v>
      </c>
      <c r="E314">
        <v>1.8</v>
      </c>
      <c r="H314">
        <v>1.8</v>
      </c>
      <c r="I314" s="22">
        <v>11100</v>
      </c>
      <c r="J314">
        <v>1.9</v>
      </c>
      <c r="K314" s="22">
        <v>5000</v>
      </c>
      <c r="L314">
        <v>1.9</v>
      </c>
      <c r="M314">
        <v>900</v>
      </c>
      <c r="N314">
        <v>-0.1</v>
      </c>
      <c r="O314">
        <v>2</v>
      </c>
      <c r="P314" s="22">
        <v>9000</v>
      </c>
      <c r="Q314">
        <v>2.1</v>
      </c>
      <c r="R314" s="22">
        <v>5700</v>
      </c>
      <c r="S314">
        <v>2.2000000000000002</v>
      </c>
      <c r="T314" s="22">
        <v>14700</v>
      </c>
      <c r="U314" s="22">
        <v>6000</v>
      </c>
      <c r="V314">
        <v>1.9</v>
      </c>
      <c r="W314">
        <v>1.9</v>
      </c>
      <c r="X314">
        <v>1.9</v>
      </c>
    </row>
    <row r="315" spans="1:26">
      <c r="A315" t="s">
        <v>393</v>
      </c>
      <c r="C315">
        <v>46.7</v>
      </c>
      <c r="D315">
        <v>42.5</v>
      </c>
      <c r="E315">
        <v>38.299999999999997</v>
      </c>
      <c r="F315">
        <v>42</v>
      </c>
      <c r="G315" s="22">
        <v>4800</v>
      </c>
      <c r="H315">
        <v>42.1</v>
      </c>
      <c r="I315">
        <v>100</v>
      </c>
      <c r="J315">
        <v>42.5</v>
      </c>
      <c r="K315">
        <v>500</v>
      </c>
      <c r="L315">
        <v>42.5</v>
      </c>
      <c r="M315" s="22">
        <v>2900</v>
      </c>
      <c r="N315">
        <v>0</v>
      </c>
      <c r="O315">
        <v>43</v>
      </c>
      <c r="P315" s="22">
        <v>3000</v>
      </c>
      <c r="Q315">
        <v>43.3</v>
      </c>
      <c r="R315">
        <v>100</v>
      </c>
      <c r="S315">
        <v>43.4</v>
      </c>
      <c r="T315" s="22">
        <v>4000</v>
      </c>
      <c r="U315" s="22">
        <v>5900</v>
      </c>
      <c r="V315">
        <v>42.5</v>
      </c>
      <c r="W315">
        <v>42.7</v>
      </c>
      <c r="X315">
        <v>42.5</v>
      </c>
      <c r="Y315" s="22"/>
    </row>
    <row r="316" spans="1:26">
      <c r="A316" t="s">
        <v>990</v>
      </c>
      <c r="C316">
        <v>14.2</v>
      </c>
      <c r="D316">
        <v>12.4</v>
      </c>
      <c r="E316">
        <v>10.6</v>
      </c>
      <c r="G316" s="22"/>
      <c r="H316">
        <v>12.2</v>
      </c>
      <c r="I316" s="22">
        <v>1100</v>
      </c>
      <c r="J316">
        <v>12.3</v>
      </c>
      <c r="K316" s="22">
        <v>100</v>
      </c>
      <c r="L316">
        <v>12.5</v>
      </c>
      <c r="M316" s="22">
        <v>3000</v>
      </c>
      <c r="N316">
        <v>0.1</v>
      </c>
      <c r="O316">
        <v>13</v>
      </c>
      <c r="P316" s="22">
        <v>3000</v>
      </c>
      <c r="Q316">
        <v>14.1</v>
      </c>
      <c r="R316" s="22">
        <v>100</v>
      </c>
      <c r="S316">
        <v>14.2</v>
      </c>
      <c r="T316" s="22">
        <v>5000</v>
      </c>
      <c r="U316" s="22">
        <v>5600</v>
      </c>
      <c r="V316">
        <v>12.5</v>
      </c>
      <c r="W316">
        <v>12.5</v>
      </c>
      <c r="X316">
        <v>12.5</v>
      </c>
    </row>
    <row r="317" spans="1:26">
      <c r="A317" t="s">
        <v>1206</v>
      </c>
      <c r="C317">
        <v>104.5</v>
      </c>
      <c r="D317">
        <v>90.9</v>
      </c>
      <c r="E317">
        <v>77.3</v>
      </c>
      <c r="F317">
        <v>89.9</v>
      </c>
      <c r="G317" s="22">
        <v>23800</v>
      </c>
      <c r="H317">
        <v>90.9</v>
      </c>
      <c r="I317" s="22">
        <v>19400</v>
      </c>
      <c r="J317">
        <v>91</v>
      </c>
      <c r="K317" s="22">
        <v>2300</v>
      </c>
      <c r="L317">
        <v>91.2</v>
      </c>
      <c r="M317">
        <v>400</v>
      </c>
      <c r="N317">
        <v>0.3</v>
      </c>
      <c r="O317">
        <v>91.2</v>
      </c>
      <c r="P317" s="22">
        <v>1800</v>
      </c>
      <c r="Q317">
        <v>91.4</v>
      </c>
      <c r="R317" s="22">
        <v>1900</v>
      </c>
      <c r="S317">
        <v>92</v>
      </c>
      <c r="T317" s="22">
        <v>1500</v>
      </c>
      <c r="U317" s="22">
        <v>5600</v>
      </c>
      <c r="V317">
        <v>90.9</v>
      </c>
      <c r="W317">
        <v>91.2</v>
      </c>
      <c r="X317">
        <v>90.9</v>
      </c>
      <c r="Z317" s="22">
        <v>1800</v>
      </c>
    </row>
    <row r="318" spans="1:26">
      <c r="A318" t="s">
        <v>1581</v>
      </c>
      <c r="C318">
        <v>23.5</v>
      </c>
      <c r="D318">
        <v>20.5</v>
      </c>
      <c r="E318">
        <v>17.5</v>
      </c>
      <c r="F318">
        <v>20.2</v>
      </c>
      <c r="G318" s="22">
        <v>4800</v>
      </c>
      <c r="H318">
        <v>20.399999999999999</v>
      </c>
      <c r="I318" s="22">
        <v>10700</v>
      </c>
      <c r="J318">
        <v>20.5</v>
      </c>
      <c r="K318" s="22">
        <v>5300</v>
      </c>
      <c r="L318">
        <v>20.5</v>
      </c>
      <c r="M318" s="22">
        <v>5500</v>
      </c>
      <c r="N318">
        <v>0</v>
      </c>
      <c r="P318" s="22"/>
      <c r="R318" s="22"/>
      <c r="T318" s="22"/>
      <c r="U318" s="22">
        <v>5500</v>
      </c>
      <c r="V318">
        <v>20.5</v>
      </c>
      <c r="W318">
        <v>20.5</v>
      </c>
      <c r="X318">
        <v>20.5</v>
      </c>
    </row>
    <row r="319" spans="1:26">
      <c r="A319" t="s">
        <v>385</v>
      </c>
      <c r="C319">
        <v>15.9</v>
      </c>
      <c r="D319">
        <v>14.5</v>
      </c>
      <c r="E319">
        <v>13.1</v>
      </c>
      <c r="F319">
        <v>14</v>
      </c>
      <c r="G319" s="22">
        <v>16000</v>
      </c>
      <c r="H319">
        <v>14.1</v>
      </c>
      <c r="I319" s="22">
        <v>23700</v>
      </c>
      <c r="J319">
        <v>14.2</v>
      </c>
      <c r="K319" s="22">
        <v>1000</v>
      </c>
      <c r="L319">
        <v>14.1</v>
      </c>
      <c r="M319" s="22">
        <v>1000</v>
      </c>
      <c r="N319">
        <v>-0.4</v>
      </c>
      <c r="O319">
        <v>14.4</v>
      </c>
      <c r="P319" s="22">
        <v>1300</v>
      </c>
      <c r="Q319">
        <v>14.6</v>
      </c>
      <c r="R319" s="22">
        <v>3000</v>
      </c>
      <c r="S319">
        <v>14.7</v>
      </c>
      <c r="T319" s="22">
        <v>3400</v>
      </c>
      <c r="U319" s="22">
        <v>5500</v>
      </c>
      <c r="V319">
        <v>14.7</v>
      </c>
      <c r="W319">
        <v>14.7</v>
      </c>
      <c r="X319">
        <v>14.1</v>
      </c>
      <c r="Y319">
        <v>100</v>
      </c>
    </row>
    <row r="320" spans="1:26">
      <c r="A320" t="s">
        <v>142</v>
      </c>
      <c r="C320">
        <v>6.71</v>
      </c>
      <c r="D320">
        <v>6.28</v>
      </c>
      <c r="E320">
        <v>5.85</v>
      </c>
      <c r="L320">
        <v>5.85</v>
      </c>
      <c r="M320" s="22">
        <v>90</v>
      </c>
      <c r="N320">
        <v>-0.43</v>
      </c>
      <c r="O320">
        <v>5.85</v>
      </c>
      <c r="P320" s="22">
        <v>2510</v>
      </c>
      <c r="Q320">
        <v>5.95</v>
      </c>
      <c r="R320">
        <v>10</v>
      </c>
      <c r="S320">
        <v>6</v>
      </c>
      <c r="T320" s="22">
        <v>1000</v>
      </c>
      <c r="U320" s="22">
        <v>5390</v>
      </c>
      <c r="V320">
        <v>5.87</v>
      </c>
      <c r="W320">
        <v>5.87</v>
      </c>
      <c r="X320">
        <v>5.85</v>
      </c>
      <c r="Y320">
        <v>10</v>
      </c>
    </row>
    <row r="321" spans="1:26">
      <c r="A321" t="s">
        <v>1230</v>
      </c>
      <c r="C321">
        <v>5.4</v>
      </c>
      <c r="D321">
        <v>4.7</v>
      </c>
      <c r="E321">
        <v>4</v>
      </c>
      <c r="H321">
        <v>4.5</v>
      </c>
      <c r="I321" s="22">
        <v>5000</v>
      </c>
      <c r="J321">
        <v>4.5999999999999996</v>
      </c>
      <c r="K321" s="22">
        <v>22000</v>
      </c>
      <c r="L321">
        <v>4.7</v>
      </c>
      <c r="M321">
        <v>100</v>
      </c>
      <c r="N321">
        <v>0</v>
      </c>
      <c r="O321">
        <v>4.7</v>
      </c>
      <c r="P321" s="22">
        <v>6000</v>
      </c>
      <c r="Q321">
        <v>4.8</v>
      </c>
      <c r="R321" s="22">
        <v>1400</v>
      </c>
      <c r="S321">
        <v>5.0999999999999996</v>
      </c>
      <c r="T321" s="22">
        <v>3100</v>
      </c>
      <c r="U321" s="22">
        <v>5100</v>
      </c>
      <c r="V321">
        <v>4.7</v>
      </c>
      <c r="W321">
        <v>4.7</v>
      </c>
      <c r="X321">
        <v>4.7</v>
      </c>
    </row>
    <row r="322" spans="1:26">
      <c r="A322" t="s">
        <v>192</v>
      </c>
      <c r="C322">
        <v>12.75</v>
      </c>
      <c r="D322">
        <v>11.95</v>
      </c>
      <c r="E322">
        <v>11.15</v>
      </c>
      <c r="F322">
        <v>11.6</v>
      </c>
      <c r="G322" s="22">
        <v>1190</v>
      </c>
      <c r="H322">
        <v>11.7</v>
      </c>
      <c r="I322">
        <v>500</v>
      </c>
      <c r="J322">
        <v>11.8</v>
      </c>
      <c r="K322" s="22">
        <v>1700</v>
      </c>
      <c r="L322">
        <v>11.6</v>
      </c>
      <c r="M322">
        <v>10</v>
      </c>
      <c r="N322">
        <v>-0.35</v>
      </c>
      <c r="O322">
        <v>12.3</v>
      </c>
      <c r="P322">
        <v>300</v>
      </c>
      <c r="Q322">
        <v>12.35</v>
      </c>
      <c r="R322" s="22">
        <v>1000</v>
      </c>
      <c r="S322">
        <v>12.4</v>
      </c>
      <c r="T322" s="22">
        <v>2530</v>
      </c>
      <c r="U322" s="22">
        <v>5030</v>
      </c>
      <c r="V322">
        <v>12</v>
      </c>
      <c r="W322">
        <v>12.4</v>
      </c>
      <c r="X322">
        <v>11.15</v>
      </c>
    </row>
    <row r="323" spans="1:26">
      <c r="A323" t="s">
        <v>788</v>
      </c>
      <c r="C323">
        <v>10.7</v>
      </c>
      <c r="D323">
        <v>9.8000000000000007</v>
      </c>
      <c r="E323">
        <v>8.9</v>
      </c>
      <c r="I323" s="22"/>
      <c r="K323" s="22"/>
      <c r="L323">
        <v>9.8000000000000007</v>
      </c>
      <c r="M323" s="22">
        <v>5000</v>
      </c>
      <c r="N323">
        <v>0</v>
      </c>
      <c r="O323">
        <v>9.8000000000000007</v>
      </c>
      <c r="P323" s="22">
        <v>5000</v>
      </c>
      <c r="R323" s="22"/>
      <c r="T323" s="22"/>
      <c r="U323" s="22">
        <v>5000</v>
      </c>
      <c r="V323">
        <v>9.8000000000000007</v>
      </c>
      <c r="W323">
        <v>9.8000000000000007</v>
      </c>
      <c r="X323">
        <v>9.8000000000000007</v>
      </c>
    </row>
    <row r="324" spans="1:26">
      <c r="A324" t="s">
        <v>303</v>
      </c>
      <c r="C324">
        <v>41.2</v>
      </c>
      <c r="D324">
        <v>37.5</v>
      </c>
      <c r="E324">
        <v>33.799999999999997</v>
      </c>
      <c r="F324">
        <v>34</v>
      </c>
      <c r="G324" s="22">
        <v>200</v>
      </c>
      <c r="H324">
        <v>34.200000000000003</v>
      </c>
      <c r="I324" s="22">
        <v>2200</v>
      </c>
      <c r="J324">
        <v>34.299999999999997</v>
      </c>
      <c r="K324" s="22">
        <v>400</v>
      </c>
      <c r="L324">
        <v>37.5</v>
      </c>
      <c r="M324">
        <v>500</v>
      </c>
      <c r="N324">
        <v>0</v>
      </c>
      <c r="O324">
        <v>37.5</v>
      </c>
      <c r="P324" s="22">
        <v>2300</v>
      </c>
      <c r="Q324">
        <v>37.700000000000003</v>
      </c>
      <c r="R324" s="22">
        <v>1500</v>
      </c>
      <c r="S324">
        <v>38</v>
      </c>
      <c r="T324" s="22">
        <v>2100</v>
      </c>
      <c r="U324" s="22">
        <v>4900</v>
      </c>
      <c r="V324">
        <v>37.1</v>
      </c>
      <c r="W324">
        <v>37.5</v>
      </c>
      <c r="X324">
        <v>37</v>
      </c>
    </row>
    <row r="325" spans="1:26">
      <c r="A325" t="s">
        <v>861</v>
      </c>
      <c r="C325">
        <v>14.3</v>
      </c>
      <c r="D325">
        <v>12.5</v>
      </c>
      <c r="E325">
        <v>10.7</v>
      </c>
      <c r="F325">
        <v>12.1</v>
      </c>
      <c r="G325" s="22">
        <v>5500</v>
      </c>
      <c r="H325">
        <v>12.2</v>
      </c>
      <c r="I325" s="22">
        <v>5000</v>
      </c>
      <c r="J325">
        <v>12.3</v>
      </c>
      <c r="K325" s="22">
        <v>7000</v>
      </c>
      <c r="L325">
        <v>12.3</v>
      </c>
      <c r="M325" s="22">
        <v>1000</v>
      </c>
      <c r="N325">
        <v>-0.2</v>
      </c>
      <c r="O325">
        <v>12.5</v>
      </c>
      <c r="P325">
        <v>200</v>
      </c>
      <c r="Q325">
        <v>12.8</v>
      </c>
      <c r="R325" s="22">
        <v>2000</v>
      </c>
      <c r="S325">
        <v>12.9</v>
      </c>
      <c r="T325" s="22">
        <v>6000</v>
      </c>
      <c r="U325" s="22">
        <v>4900</v>
      </c>
      <c r="V325">
        <v>12.4</v>
      </c>
      <c r="W325">
        <v>12.4</v>
      </c>
      <c r="X325">
        <v>12.2</v>
      </c>
      <c r="Y325" s="22"/>
      <c r="Z325" s="22"/>
    </row>
    <row r="326" spans="1:26">
      <c r="A326" t="s">
        <v>199</v>
      </c>
      <c r="C326">
        <v>34.549999999999997</v>
      </c>
      <c r="D326">
        <v>32.299999999999997</v>
      </c>
      <c r="E326">
        <v>30.05</v>
      </c>
      <c r="F326">
        <v>31.3</v>
      </c>
      <c r="G326">
        <v>260</v>
      </c>
      <c r="H326">
        <v>31.5</v>
      </c>
      <c r="I326" s="22">
        <v>1170</v>
      </c>
      <c r="J326">
        <v>31.55</v>
      </c>
      <c r="K326" s="22">
        <v>330</v>
      </c>
      <c r="L326">
        <v>32</v>
      </c>
      <c r="M326" s="22">
        <v>50</v>
      </c>
      <c r="N326">
        <v>-0.3</v>
      </c>
      <c r="O326">
        <v>32</v>
      </c>
      <c r="P326" s="22">
        <v>1000</v>
      </c>
      <c r="Q326">
        <v>32.299999999999997</v>
      </c>
      <c r="R326" s="22">
        <v>2510</v>
      </c>
      <c r="S326">
        <v>32.4</v>
      </c>
      <c r="T326" s="22">
        <v>100</v>
      </c>
      <c r="U326" s="22">
        <v>4760</v>
      </c>
      <c r="V326">
        <v>32.299999999999997</v>
      </c>
      <c r="W326">
        <v>33.4</v>
      </c>
      <c r="X326">
        <v>31.55</v>
      </c>
      <c r="Y326" s="22">
        <v>240</v>
      </c>
    </row>
    <row r="327" spans="1:26">
      <c r="A327" t="s">
        <v>484</v>
      </c>
      <c r="C327">
        <v>14.8</v>
      </c>
      <c r="D327">
        <v>13.5</v>
      </c>
      <c r="E327">
        <v>12.2</v>
      </c>
      <c r="F327">
        <v>12.7</v>
      </c>
      <c r="G327">
        <v>300</v>
      </c>
      <c r="H327">
        <v>13.3</v>
      </c>
      <c r="I327" s="22">
        <v>600</v>
      </c>
      <c r="J327">
        <v>13.5</v>
      </c>
      <c r="K327" s="22">
        <v>400</v>
      </c>
      <c r="L327">
        <v>13.5</v>
      </c>
      <c r="M327">
        <v>100</v>
      </c>
      <c r="N327">
        <v>0</v>
      </c>
      <c r="O327">
        <v>14.3</v>
      </c>
      <c r="P327" s="22">
        <v>500</v>
      </c>
      <c r="Q327">
        <v>14.8</v>
      </c>
      <c r="R327" s="22">
        <v>5500</v>
      </c>
      <c r="T327" s="22"/>
      <c r="U327" s="22">
        <v>4700</v>
      </c>
      <c r="V327">
        <v>13.3</v>
      </c>
      <c r="W327">
        <v>13.5</v>
      </c>
      <c r="X327">
        <v>13.3</v>
      </c>
    </row>
    <row r="328" spans="1:26">
      <c r="A328" t="s">
        <v>630</v>
      </c>
      <c r="C328">
        <v>9.65</v>
      </c>
      <c r="D328">
        <v>9.02</v>
      </c>
      <c r="E328">
        <v>8.39</v>
      </c>
      <c r="F328">
        <v>8.9</v>
      </c>
      <c r="G328" s="22">
        <v>1000</v>
      </c>
      <c r="H328">
        <v>9.02</v>
      </c>
      <c r="I328" s="22">
        <v>160</v>
      </c>
      <c r="J328">
        <v>9.0299999999999994</v>
      </c>
      <c r="K328">
        <v>100</v>
      </c>
      <c r="L328">
        <v>9.0399999999999991</v>
      </c>
      <c r="M328" s="22">
        <v>1060</v>
      </c>
      <c r="N328">
        <v>0.02</v>
      </c>
      <c r="O328">
        <v>9.1300000000000008</v>
      </c>
      <c r="P328" s="22">
        <v>40</v>
      </c>
      <c r="Q328">
        <v>9.14</v>
      </c>
      <c r="R328" s="22">
        <v>300</v>
      </c>
      <c r="S328">
        <v>9.15</v>
      </c>
      <c r="T328" s="22">
        <v>1000</v>
      </c>
      <c r="U328" s="22">
        <v>4640</v>
      </c>
      <c r="V328">
        <v>9</v>
      </c>
      <c r="W328">
        <v>9.15</v>
      </c>
      <c r="X328">
        <v>9</v>
      </c>
    </row>
    <row r="329" spans="1:26">
      <c r="A329" t="s">
        <v>1858</v>
      </c>
      <c r="C329">
        <v>38.5</v>
      </c>
      <c r="D329">
        <v>33.5</v>
      </c>
      <c r="E329">
        <v>28.5</v>
      </c>
      <c r="F329">
        <v>33.6</v>
      </c>
      <c r="G329" s="22">
        <v>800</v>
      </c>
      <c r="H329">
        <v>33.799999999999997</v>
      </c>
      <c r="I329" s="22">
        <v>1000</v>
      </c>
      <c r="J329">
        <v>34</v>
      </c>
      <c r="K329" s="22">
        <v>100</v>
      </c>
      <c r="L329">
        <v>34</v>
      </c>
      <c r="M329">
        <v>300</v>
      </c>
      <c r="N329">
        <v>0.5</v>
      </c>
      <c r="O329">
        <v>34.9</v>
      </c>
      <c r="P329" s="22">
        <v>1000</v>
      </c>
      <c r="Q329">
        <v>35</v>
      </c>
      <c r="R329" s="22">
        <v>2000</v>
      </c>
      <c r="S329">
        <v>36</v>
      </c>
      <c r="T329" s="22">
        <v>1000</v>
      </c>
      <c r="U329" s="22">
        <v>4500</v>
      </c>
      <c r="V329">
        <v>36.5</v>
      </c>
      <c r="W329">
        <v>36.5</v>
      </c>
      <c r="X329">
        <v>33.5</v>
      </c>
    </row>
    <row r="330" spans="1:26">
      <c r="A330" t="s">
        <v>479</v>
      </c>
      <c r="C330">
        <v>6.6</v>
      </c>
      <c r="D330">
        <v>6</v>
      </c>
      <c r="E330">
        <v>5.4</v>
      </c>
      <c r="F330">
        <v>5.5</v>
      </c>
      <c r="G330">
        <v>300</v>
      </c>
      <c r="H330">
        <v>5.6</v>
      </c>
      <c r="I330">
        <v>200</v>
      </c>
      <c r="J330">
        <v>5.8</v>
      </c>
      <c r="K330" s="22">
        <v>15400</v>
      </c>
      <c r="L330">
        <v>6.1</v>
      </c>
      <c r="M330" s="22">
        <v>1500</v>
      </c>
      <c r="N330">
        <v>0.1</v>
      </c>
      <c r="O330">
        <v>6.1</v>
      </c>
      <c r="P330" s="22">
        <v>5700</v>
      </c>
      <c r="Q330">
        <v>6.2</v>
      </c>
      <c r="R330" s="22">
        <v>2800</v>
      </c>
      <c r="S330">
        <v>6.3</v>
      </c>
      <c r="T330" s="22">
        <v>2700</v>
      </c>
      <c r="U330" s="22">
        <v>4500</v>
      </c>
      <c r="V330">
        <v>5.8</v>
      </c>
      <c r="W330">
        <v>6.1</v>
      </c>
      <c r="X330">
        <v>5.8</v>
      </c>
      <c r="Y330">
        <v>100</v>
      </c>
      <c r="Z330" s="22">
        <v>1620</v>
      </c>
    </row>
    <row r="331" spans="1:26">
      <c r="A331" t="s">
        <v>81</v>
      </c>
      <c r="C331">
        <v>29.25</v>
      </c>
      <c r="D331">
        <v>27.35</v>
      </c>
      <c r="E331">
        <v>25.45</v>
      </c>
      <c r="F331">
        <v>26.55</v>
      </c>
      <c r="G331" s="22">
        <v>100</v>
      </c>
      <c r="H331">
        <v>26.6</v>
      </c>
      <c r="I331" s="22">
        <v>620</v>
      </c>
      <c r="J331">
        <v>26.7</v>
      </c>
      <c r="K331" s="22">
        <v>10</v>
      </c>
      <c r="L331">
        <v>26.9</v>
      </c>
      <c r="M331">
        <v>60</v>
      </c>
      <c r="N331">
        <v>-0.45</v>
      </c>
      <c r="O331">
        <v>27</v>
      </c>
      <c r="P331" s="22">
        <v>30</v>
      </c>
      <c r="Q331">
        <v>27.8</v>
      </c>
      <c r="R331" s="22">
        <v>20</v>
      </c>
      <c r="S331">
        <v>27.9</v>
      </c>
      <c r="T331" s="22">
        <v>2500</v>
      </c>
      <c r="U331" s="22">
        <v>4450</v>
      </c>
      <c r="V331">
        <v>28</v>
      </c>
      <c r="W331">
        <v>28</v>
      </c>
      <c r="X331">
        <v>26.6</v>
      </c>
      <c r="Y331" s="22">
        <v>4310</v>
      </c>
      <c r="Z331" s="22">
        <v>4410</v>
      </c>
    </row>
    <row r="332" spans="1:26">
      <c r="A332" t="s">
        <v>606</v>
      </c>
      <c r="C332">
        <v>2</v>
      </c>
      <c r="D332">
        <v>1.8</v>
      </c>
      <c r="E332">
        <v>1.6</v>
      </c>
      <c r="I332" s="22"/>
      <c r="J332">
        <v>1.6</v>
      </c>
      <c r="K332" s="22">
        <v>200</v>
      </c>
      <c r="L332">
        <v>1.8</v>
      </c>
      <c r="M332" s="22">
        <v>4300</v>
      </c>
      <c r="N332">
        <v>0</v>
      </c>
      <c r="O332">
        <v>1.8</v>
      </c>
      <c r="P332" s="22">
        <v>4600</v>
      </c>
      <c r="Q332">
        <v>1.9</v>
      </c>
      <c r="R332" s="22">
        <v>10300</v>
      </c>
      <c r="S332">
        <v>2</v>
      </c>
      <c r="T332" s="22">
        <v>11400</v>
      </c>
      <c r="U332" s="22">
        <v>4300</v>
      </c>
      <c r="V332">
        <v>1.8</v>
      </c>
      <c r="W332">
        <v>1.8</v>
      </c>
      <c r="X332">
        <v>1.8</v>
      </c>
    </row>
    <row r="333" spans="1:26">
      <c r="A333" t="s">
        <v>1724</v>
      </c>
      <c r="C333">
        <v>79.099999999999994</v>
      </c>
      <c r="D333">
        <v>74</v>
      </c>
      <c r="E333">
        <v>68.900000000000006</v>
      </c>
      <c r="F333">
        <v>74.3</v>
      </c>
      <c r="G333" s="22">
        <v>1000</v>
      </c>
      <c r="H333">
        <v>74.400000000000006</v>
      </c>
      <c r="I333" s="22">
        <v>1000</v>
      </c>
      <c r="J333">
        <v>74.5</v>
      </c>
      <c r="K333">
        <v>380</v>
      </c>
      <c r="L333">
        <v>74.5</v>
      </c>
      <c r="M333" s="22">
        <v>2210</v>
      </c>
      <c r="N333">
        <v>0.5</v>
      </c>
      <c r="O333">
        <v>77</v>
      </c>
      <c r="P333" s="22">
        <v>80</v>
      </c>
      <c r="Q333">
        <v>77.900000000000006</v>
      </c>
      <c r="R333" s="22">
        <v>20</v>
      </c>
      <c r="S333">
        <v>78</v>
      </c>
      <c r="T333">
        <v>50</v>
      </c>
      <c r="U333" s="22">
        <v>4270</v>
      </c>
      <c r="V333">
        <v>74</v>
      </c>
      <c r="W333">
        <v>75</v>
      </c>
      <c r="X333">
        <v>74</v>
      </c>
      <c r="Y333" s="22">
        <v>4270</v>
      </c>
      <c r="Z333" s="22">
        <v>4210</v>
      </c>
    </row>
    <row r="334" spans="1:26">
      <c r="A334" t="s">
        <v>69</v>
      </c>
      <c r="C334">
        <v>10.1</v>
      </c>
      <c r="D334">
        <v>9.44</v>
      </c>
      <c r="E334">
        <v>8.7799999999999994</v>
      </c>
      <c r="F334">
        <v>9.25</v>
      </c>
      <c r="G334" s="22">
        <v>650</v>
      </c>
      <c r="H334">
        <v>9.36</v>
      </c>
      <c r="I334" s="22">
        <v>190</v>
      </c>
      <c r="J334">
        <v>9.4</v>
      </c>
      <c r="K334" s="22">
        <v>2000</v>
      </c>
      <c r="L334">
        <v>9.5500000000000007</v>
      </c>
      <c r="M334" s="22">
        <v>230</v>
      </c>
      <c r="N334">
        <v>0.11</v>
      </c>
      <c r="O334">
        <v>9.44</v>
      </c>
      <c r="P334" s="22">
        <v>1000</v>
      </c>
      <c r="Q334">
        <v>9.4499999999999993</v>
      </c>
      <c r="R334" s="22">
        <v>1000</v>
      </c>
      <c r="S334">
        <v>9.5</v>
      </c>
      <c r="T334" s="22">
        <v>2000</v>
      </c>
      <c r="U334" s="22">
        <v>4240</v>
      </c>
      <c r="V334">
        <v>9.6</v>
      </c>
      <c r="W334">
        <v>9.6</v>
      </c>
      <c r="X334">
        <v>9.4</v>
      </c>
    </row>
    <row r="335" spans="1:26">
      <c r="A335" t="s">
        <v>1076</v>
      </c>
      <c r="C335">
        <v>5.6</v>
      </c>
      <c r="D335">
        <v>4.9000000000000004</v>
      </c>
      <c r="E335">
        <v>4.2</v>
      </c>
      <c r="F335">
        <v>4.5</v>
      </c>
      <c r="G335" s="22">
        <v>10000</v>
      </c>
      <c r="H335">
        <v>4.7</v>
      </c>
      <c r="I335" s="22">
        <v>10900</v>
      </c>
      <c r="J335">
        <v>4.8</v>
      </c>
      <c r="K335" s="22">
        <v>1600</v>
      </c>
      <c r="L335">
        <v>4.7</v>
      </c>
      <c r="M335" s="22">
        <v>3500</v>
      </c>
      <c r="N335">
        <v>-0.2</v>
      </c>
      <c r="O335">
        <v>4.9000000000000004</v>
      </c>
      <c r="P335" s="22">
        <v>500</v>
      </c>
      <c r="Q335">
        <v>5</v>
      </c>
      <c r="R335" s="22">
        <v>7200</v>
      </c>
      <c r="S335">
        <v>5.0999999999999996</v>
      </c>
      <c r="T335" s="22">
        <v>5000</v>
      </c>
      <c r="U335" s="22">
        <v>4200</v>
      </c>
      <c r="V335">
        <v>4.8</v>
      </c>
      <c r="W335">
        <v>4.8</v>
      </c>
      <c r="X335">
        <v>4.7</v>
      </c>
      <c r="Y335" s="22"/>
    </row>
    <row r="336" spans="1:26">
      <c r="A336" t="s">
        <v>293</v>
      </c>
      <c r="C336">
        <v>11.7</v>
      </c>
      <c r="D336">
        <v>10.7</v>
      </c>
      <c r="E336">
        <v>9.6999999999999993</v>
      </c>
      <c r="F336">
        <v>11</v>
      </c>
      <c r="G336" s="22">
        <v>300</v>
      </c>
      <c r="H336">
        <v>11.2</v>
      </c>
      <c r="I336" s="22">
        <v>800</v>
      </c>
      <c r="J336">
        <v>11.7</v>
      </c>
      <c r="K336" s="22">
        <v>3000</v>
      </c>
      <c r="L336">
        <v>10.7</v>
      </c>
      <c r="M336" s="22">
        <v>3800</v>
      </c>
      <c r="N336">
        <v>0</v>
      </c>
      <c r="U336" s="22">
        <v>4100</v>
      </c>
      <c r="V336">
        <v>11.7</v>
      </c>
      <c r="W336">
        <v>11.7</v>
      </c>
      <c r="X336">
        <v>10.7</v>
      </c>
    </row>
    <row r="337" spans="1:26">
      <c r="A337" t="s">
        <v>351</v>
      </c>
      <c r="C337">
        <v>5.0999999999999996</v>
      </c>
      <c r="D337">
        <v>4.7</v>
      </c>
      <c r="E337">
        <v>4.3</v>
      </c>
      <c r="J337">
        <v>4.3</v>
      </c>
      <c r="K337" s="22">
        <v>1000</v>
      </c>
      <c r="L337">
        <v>4.5</v>
      </c>
      <c r="M337" s="22">
        <v>1000</v>
      </c>
      <c r="N337">
        <v>-0.2</v>
      </c>
      <c r="O337">
        <v>4.5</v>
      </c>
      <c r="P337" s="22">
        <v>5900</v>
      </c>
      <c r="Q337">
        <v>4.5999999999999996</v>
      </c>
      <c r="R337" s="22">
        <v>5000</v>
      </c>
      <c r="S337">
        <v>5</v>
      </c>
      <c r="T337">
        <v>500</v>
      </c>
      <c r="U337" s="22">
        <v>4100</v>
      </c>
      <c r="V337">
        <v>4.5</v>
      </c>
      <c r="W337">
        <v>4.5</v>
      </c>
      <c r="X337">
        <v>4.5</v>
      </c>
    </row>
    <row r="338" spans="1:26">
      <c r="A338" t="s">
        <v>404</v>
      </c>
      <c r="C338">
        <v>18.399999999999999</v>
      </c>
      <c r="D338">
        <v>16.8</v>
      </c>
      <c r="E338">
        <v>15.2</v>
      </c>
      <c r="F338">
        <v>16.100000000000001</v>
      </c>
      <c r="G338" s="22">
        <v>100</v>
      </c>
      <c r="H338">
        <v>16.2</v>
      </c>
      <c r="I338" s="22">
        <v>500</v>
      </c>
      <c r="J338">
        <v>16.600000000000001</v>
      </c>
      <c r="K338">
        <v>100</v>
      </c>
      <c r="L338">
        <v>16.8</v>
      </c>
      <c r="M338" s="22">
        <v>300</v>
      </c>
      <c r="N338">
        <v>0</v>
      </c>
      <c r="O338">
        <v>16.899999999999999</v>
      </c>
      <c r="P338" s="22">
        <v>4800</v>
      </c>
      <c r="Q338">
        <v>17</v>
      </c>
      <c r="R338" s="22">
        <v>2000</v>
      </c>
      <c r="S338">
        <v>17.100000000000001</v>
      </c>
      <c r="T338">
        <v>200</v>
      </c>
      <c r="U338" s="22">
        <v>4100</v>
      </c>
      <c r="V338">
        <v>16.8</v>
      </c>
      <c r="W338">
        <v>16.8</v>
      </c>
      <c r="X338">
        <v>16.8</v>
      </c>
      <c r="Y338" s="22"/>
      <c r="Z338" s="22"/>
    </row>
    <row r="339" spans="1:26">
      <c r="A339" t="s">
        <v>1006</v>
      </c>
      <c r="C339">
        <v>36.6</v>
      </c>
      <c r="D339">
        <v>31.9</v>
      </c>
      <c r="E339">
        <v>27.2</v>
      </c>
      <c r="F339">
        <v>31.5</v>
      </c>
      <c r="G339" s="22">
        <v>2300</v>
      </c>
      <c r="H339">
        <v>31.7</v>
      </c>
      <c r="I339" s="22">
        <v>1000</v>
      </c>
      <c r="J339">
        <v>32</v>
      </c>
      <c r="K339" s="22">
        <v>1000</v>
      </c>
      <c r="L339">
        <v>32</v>
      </c>
      <c r="M339" s="22">
        <v>2500</v>
      </c>
      <c r="N339">
        <v>0.1</v>
      </c>
      <c r="O339">
        <v>32.1</v>
      </c>
      <c r="P339" s="22">
        <v>1000</v>
      </c>
      <c r="Q339">
        <v>32.200000000000003</v>
      </c>
      <c r="R339" s="22">
        <v>1000</v>
      </c>
      <c r="S339">
        <v>32.299999999999997</v>
      </c>
      <c r="T339" s="22">
        <v>100</v>
      </c>
      <c r="U339" s="22">
        <v>4000</v>
      </c>
      <c r="V339">
        <v>32.5</v>
      </c>
      <c r="W339">
        <v>32.5</v>
      </c>
      <c r="X339">
        <v>32</v>
      </c>
      <c r="Y339">
        <v>900</v>
      </c>
    </row>
    <row r="340" spans="1:26">
      <c r="A340" t="s">
        <v>1349</v>
      </c>
      <c r="C340">
        <v>13.9</v>
      </c>
      <c r="D340">
        <v>12.1</v>
      </c>
      <c r="E340">
        <v>10.3</v>
      </c>
      <c r="F340">
        <v>11.9</v>
      </c>
      <c r="G340" s="22">
        <v>21000</v>
      </c>
      <c r="H340">
        <v>12</v>
      </c>
      <c r="I340" s="22">
        <v>4300</v>
      </c>
      <c r="J340">
        <v>12.1</v>
      </c>
      <c r="K340" s="22">
        <v>1000</v>
      </c>
      <c r="L340">
        <v>12</v>
      </c>
      <c r="M340">
        <v>700</v>
      </c>
      <c r="N340">
        <v>-0.1</v>
      </c>
      <c r="O340">
        <v>12.4</v>
      </c>
      <c r="P340" s="22">
        <v>1000</v>
      </c>
      <c r="Q340">
        <v>12.5</v>
      </c>
      <c r="R340" s="22">
        <v>6600</v>
      </c>
      <c r="S340">
        <v>12.9</v>
      </c>
      <c r="T340" s="22">
        <v>7200</v>
      </c>
      <c r="U340" s="22">
        <v>4000</v>
      </c>
      <c r="V340">
        <v>12.1</v>
      </c>
      <c r="W340">
        <v>12.1</v>
      </c>
      <c r="X340">
        <v>12</v>
      </c>
      <c r="Y340" s="22"/>
    </row>
    <row r="341" spans="1:26">
      <c r="A341" t="s">
        <v>643</v>
      </c>
      <c r="C341">
        <v>19.649999999999999</v>
      </c>
      <c r="D341">
        <v>18.399999999999999</v>
      </c>
      <c r="E341">
        <v>17.149999999999999</v>
      </c>
      <c r="F341">
        <v>18.100000000000001</v>
      </c>
      <c r="G341" s="22">
        <v>200</v>
      </c>
      <c r="H341">
        <v>18.2</v>
      </c>
      <c r="I341" s="22">
        <v>2000</v>
      </c>
      <c r="J341">
        <v>18.3</v>
      </c>
      <c r="K341" s="22">
        <v>1400</v>
      </c>
      <c r="L341">
        <v>18.399999999999999</v>
      </c>
      <c r="M341">
        <v>500</v>
      </c>
      <c r="N341">
        <v>0</v>
      </c>
      <c r="O341">
        <v>18.399999999999999</v>
      </c>
      <c r="P341" s="22">
        <v>1520</v>
      </c>
      <c r="Q341">
        <v>18.7</v>
      </c>
      <c r="R341" s="22">
        <v>4790</v>
      </c>
      <c r="S341">
        <v>18.8</v>
      </c>
      <c r="T341" s="22">
        <v>5150</v>
      </c>
      <c r="U341" s="22">
        <v>3970</v>
      </c>
      <c r="V341">
        <v>18.399999999999999</v>
      </c>
      <c r="W341">
        <v>18.399999999999999</v>
      </c>
      <c r="X341">
        <v>18.3</v>
      </c>
      <c r="Y341" s="22"/>
    </row>
    <row r="342" spans="1:26">
      <c r="A342" t="s">
        <v>724</v>
      </c>
      <c r="C342">
        <v>95.2</v>
      </c>
      <c r="D342">
        <v>89</v>
      </c>
      <c r="E342">
        <v>82.8</v>
      </c>
      <c r="F342">
        <v>86</v>
      </c>
      <c r="G342" s="22">
        <v>50</v>
      </c>
      <c r="H342">
        <v>86.1</v>
      </c>
      <c r="I342" s="22">
        <v>200</v>
      </c>
      <c r="J342">
        <v>87</v>
      </c>
      <c r="K342" s="22">
        <v>360</v>
      </c>
      <c r="L342">
        <v>87</v>
      </c>
      <c r="M342">
        <v>530</v>
      </c>
      <c r="N342">
        <v>-2</v>
      </c>
      <c r="O342">
        <v>87.3</v>
      </c>
      <c r="P342" s="22">
        <v>3610</v>
      </c>
      <c r="Q342">
        <v>87.4</v>
      </c>
      <c r="R342" s="22">
        <v>1990</v>
      </c>
      <c r="S342">
        <v>87.9</v>
      </c>
      <c r="T342" s="22">
        <v>20</v>
      </c>
      <c r="U342" s="22">
        <v>3820</v>
      </c>
      <c r="V342">
        <v>90.6</v>
      </c>
      <c r="W342">
        <v>90.6</v>
      </c>
      <c r="X342">
        <v>83</v>
      </c>
      <c r="Y342" s="22">
        <v>20</v>
      </c>
      <c r="Z342" s="22">
        <v>1410</v>
      </c>
    </row>
    <row r="343" spans="1:26">
      <c r="A343" t="s">
        <v>74</v>
      </c>
      <c r="C343">
        <v>30.6</v>
      </c>
      <c r="D343">
        <v>28.6</v>
      </c>
      <c r="E343">
        <v>26.6</v>
      </c>
      <c r="F343">
        <v>28.6</v>
      </c>
      <c r="G343" s="22">
        <v>2200</v>
      </c>
      <c r="H343">
        <v>28.65</v>
      </c>
      <c r="I343" s="22">
        <v>5000</v>
      </c>
      <c r="J343">
        <v>28.7</v>
      </c>
      <c r="K343" s="22">
        <v>1200</v>
      </c>
      <c r="L343">
        <v>30.6</v>
      </c>
      <c r="M343">
        <v>600</v>
      </c>
      <c r="N343">
        <v>2</v>
      </c>
      <c r="O343">
        <v>30.6</v>
      </c>
      <c r="P343" s="22">
        <v>2740</v>
      </c>
      <c r="R343" s="22"/>
      <c r="T343" s="22"/>
      <c r="U343" s="22">
        <v>3610</v>
      </c>
      <c r="V343">
        <v>28.6</v>
      </c>
      <c r="W343">
        <v>30.6</v>
      </c>
      <c r="X343">
        <v>28.6</v>
      </c>
      <c r="Y343">
        <v>650</v>
      </c>
    </row>
    <row r="344" spans="1:26">
      <c r="A344" t="s">
        <v>854</v>
      </c>
      <c r="C344">
        <v>16.350000000000001</v>
      </c>
      <c r="D344">
        <v>15.3</v>
      </c>
      <c r="E344">
        <v>14.25</v>
      </c>
      <c r="F344">
        <v>15.05</v>
      </c>
      <c r="G344" s="22">
        <v>500</v>
      </c>
      <c r="H344">
        <v>15.1</v>
      </c>
      <c r="I344" s="22">
        <v>1300</v>
      </c>
      <c r="J344">
        <v>15.2</v>
      </c>
      <c r="K344" s="22">
        <v>100</v>
      </c>
      <c r="L344">
        <v>15.3</v>
      </c>
      <c r="M344" s="22">
        <v>2000</v>
      </c>
      <c r="N344">
        <v>0</v>
      </c>
      <c r="O344">
        <v>15.3</v>
      </c>
      <c r="P344" s="22">
        <v>2000</v>
      </c>
      <c r="Q344">
        <v>15.4</v>
      </c>
      <c r="R344" s="22">
        <v>1400</v>
      </c>
      <c r="S344">
        <v>15.45</v>
      </c>
      <c r="T344" s="22">
        <v>2500</v>
      </c>
      <c r="U344" s="22">
        <v>3600</v>
      </c>
      <c r="V344">
        <v>15.4</v>
      </c>
      <c r="W344">
        <v>15.4</v>
      </c>
      <c r="X344">
        <v>15.3</v>
      </c>
    </row>
    <row r="345" spans="1:26">
      <c r="A345" t="s">
        <v>1664</v>
      </c>
      <c r="C345">
        <v>39.6</v>
      </c>
      <c r="D345">
        <v>36</v>
      </c>
      <c r="E345">
        <v>32.4</v>
      </c>
      <c r="F345">
        <v>33.799999999999997</v>
      </c>
      <c r="G345" s="22">
        <v>1200</v>
      </c>
      <c r="H345">
        <v>34</v>
      </c>
      <c r="I345" s="22">
        <v>300</v>
      </c>
      <c r="J345">
        <v>35</v>
      </c>
      <c r="K345">
        <v>200</v>
      </c>
      <c r="L345">
        <v>36</v>
      </c>
      <c r="M345">
        <v>900</v>
      </c>
      <c r="N345">
        <v>0</v>
      </c>
      <c r="O345">
        <v>35.9</v>
      </c>
      <c r="P345">
        <v>600</v>
      </c>
      <c r="Q345">
        <v>36</v>
      </c>
      <c r="R345" s="22">
        <v>1800</v>
      </c>
      <c r="S345">
        <v>36.5</v>
      </c>
      <c r="T345" s="22">
        <v>1300</v>
      </c>
      <c r="U345" s="22">
        <v>3600</v>
      </c>
      <c r="V345">
        <v>37</v>
      </c>
      <c r="W345">
        <v>37</v>
      </c>
      <c r="X345">
        <v>35.4</v>
      </c>
    </row>
    <row r="346" spans="1:26">
      <c r="A346" t="s">
        <v>471</v>
      </c>
      <c r="C346">
        <v>4.5</v>
      </c>
      <c r="D346">
        <v>4.0999999999999996</v>
      </c>
      <c r="E346">
        <v>3.7</v>
      </c>
      <c r="F346">
        <v>3.9</v>
      </c>
      <c r="G346" s="22">
        <v>8000</v>
      </c>
      <c r="H346">
        <v>4</v>
      </c>
      <c r="I346" s="22">
        <v>1000</v>
      </c>
      <c r="J346">
        <v>4.0999999999999996</v>
      </c>
      <c r="K346" s="22">
        <v>5100</v>
      </c>
      <c r="L346">
        <v>4.0999999999999996</v>
      </c>
      <c r="M346" s="22">
        <v>3600</v>
      </c>
      <c r="N346">
        <v>0</v>
      </c>
      <c r="O346">
        <v>4.2</v>
      </c>
      <c r="P346" s="22">
        <v>28300</v>
      </c>
      <c r="Q346">
        <v>4.3</v>
      </c>
      <c r="R346" s="22">
        <v>3000</v>
      </c>
      <c r="S346">
        <v>4.5</v>
      </c>
      <c r="T346" s="22">
        <v>1000</v>
      </c>
      <c r="U346" s="22">
        <v>3600</v>
      </c>
      <c r="V346">
        <v>4.0999999999999996</v>
      </c>
      <c r="W346">
        <v>4.0999999999999996</v>
      </c>
      <c r="X346">
        <v>4.0999999999999996</v>
      </c>
      <c r="Y346" s="22"/>
    </row>
    <row r="347" spans="1:26">
      <c r="A347" t="s">
        <v>512</v>
      </c>
      <c r="C347">
        <v>3.7</v>
      </c>
      <c r="D347">
        <v>3.4</v>
      </c>
      <c r="E347">
        <v>3.1</v>
      </c>
      <c r="H347">
        <v>3.2</v>
      </c>
      <c r="I347" s="22">
        <v>1400</v>
      </c>
      <c r="J347">
        <v>3.4</v>
      </c>
      <c r="K347" s="22">
        <v>3000</v>
      </c>
      <c r="L347">
        <v>3.4</v>
      </c>
      <c r="M347" s="22">
        <v>3600</v>
      </c>
      <c r="N347">
        <v>0</v>
      </c>
      <c r="O347">
        <v>3.7</v>
      </c>
      <c r="P347" s="22">
        <v>5400</v>
      </c>
      <c r="U347" s="22">
        <v>3600</v>
      </c>
      <c r="V347">
        <v>3.4</v>
      </c>
      <c r="W347">
        <v>3.4</v>
      </c>
      <c r="X347">
        <v>3.4</v>
      </c>
      <c r="Z347" s="22"/>
    </row>
    <row r="348" spans="1:26">
      <c r="A348" t="s">
        <v>99</v>
      </c>
      <c r="C348">
        <v>14.4</v>
      </c>
      <c r="D348">
        <v>13.5</v>
      </c>
      <c r="E348">
        <v>12.6</v>
      </c>
      <c r="G348" s="22"/>
      <c r="J348">
        <v>12.6</v>
      </c>
      <c r="K348" s="22">
        <v>4700</v>
      </c>
      <c r="L348">
        <v>12.6</v>
      </c>
      <c r="M348">
        <v>440</v>
      </c>
      <c r="N348">
        <v>-0.9</v>
      </c>
      <c r="O348">
        <v>14</v>
      </c>
      <c r="P348">
        <v>50</v>
      </c>
      <c r="Q348">
        <v>14.4</v>
      </c>
      <c r="R348" s="22">
        <v>2290</v>
      </c>
      <c r="U348" s="22">
        <v>3500</v>
      </c>
      <c r="V348">
        <v>12.65</v>
      </c>
      <c r="W348">
        <v>12.65</v>
      </c>
      <c r="X348">
        <v>12.6</v>
      </c>
    </row>
    <row r="349" spans="1:26">
      <c r="A349" t="s">
        <v>463</v>
      </c>
      <c r="C349">
        <v>10.7</v>
      </c>
      <c r="D349">
        <v>9.8000000000000007</v>
      </c>
      <c r="E349">
        <v>8.9</v>
      </c>
      <c r="F349">
        <v>9.3000000000000007</v>
      </c>
      <c r="G349" s="22">
        <v>300</v>
      </c>
      <c r="H349">
        <v>9.4</v>
      </c>
      <c r="I349" s="22">
        <v>200</v>
      </c>
      <c r="J349">
        <v>9.8000000000000007</v>
      </c>
      <c r="K349" s="22">
        <v>100</v>
      </c>
      <c r="L349">
        <v>9.8000000000000007</v>
      </c>
      <c r="M349" s="22">
        <v>3500</v>
      </c>
      <c r="N349">
        <v>0</v>
      </c>
      <c r="O349">
        <v>10</v>
      </c>
      <c r="P349" s="22">
        <v>2800</v>
      </c>
      <c r="Q349">
        <v>10.199999999999999</v>
      </c>
      <c r="R349" s="22">
        <v>1000</v>
      </c>
      <c r="S349">
        <v>10.5</v>
      </c>
      <c r="T349" s="22">
        <v>500</v>
      </c>
      <c r="U349" s="22">
        <v>3500</v>
      </c>
      <c r="V349">
        <v>9.8000000000000007</v>
      </c>
      <c r="W349">
        <v>9.8000000000000007</v>
      </c>
      <c r="X349">
        <v>9.8000000000000007</v>
      </c>
      <c r="Z349" s="22"/>
    </row>
    <row r="350" spans="1:26">
      <c r="A350" t="s">
        <v>232</v>
      </c>
      <c r="C350">
        <v>1.3</v>
      </c>
      <c r="D350">
        <v>1.2</v>
      </c>
      <c r="E350">
        <v>1.1000000000000001</v>
      </c>
      <c r="G350" s="22"/>
      <c r="I350" s="22"/>
      <c r="J350">
        <v>1.2</v>
      </c>
      <c r="K350" s="22">
        <v>2000</v>
      </c>
      <c r="L350">
        <v>1.3</v>
      </c>
      <c r="M350" s="22">
        <v>2500</v>
      </c>
      <c r="N350">
        <v>0.1</v>
      </c>
      <c r="O350">
        <v>1.3</v>
      </c>
      <c r="P350" s="22">
        <v>1400</v>
      </c>
      <c r="U350" s="22">
        <v>3500</v>
      </c>
      <c r="V350">
        <v>1.3</v>
      </c>
      <c r="W350">
        <v>1.3</v>
      </c>
      <c r="X350">
        <v>1.3</v>
      </c>
      <c r="Y350" s="22"/>
      <c r="Z350" s="22"/>
    </row>
    <row r="351" spans="1:26">
      <c r="A351" t="s">
        <v>1148</v>
      </c>
      <c r="C351">
        <v>18.399999999999999</v>
      </c>
      <c r="D351">
        <v>16</v>
      </c>
      <c r="E351">
        <v>13.6</v>
      </c>
      <c r="F351">
        <v>15.5</v>
      </c>
      <c r="G351">
        <v>300</v>
      </c>
      <c r="H351">
        <v>15.6</v>
      </c>
      <c r="I351">
        <v>500</v>
      </c>
      <c r="J351">
        <v>15.7</v>
      </c>
      <c r="K351">
        <v>200</v>
      </c>
      <c r="L351">
        <v>16</v>
      </c>
      <c r="M351">
        <v>300</v>
      </c>
      <c r="N351">
        <v>0</v>
      </c>
      <c r="O351">
        <v>16</v>
      </c>
      <c r="P351" s="22">
        <v>1000</v>
      </c>
      <c r="Q351">
        <v>16.100000000000001</v>
      </c>
      <c r="R351" s="22">
        <v>1000</v>
      </c>
      <c r="S351">
        <v>16.2</v>
      </c>
      <c r="T351" s="22">
        <v>1400</v>
      </c>
      <c r="U351" s="22">
        <v>3500</v>
      </c>
      <c r="V351">
        <v>16</v>
      </c>
      <c r="W351">
        <v>16</v>
      </c>
      <c r="X351">
        <v>16</v>
      </c>
    </row>
    <row r="352" spans="1:26">
      <c r="A352" t="s">
        <v>239</v>
      </c>
      <c r="C352">
        <v>7.97</v>
      </c>
      <c r="D352">
        <v>7.45</v>
      </c>
      <c r="E352">
        <v>6.93</v>
      </c>
      <c r="F352">
        <v>7.39</v>
      </c>
      <c r="G352" s="22">
        <v>1000</v>
      </c>
      <c r="H352">
        <v>7.4</v>
      </c>
      <c r="I352">
        <v>20</v>
      </c>
      <c r="J352">
        <v>7.45</v>
      </c>
      <c r="K352" s="22">
        <v>1540</v>
      </c>
      <c r="L352">
        <v>7.48</v>
      </c>
      <c r="M352">
        <v>800</v>
      </c>
      <c r="N352">
        <v>0.03</v>
      </c>
      <c r="O352">
        <v>7.48</v>
      </c>
      <c r="P352" s="22">
        <v>5200</v>
      </c>
      <c r="Q352">
        <v>7.49</v>
      </c>
      <c r="R352" s="22">
        <v>1200</v>
      </c>
      <c r="S352">
        <v>7.5</v>
      </c>
      <c r="T352" s="22">
        <v>2650</v>
      </c>
      <c r="U352" s="22">
        <v>3480</v>
      </c>
      <c r="V352">
        <v>7.45</v>
      </c>
      <c r="W352">
        <v>7.48</v>
      </c>
      <c r="X352">
        <v>7.45</v>
      </c>
      <c r="Y352" s="22"/>
    </row>
    <row r="353" spans="1:26">
      <c r="A353" t="s">
        <v>736</v>
      </c>
      <c r="C353">
        <v>91</v>
      </c>
      <c r="D353">
        <v>85.1</v>
      </c>
      <c r="E353">
        <v>79.2</v>
      </c>
      <c r="F353">
        <v>85</v>
      </c>
      <c r="G353">
        <v>130</v>
      </c>
      <c r="H353">
        <v>85.1</v>
      </c>
      <c r="I353" s="22">
        <v>3620</v>
      </c>
      <c r="J353">
        <v>85.2</v>
      </c>
      <c r="K353" s="22">
        <v>20</v>
      </c>
      <c r="L353">
        <v>86</v>
      </c>
      <c r="M353">
        <v>10</v>
      </c>
      <c r="N353">
        <v>0.9</v>
      </c>
      <c r="O353">
        <v>86</v>
      </c>
      <c r="P353" s="22">
        <v>990</v>
      </c>
      <c r="Q353">
        <v>86.5</v>
      </c>
      <c r="R353" s="22">
        <v>1110</v>
      </c>
      <c r="S353">
        <v>86.9</v>
      </c>
      <c r="T353">
        <v>780</v>
      </c>
      <c r="U353" s="22">
        <v>3440</v>
      </c>
      <c r="V353">
        <v>85.1</v>
      </c>
      <c r="W353">
        <v>86.8</v>
      </c>
      <c r="X353">
        <v>85.1</v>
      </c>
      <c r="Y353" s="22">
        <v>2230</v>
      </c>
      <c r="Z353" s="22">
        <v>2100</v>
      </c>
    </row>
    <row r="354" spans="1:26">
      <c r="A354" t="s">
        <v>705</v>
      </c>
      <c r="C354">
        <v>20.100000000000001</v>
      </c>
      <c r="D354">
        <v>18.8</v>
      </c>
      <c r="E354">
        <v>17.5</v>
      </c>
      <c r="F354">
        <v>18.5</v>
      </c>
      <c r="G354" s="22">
        <v>4200</v>
      </c>
      <c r="H354">
        <v>18.600000000000001</v>
      </c>
      <c r="I354" s="22">
        <v>4000</v>
      </c>
      <c r="J354">
        <v>18.649999999999999</v>
      </c>
      <c r="K354" s="22">
        <v>1700</v>
      </c>
      <c r="L354">
        <v>18.7</v>
      </c>
      <c r="M354">
        <v>750</v>
      </c>
      <c r="N354">
        <v>-0.1</v>
      </c>
      <c r="O354">
        <v>18.7</v>
      </c>
      <c r="P354" s="22">
        <v>100</v>
      </c>
      <c r="Q354">
        <v>18.899999999999999</v>
      </c>
      <c r="R354" s="22">
        <v>1000</v>
      </c>
      <c r="S354">
        <v>18.95</v>
      </c>
      <c r="T354">
        <v>120</v>
      </c>
      <c r="U354" s="22">
        <v>3400</v>
      </c>
      <c r="V354">
        <v>18.7</v>
      </c>
      <c r="W354">
        <v>18.7</v>
      </c>
      <c r="X354">
        <v>18.649999999999999</v>
      </c>
    </row>
    <row r="355" spans="1:26">
      <c r="A355" t="s">
        <v>492</v>
      </c>
      <c r="C355">
        <v>127.4</v>
      </c>
      <c r="D355">
        <v>115.9</v>
      </c>
      <c r="E355">
        <v>104.4</v>
      </c>
      <c r="F355">
        <v>114.1</v>
      </c>
      <c r="G355" s="22">
        <v>100</v>
      </c>
      <c r="H355">
        <v>114.2</v>
      </c>
      <c r="I355" s="22">
        <v>500</v>
      </c>
      <c r="J355">
        <v>114.5</v>
      </c>
      <c r="K355">
        <v>100</v>
      </c>
      <c r="L355">
        <v>114.6</v>
      </c>
      <c r="M355">
        <v>500</v>
      </c>
      <c r="N355">
        <v>-1.3</v>
      </c>
      <c r="O355">
        <v>115</v>
      </c>
      <c r="P355" s="22">
        <v>400</v>
      </c>
      <c r="Q355">
        <v>115.2</v>
      </c>
      <c r="R355" s="22">
        <v>1200</v>
      </c>
      <c r="S355">
        <v>115.8</v>
      </c>
      <c r="T355" s="22">
        <v>100</v>
      </c>
      <c r="U355" s="22">
        <v>3400</v>
      </c>
      <c r="V355">
        <v>116.3</v>
      </c>
      <c r="W355">
        <v>116.3</v>
      </c>
      <c r="X355">
        <v>111</v>
      </c>
      <c r="Z355" s="22"/>
    </row>
    <row r="356" spans="1:26">
      <c r="A356" t="s">
        <v>251</v>
      </c>
      <c r="C356">
        <v>18.399999999999999</v>
      </c>
      <c r="D356">
        <v>16.8</v>
      </c>
      <c r="E356">
        <v>15.2</v>
      </c>
      <c r="F356">
        <v>16</v>
      </c>
      <c r="G356" s="22">
        <v>6300</v>
      </c>
      <c r="H356">
        <v>16.100000000000001</v>
      </c>
      <c r="I356" s="22">
        <v>100</v>
      </c>
      <c r="J356">
        <v>16.8</v>
      </c>
      <c r="K356">
        <v>100</v>
      </c>
      <c r="L356">
        <v>17.3</v>
      </c>
      <c r="M356">
        <v>100</v>
      </c>
      <c r="N356">
        <v>0.5</v>
      </c>
      <c r="O356">
        <v>17.3</v>
      </c>
      <c r="P356" s="22">
        <v>400</v>
      </c>
      <c r="Q356">
        <v>17.5</v>
      </c>
      <c r="R356" s="22">
        <v>600</v>
      </c>
      <c r="S356">
        <v>17.8</v>
      </c>
      <c r="T356" s="22">
        <v>2200</v>
      </c>
      <c r="U356" s="22">
        <v>3300</v>
      </c>
      <c r="V356">
        <v>16.8</v>
      </c>
      <c r="W356">
        <v>17.3</v>
      </c>
      <c r="X356">
        <v>16.8</v>
      </c>
      <c r="Y356" s="22"/>
    </row>
    <row r="357" spans="1:26">
      <c r="A357" t="s">
        <v>247</v>
      </c>
      <c r="C357">
        <v>13.6</v>
      </c>
      <c r="D357">
        <v>12.4</v>
      </c>
      <c r="E357">
        <v>11.2</v>
      </c>
      <c r="F357">
        <v>12.2</v>
      </c>
      <c r="G357" s="22">
        <v>3000</v>
      </c>
      <c r="H357">
        <v>12.3</v>
      </c>
      <c r="I357" s="22">
        <v>2000</v>
      </c>
      <c r="J357">
        <v>12.4</v>
      </c>
      <c r="K357" s="22">
        <v>800</v>
      </c>
      <c r="L357">
        <v>12.4</v>
      </c>
      <c r="M357" s="22">
        <v>200</v>
      </c>
      <c r="N357">
        <v>0</v>
      </c>
      <c r="O357">
        <v>13</v>
      </c>
      <c r="P357" s="22">
        <v>300</v>
      </c>
      <c r="Q357">
        <v>13.5</v>
      </c>
      <c r="R357" s="22">
        <v>100</v>
      </c>
      <c r="T357" s="22"/>
      <c r="U357" s="22">
        <v>3200</v>
      </c>
      <c r="V357">
        <v>12.4</v>
      </c>
      <c r="W357">
        <v>12.4</v>
      </c>
      <c r="X357">
        <v>12.4</v>
      </c>
    </row>
    <row r="358" spans="1:26">
      <c r="A358" t="s">
        <v>230</v>
      </c>
      <c r="C358">
        <v>7.36</v>
      </c>
      <c r="D358">
        <v>6.88</v>
      </c>
      <c r="E358">
        <v>6.4</v>
      </c>
      <c r="F358">
        <v>6.73</v>
      </c>
      <c r="G358" s="22">
        <v>500</v>
      </c>
      <c r="H358">
        <v>6.8</v>
      </c>
      <c r="I358" s="22">
        <v>2500</v>
      </c>
      <c r="J358">
        <v>6.81</v>
      </c>
      <c r="K358" s="22">
        <v>5000</v>
      </c>
      <c r="L358">
        <v>6.97</v>
      </c>
      <c r="M358">
        <v>10</v>
      </c>
      <c r="N358">
        <v>0.09</v>
      </c>
      <c r="O358">
        <v>6.9</v>
      </c>
      <c r="P358" s="22">
        <v>300</v>
      </c>
      <c r="Q358">
        <v>6.97</v>
      </c>
      <c r="R358">
        <v>170</v>
      </c>
      <c r="S358">
        <v>6.98</v>
      </c>
      <c r="T358">
        <v>20</v>
      </c>
      <c r="U358" s="22">
        <v>3120</v>
      </c>
      <c r="V358">
        <v>6.88</v>
      </c>
      <c r="W358">
        <v>6.99</v>
      </c>
      <c r="X358">
        <v>6.67</v>
      </c>
    </row>
    <row r="359" spans="1:26">
      <c r="A359" t="s">
        <v>515</v>
      </c>
      <c r="C359">
        <v>8.02</v>
      </c>
      <c r="D359">
        <v>7.5</v>
      </c>
      <c r="E359">
        <v>6.98</v>
      </c>
      <c r="F359">
        <v>7.35</v>
      </c>
      <c r="G359">
        <v>390</v>
      </c>
      <c r="H359">
        <v>7.5</v>
      </c>
      <c r="I359" s="22">
        <v>990</v>
      </c>
      <c r="J359">
        <v>7.55</v>
      </c>
      <c r="K359" s="22">
        <v>180</v>
      </c>
      <c r="L359">
        <v>7.84</v>
      </c>
      <c r="M359" s="22">
        <v>10</v>
      </c>
      <c r="N359">
        <v>0.34</v>
      </c>
      <c r="O359">
        <v>7.84</v>
      </c>
      <c r="P359" s="22">
        <v>870</v>
      </c>
      <c r="Q359">
        <v>7.85</v>
      </c>
      <c r="R359" s="22">
        <v>1000</v>
      </c>
      <c r="S359">
        <v>7.89</v>
      </c>
      <c r="T359" s="22">
        <v>100</v>
      </c>
      <c r="U359" s="22">
        <v>3110</v>
      </c>
      <c r="V359">
        <v>7.5</v>
      </c>
      <c r="W359">
        <v>7.84</v>
      </c>
      <c r="X359">
        <v>7.5</v>
      </c>
    </row>
    <row r="360" spans="1:26">
      <c r="A360" t="s">
        <v>108</v>
      </c>
      <c r="C360">
        <v>14.6</v>
      </c>
      <c r="D360">
        <v>13.65</v>
      </c>
      <c r="E360">
        <v>12.7</v>
      </c>
      <c r="F360">
        <v>13.1</v>
      </c>
      <c r="G360">
        <v>100</v>
      </c>
      <c r="H360">
        <v>13.4</v>
      </c>
      <c r="I360">
        <v>100</v>
      </c>
      <c r="J360">
        <v>13.45</v>
      </c>
      <c r="K360" s="22">
        <v>100</v>
      </c>
      <c r="L360">
        <v>14.3</v>
      </c>
      <c r="M360">
        <v>100</v>
      </c>
      <c r="N360">
        <v>0.65</v>
      </c>
      <c r="O360">
        <v>14.3</v>
      </c>
      <c r="P360" s="22">
        <v>200</v>
      </c>
      <c r="Q360">
        <v>14.4</v>
      </c>
      <c r="R360" s="22">
        <v>1090</v>
      </c>
      <c r="S360">
        <v>14.5</v>
      </c>
      <c r="T360" s="22">
        <v>250</v>
      </c>
      <c r="U360" s="22">
        <v>3070</v>
      </c>
      <c r="V360">
        <v>13.55</v>
      </c>
      <c r="W360">
        <v>14.4</v>
      </c>
      <c r="X360">
        <v>13.55</v>
      </c>
      <c r="Z360" s="22">
        <v>2600</v>
      </c>
    </row>
    <row r="361" spans="1:26">
      <c r="A361" t="s">
        <v>1471</v>
      </c>
      <c r="C361">
        <v>20.9</v>
      </c>
      <c r="D361">
        <v>18.2</v>
      </c>
      <c r="E361">
        <v>15.5</v>
      </c>
      <c r="F361">
        <v>17</v>
      </c>
      <c r="G361" s="22">
        <v>3000</v>
      </c>
      <c r="H361">
        <v>17.2</v>
      </c>
      <c r="I361" s="22">
        <v>2500</v>
      </c>
      <c r="J361">
        <v>18.2</v>
      </c>
      <c r="K361">
        <v>100</v>
      </c>
      <c r="L361">
        <v>17</v>
      </c>
      <c r="M361" s="22">
        <v>3000</v>
      </c>
      <c r="N361">
        <v>-1.2</v>
      </c>
      <c r="P361" s="22"/>
      <c r="T361" s="22"/>
      <c r="U361" s="22">
        <v>3000</v>
      </c>
      <c r="V361">
        <v>17</v>
      </c>
      <c r="W361">
        <v>17</v>
      </c>
      <c r="X361">
        <v>17</v>
      </c>
      <c r="Y361" s="22"/>
    </row>
    <row r="362" spans="1:26">
      <c r="A362" t="s">
        <v>1577</v>
      </c>
      <c r="C362">
        <v>5.7</v>
      </c>
      <c r="D362">
        <v>5</v>
      </c>
      <c r="E362">
        <v>4.3</v>
      </c>
      <c r="F362">
        <v>4.8</v>
      </c>
      <c r="G362" s="22">
        <v>4400</v>
      </c>
      <c r="H362">
        <v>5</v>
      </c>
      <c r="I362" s="22">
        <v>14200</v>
      </c>
      <c r="J362">
        <v>5.0999999999999996</v>
      </c>
      <c r="K362" s="22">
        <v>3400</v>
      </c>
      <c r="L362">
        <v>5.6</v>
      </c>
      <c r="M362" s="22">
        <v>1000</v>
      </c>
      <c r="N362">
        <v>0.6</v>
      </c>
      <c r="O362">
        <v>5.6</v>
      </c>
      <c r="P362" s="22">
        <v>300</v>
      </c>
      <c r="Q362">
        <v>5.7</v>
      </c>
      <c r="R362" s="22">
        <v>3300</v>
      </c>
      <c r="T362" s="22"/>
      <c r="U362" s="22">
        <v>3000</v>
      </c>
      <c r="V362">
        <v>5.5</v>
      </c>
      <c r="W362">
        <v>5.6</v>
      </c>
      <c r="X362">
        <v>5.5</v>
      </c>
    </row>
    <row r="363" spans="1:26">
      <c r="A363" t="s">
        <v>1473</v>
      </c>
      <c r="C363">
        <v>38.6</v>
      </c>
      <c r="D363">
        <v>33.6</v>
      </c>
      <c r="E363">
        <v>28.6</v>
      </c>
      <c r="F363">
        <v>30</v>
      </c>
      <c r="G363">
        <v>300</v>
      </c>
      <c r="H363">
        <v>33</v>
      </c>
      <c r="I363" s="22">
        <v>3000</v>
      </c>
      <c r="J363">
        <v>34</v>
      </c>
      <c r="K363" s="22">
        <v>6300</v>
      </c>
      <c r="L363">
        <v>34</v>
      </c>
      <c r="M363" s="22">
        <v>3000</v>
      </c>
      <c r="N363">
        <v>0.4</v>
      </c>
      <c r="O363">
        <v>35</v>
      </c>
      <c r="P363" s="22">
        <v>1200</v>
      </c>
      <c r="Q363">
        <v>35.5</v>
      </c>
      <c r="R363" s="22">
        <v>1000</v>
      </c>
      <c r="S363">
        <v>36</v>
      </c>
      <c r="T363" s="22">
        <v>1000</v>
      </c>
      <c r="U363" s="22">
        <v>3000</v>
      </c>
      <c r="V363">
        <v>34</v>
      </c>
      <c r="W363">
        <v>34</v>
      </c>
      <c r="X363">
        <v>34</v>
      </c>
      <c r="Y363">
        <v>40</v>
      </c>
    </row>
    <row r="364" spans="1:26">
      <c r="A364" t="s">
        <v>881</v>
      </c>
      <c r="C364">
        <v>11.7</v>
      </c>
      <c r="D364">
        <v>10.199999999999999</v>
      </c>
      <c r="E364">
        <v>8.6999999999999993</v>
      </c>
      <c r="F364">
        <v>9.5</v>
      </c>
      <c r="G364" s="22">
        <v>600</v>
      </c>
      <c r="H364">
        <v>9.8000000000000007</v>
      </c>
      <c r="I364">
        <v>500</v>
      </c>
      <c r="J364">
        <v>9.9</v>
      </c>
      <c r="K364" s="22">
        <v>2000</v>
      </c>
      <c r="L364">
        <v>9.8000000000000007</v>
      </c>
      <c r="M364" s="22">
        <v>3000</v>
      </c>
      <c r="N364">
        <v>-0.4</v>
      </c>
      <c r="O364">
        <v>10.4</v>
      </c>
      <c r="P364">
        <v>900</v>
      </c>
      <c r="Q364">
        <v>10.5</v>
      </c>
      <c r="R364" s="22">
        <v>3000</v>
      </c>
      <c r="S364">
        <v>11</v>
      </c>
      <c r="T364" s="22">
        <v>10000</v>
      </c>
      <c r="U364" s="22">
        <v>3000</v>
      </c>
      <c r="V364">
        <v>9.8000000000000007</v>
      </c>
      <c r="W364">
        <v>9.8000000000000007</v>
      </c>
      <c r="X364">
        <v>9.8000000000000007</v>
      </c>
    </row>
    <row r="365" spans="1:26">
      <c r="A365" t="s">
        <v>1547</v>
      </c>
      <c r="C365">
        <v>21.8</v>
      </c>
      <c r="D365">
        <v>19</v>
      </c>
      <c r="E365">
        <v>16.2</v>
      </c>
      <c r="F365">
        <v>19.100000000000001</v>
      </c>
      <c r="G365" s="22">
        <v>1800</v>
      </c>
      <c r="H365">
        <v>19.2</v>
      </c>
      <c r="I365">
        <v>200</v>
      </c>
      <c r="J365">
        <v>19.3</v>
      </c>
      <c r="K365">
        <v>300</v>
      </c>
      <c r="L365">
        <v>19.2</v>
      </c>
      <c r="M365">
        <v>600</v>
      </c>
      <c r="N365">
        <v>0.2</v>
      </c>
      <c r="O365">
        <v>19.5</v>
      </c>
      <c r="P365" s="22">
        <v>1000</v>
      </c>
      <c r="Q365">
        <v>19.600000000000001</v>
      </c>
      <c r="R365" s="22">
        <v>1900</v>
      </c>
      <c r="S365">
        <v>19.7</v>
      </c>
      <c r="T365" s="22">
        <v>4400</v>
      </c>
      <c r="U365" s="22">
        <v>3000</v>
      </c>
      <c r="V365">
        <v>19</v>
      </c>
      <c r="W365">
        <v>19.899999999999999</v>
      </c>
      <c r="X365">
        <v>19</v>
      </c>
    </row>
    <row r="366" spans="1:26">
      <c r="A366" t="s">
        <v>801</v>
      </c>
      <c r="C366">
        <v>17.100000000000001</v>
      </c>
      <c r="D366">
        <v>16</v>
      </c>
      <c r="E366">
        <v>14.9</v>
      </c>
      <c r="F366">
        <v>15.75</v>
      </c>
      <c r="G366" s="22">
        <v>2000</v>
      </c>
      <c r="H366">
        <v>15.8</v>
      </c>
      <c r="I366" s="22">
        <v>1140</v>
      </c>
      <c r="J366">
        <v>15.85</v>
      </c>
      <c r="K366">
        <v>10</v>
      </c>
      <c r="L366">
        <v>15.9</v>
      </c>
      <c r="M366">
        <v>100</v>
      </c>
      <c r="N366">
        <v>-0.1</v>
      </c>
      <c r="O366">
        <v>15.9</v>
      </c>
      <c r="P366" s="22">
        <v>2800</v>
      </c>
      <c r="Q366">
        <v>15.95</v>
      </c>
      <c r="R366" s="22">
        <v>3000</v>
      </c>
      <c r="S366">
        <v>16</v>
      </c>
      <c r="T366" s="22">
        <v>11000</v>
      </c>
      <c r="U366" s="22">
        <v>3000</v>
      </c>
      <c r="V366">
        <v>16.100000000000001</v>
      </c>
      <c r="W366">
        <v>16.100000000000001</v>
      </c>
      <c r="X366">
        <v>15.9</v>
      </c>
    </row>
    <row r="367" spans="1:26">
      <c r="A367" t="s">
        <v>389</v>
      </c>
      <c r="C367">
        <v>10.1</v>
      </c>
      <c r="D367">
        <v>9.1999999999999993</v>
      </c>
      <c r="E367">
        <v>8.3000000000000007</v>
      </c>
      <c r="H367">
        <v>8.3000000000000007</v>
      </c>
      <c r="I367" s="22">
        <v>15000</v>
      </c>
      <c r="J367">
        <v>8.4</v>
      </c>
      <c r="K367" s="22">
        <v>2000</v>
      </c>
      <c r="L367">
        <v>8.8000000000000007</v>
      </c>
      <c r="M367">
        <v>100</v>
      </c>
      <c r="N367">
        <v>-0.4</v>
      </c>
      <c r="O367">
        <v>8.9</v>
      </c>
      <c r="P367" s="22">
        <v>1600</v>
      </c>
      <c r="Q367">
        <v>9</v>
      </c>
      <c r="R367" s="22">
        <v>3000</v>
      </c>
      <c r="S367">
        <v>9.1999999999999993</v>
      </c>
      <c r="T367" s="22">
        <v>5000</v>
      </c>
      <c r="U367" s="22">
        <v>2900</v>
      </c>
      <c r="V367">
        <v>8.5</v>
      </c>
      <c r="W367">
        <v>8.9</v>
      </c>
      <c r="X367">
        <v>8.4</v>
      </c>
    </row>
    <row r="368" spans="1:26">
      <c r="A368" t="s">
        <v>716</v>
      </c>
      <c r="C368">
        <v>7.7</v>
      </c>
      <c r="D368">
        <v>7.2</v>
      </c>
      <c r="E368">
        <v>6.7</v>
      </c>
      <c r="F368">
        <v>6.94</v>
      </c>
      <c r="G368">
        <v>860</v>
      </c>
      <c r="H368">
        <v>6.96</v>
      </c>
      <c r="I368">
        <v>760</v>
      </c>
      <c r="J368">
        <v>7.01</v>
      </c>
      <c r="K368" s="22">
        <v>2440</v>
      </c>
      <c r="L368">
        <v>7.01</v>
      </c>
      <c r="M368" s="22">
        <v>60</v>
      </c>
      <c r="N368">
        <v>-0.19</v>
      </c>
      <c r="O368">
        <v>7.25</v>
      </c>
      <c r="P368" s="22">
        <v>2490</v>
      </c>
      <c r="Q368">
        <v>7.3</v>
      </c>
      <c r="R368" s="22">
        <v>3910</v>
      </c>
      <c r="S368">
        <v>7.39</v>
      </c>
      <c r="T368" s="22">
        <v>2500</v>
      </c>
      <c r="U368" s="22">
        <v>2790</v>
      </c>
      <c r="V368">
        <v>7.2</v>
      </c>
      <c r="W368">
        <v>7.25</v>
      </c>
      <c r="X368">
        <v>7.01</v>
      </c>
    </row>
    <row r="369" spans="1:26">
      <c r="A369" t="s">
        <v>903</v>
      </c>
      <c r="C369">
        <v>4</v>
      </c>
      <c r="D369">
        <v>3.5</v>
      </c>
      <c r="E369">
        <v>3</v>
      </c>
      <c r="F369">
        <v>3.3</v>
      </c>
      <c r="G369">
        <v>500</v>
      </c>
      <c r="H369">
        <v>3.4</v>
      </c>
      <c r="I369" s="22">
        <v>1000</v>
      </c>
      <c r="J369">
        <v>3.5</v>
      </c>
      <c r="K369">
        <v>900</v>
      </c>
      <c r="L369">
        <v>3.5</v>
      </c>
      <c r="M369" s="22">
        <v>900</v>
      </c>
      <c r="N369">
        <v>0</v>
      </c>
      <c r="O369">
        <v>3.6</v>
      </c>
      <c r="P369" s="22">
        <v>2000</v>
      </c>
      <c r="Q369">
        <v>3.7</v>
      </c>
      <c r="R369" s="22">
        <v>500</v>
      </c>
      <c r="S369">
        <v>3.8</v>
      </c>
      <c r="T369">
        <v>300</v>
      </c>
      <c r="U369" s="22">
        <v>2700</v>
      </c>
      <c r="V369">
        <v>3.5</v>
      </c>
      <c r="W369">
        <v>3.5</v>
      </c>
      <c r="X369">
        <v>3.5</v>
      </c>
    </row>
    <row r="370" spans="1:26">
      <c r="A370" t="s">
        <v>775</v>
      </c>
      <c r="C370">
        <v>29.95</v>
      </c>
      <c r="D370">
        <v>28</v>
      </c>
      <c r="E370">
        <v>26.05</v>
      </c>
      <c r="F370">
        <v>27.1</v>
      </c>
      <c r="G370" s="22">
        <v>1000</v>
      </c>
      <c r="H370">
        <v>27.2</v>
      </c>
      <c r="I370" s="22">
        <v>1540</v>
      </c>
      <c r="J370">
        <v>27.25</v>
      </c>
      <c r="K370" s="22">
        <v>2660</v>
      </c>
      <c r="L370">
        <v>27.95</v>
      </c>
      <c r="M370">
        <v>10</v>
      </c>
      <c r="N370">
        <v>-0.05</v>
      </c>
      <c r="O370">
        <v>28</v>
      </c>
      <c r="P370" s="22">
        <v>1890</v>
      </c>
      <c r="Q370">
        <v>28.1</v>
      </c>
      <c r="R370" s="22">
        <v>500</v>
      </c>
      <c r="S370">
        <v>28.2</v>
      </c>
      <c r="T370" s="22">
        <v>11020</v>
      </c>
      <c r="U370" s="22">
        <v>2530</v>
      </c>
      <c r="V370">
        <v>28</v>
      </c>
      <c r="W370">
        <v>28</v>
      </c>
      <c r="X370">
        <v>27.2</v>
      </c>
      <c r="Y370" s="22">
        <v>10</v>
      </c>
      <c r="Z370" s="22"/>
    </row>
    <row r="371" spans="1:26">
      <c r="A371" t="s">
        <v>183</v>
      </c>
      <c r="C371">
        <v>25.35</v>
      </c>
      <c r="D371">
        <v>23.7</v>
      </c>
      <c r="E371">
        <v>22.05</v>
      </c>
      <c r="F371">
        <v>23</v>
      </c>
      <c r="G371">
        <v>530</v>
      </c>
      <c r="H371">
        <v>23.2</v>
      </c>
      <c r="I371">
        <v>900</v>
      </c>
      <c r="J371">
        <v>23.5</v>
      </c>
      <c r="K371" s="22">
        <v>1000</v>
      </c>
      <c r="L371">
        <v>24.05</v>
      </c>
      <c r="M371" s="22">
        <v>500</v>
      </c>
      <c r="N371">
        <v>0.35</v>
      </c>
      <c r="O371">
        <v>24.6</v>
      </c>
      <c r="P371" s="22">
        <v>2000</v>
      </c>
      <c r="Q371">
        <v>24.65</v>
      </c>
      <c r="R371" s="22">
        <v>1000</v>
      </c>
      <c r="S371">
        <v>24.7</v>
      </c>
      <c r="T371" s="22">
        <v>290</v>
      </c>
      <c r="U371" s="22">
        <v>2520</v>
      </c>
      <c r="V371">
        <v>24</v>
      </c>
      <c r="W371">
        <v>24.6</v>
      </c>
      <c r="X371">
        <v>24</v>
      </c>
      <c r="Z371" s="22"/>
    </row>
    <row r="372" spans="1:26">
      <c r="A372" t="s">
        <v>1277</v>
      </c>
      <c r="C372">
        <v>21.8</v>
      </c>
      <c r="D372">
        <v>19</v>
      </c>
      <c r="E372">
        <v>16.2</v>
      </c>
      <c r="G372" s="22"/>
      <c r="I372" s="22"/>
      <c r="J372">
        <v>19.5</v>
      </c>
      <c r="K372" s="22">
        <v>1000</v>
      </c>
      <c r="L372">
        <v>19.5</v>
      </c>
      <c r="M372" s="22">
        <v>2000</v>
      </c>
      <c r="N372">
        <v>0.5</v>
      </c>
      <c r="O372">
        <v>20</v>
      </c>
      <c r="P372" s="22">
        <v>300</v>
      </c>
      <c r="R372" s="22"/>
      <c r="T372" s="22"/>
      <c r="U372" s="22">
        <v>2500</v>
      </c>
      <c r="V372">
        <v>19.5</v>
      </c>
      <c r="W372">
        <v>19.5</v>
      </c>
      <c r="X372">
        <v>19.5</v>
      </c>
    </row>
    <row r="373" spans="1:26">
      <c r="A373" t="s">
        <v>147</v>
      </c>
      <c r="C373">
        <v>44.6</v>
      </c>
      <c r="D373">
        <v>41.7</v>
      </c>
      <c r="E373">
        <v>38.799999999999997</v>
      </c>
      <c r="F373">
        <v>40.700000000000003</v>
      </c>
      <c r="G373" s="22">
        <v>1210</v>
      </c>
      <c r="H373">
        <v>40.799999999999997</v>
      </c>
      <c r="I373" s="22">
        <v>2000</v>
      </c>
      <c r="J373">
        <v>41</v>
      </c>
      <c r="K373" s="22">
        <v>3000</v>
      </c>
      <c r="L373">
        <v>41.7</v>
      </c>
      <c r="M373" s="22">
        <v>1200</v>
      </c>
      <c r="N373">
        <v>0</v>
      </c>
      <c r="O373">
        <v>41.7</v>
      </c>
      <c r="P373">
        <v>800</v>
      </c>
      <c r="Q373">
        <v>41.85</v>
      </c>
      <c r="R373" s="22">
        <v>1000</v>
      </c>
      <c r="S373">
        <v>41.9</v>
      </c>
      <c r="T373" s="22">
        <v>1390</v>
      </c>
      <c r="U373" s="22">
        <v>2500</v>
      </c>
      <c r="V373">
        <v>41.85</v>
      </c>
      <c r="W373">
        <v>41.85</v>
      </c>
      <c r="X373">
        <v>41.7</v>
      </c>
      <c r="Y373" s="22"/>
    </row>
    <row r="374" spans="1:26">
      <c r="A374" t="s">
        <v>77</v>
      </c>
      <c r="C374">
        <v>22.75</v>
      </c>
      <c r="D374">
        <v>21.3</v>
      </c>
      <c r="E374">
        <v>19.850000000000001</v>
      </c>
      <c r="F374">
        <v>20.2</v>
      </c>
      <c r="G374" s="22">
        <v>1600</v>
      </c>
      <c r="H374">
        <v>20.5</v>
      </c>
      <c r="I374" s="22">
        <v>5900</v>
      </c>
      <c r="J374">
        <v>21</v>
      </c>
      <c r="K374" s="22">
        <v>1000</v>
      </c>
      <c r="L374">
        <v>21.5</v>
      </c>
      <c r="M374" s="22">
        <v>10</v>
      </c>
      <c r="N374">
        <v>0.2</v>
      </c>
      <c r="O374">
        <v>21.5</v>
      </c>
      <c r="P374" s="22">
        <v>3320</v>
      </c>
      <c r="Q374">
        <v>21.7</v>
      </c>
      <c r="R374" s="22">
        <v>4750</v>
      </c>
      <c r="S374">
        <v>21.8</v>
      </c>
      <c r="T374" s="22">
        <v>3950</v>
      </c>
      <c r="U374" s="22">
        <v>2350</v>
      </c>
      <c r="V374">
        <v>20.5</v>
      </c>
      <c r="W374">
        <v>21.5</v>
      </c>
      <c r="X374">
        <v>20.5</v>
      </c>
      <c r="Z374">
        <v>10</v>
      </c>
    </row>
    <row r="375" spans="1:26">
      <c r="A375" t="s">
        <v>216</v>
      </c>
      <c r="C375">
        <v>78.599999999999994</v>
      </c>
      <c r="D375">
        <v>73.5</v>
      </c>
      <c r="E375">
        <v>68.400000000000006</v>
      </c>
      <c r="F375">
        <v>72</v>
      </c>
      <c r="G375">
        <v>650</v>
      </c>
      <c r="H375">
        <v>72.099999999999994</v>
      </c>
      <c r="I375">
        <v>100</v>
      </c>
      <c r="J375">
        <v>73</v>
      </c>
      <c r="K375" s="22">
        <v>910</v>
      </c>
      <c r="L375">
        <v>73</v>
      </c>
      <c r="M375">
        <v>500</v>
      </c>
      <c r="N375">
        <v>-0.5</v>
      </c>
      <c r="O375">
        <v>74</v>
      </c>
      <c r="P375" s="22">
        <v>2050</v>
      </c>
      <c r="Q375">
        <v>74.099999999999994</v>
      </c>
      <c r="R375">
        <v>20</v>
      </c>
      <c r="S375">
        <v>74.2</v>
      </c>
      <c r="T375" s="22">
        <v>4010</v>
      </c>
      <c r="U375" s="22">
        <v>2350</v>
      </c>
      <c r="V375">
        <v>73.099999999999994</v>
      </c>
      <c r="W375">
        <v>73.099999999999994</v>
      </c>
      <c r="X375">
        <v>73</v>
      </c>
      <c r="Z375">
        <v>500</v>
      </c>
    </row>
    <row r="376" spans="1:26">
      <c r="A376" t="s">
        <v>883</v>
      </c>
      <c r="C376">
        <v>10.9</v>
      </c>
      <c r="D376">
        <v>9.5</v>
      </c>
      <c r="E376">
        <v>8.1</v>
      </c>
      <c r="G376" s="22"/>
      <c r="H376">
        <v>8.3000000000000007</v>
      </c>
      <c r="I376">
        <v>100</v>
      </c>
      <c r="J376">
        <v>9.4</v>
      </c>
      <c r="K376">
        <v>100</v>
      </c>
      <c r="L376">
        <v>9.5</v>
      </c>
      <c r="M376">
        <v>600</v>
      </c>
      <c r="N376">
        <v>0</v>
      </c>
      <c r="O376">
        <v>9.6</v>
      </c>
      <c r="P376" s="22">
        <v>1000</v>
      </c>
      <c r="Q376">
        <v>9.6999999999999993</v>
      </c>
      <c r="R376" s="22">
        <v>15100</v>
      </c>
      <c r="S376">
        <v>9.8000000000000007</v>
      </c>
      <c r="T376" s="22">
        <v>1800</v>
      </c>
      <c r="U376" s="22">
        <v>2300</v>
      </c>
      <c r="V376">
        <v>9.5</v>
      </c>
      <c r="W376">
        <v>9.5</v>
      </c>
      <c r="X376">
        <v>9.5</v>
      </c>
    </row>
    <row r="377" spans="1:26">
      <c r="A377" t="s">
        <v>819</v>
      </c>
      <c r="C377">
        <v>26.5</v>
      </c>
      <c r="D377">
        <v>24.1</v>
      </c>
      <c r="E377">
        <v>21.7</v>
      </c>
      <c r="G377" s="22"/>
      <c r="H377">
        <v>22.2</v>
      </c>
      <c r="I377" s="22">
        <v>200</v>
      </c>
      <c r="J377">
        <v>22.5</v>
      </c>
      <c r="K377">
        <v>200</v>
      </c>
      <c r="L377">
        <v>24.1</v>
      </c>
      <c r="M377">
        <v>100</v>
      </c>
      <c r="N377">
        <v>0</v>
      </c>
      <c r="O377">
        <v>24.2</v>
      </c>
      <c r="P377">
        <v>800</v>
      </c>
      <c r="Q377">
        <v>24.5</v>
      </c>
      <c r="R377">
        <v>100</v>
      </c>
      <c r="S377">
        <v>26.4</v>
      </c>
      <c r="T377" s="22">
        <v>1000</v>
      </c>
      <c r="U377" s="22">
        <v>2300</v>
      </c>
      <c r="V377">
        <v>24.1</v>
      </c>
      <c r="W377">
        <v>24.2</v>
      </c>
      <c r="X377">
        <v>24.1</v>
      </c>
      <c r="Z377" s="22">
        <v>1200</v>
      </c>
    </row>
    <row r="378" spans="1:26">
      <c r="A378" t="s">
        <v>929</v>
      </c>
      <c r="C378">
        <v>8.1</v>
      </c>
      <c r="D378">
        <v>7.1</v>
      </c>
      <c r="E378">
        <v>6.1</v>
      </c>
      <c r="F378">
        <v>6.5</v>
      </c>
      <c r="G378" s="22">
        <v>29300</v>
      </c>
      <c r="H378">
        <v>6.7</v>
      </c>
      <c r="I378" s="22">
        <v>1000</v>
      </c>
      <c r="J378">
        <v>6.8</v>
      </c>
      <c r="K378" s="22">
        <v>1500</v>
      </c>
      <c r="L378">
        <v>7.3</v>
      </c>
      <c r="M378" s="22">
        <v>2200</v>
      </c>
      <c r="N378">
        <v>0.2</v>
      </c>
      <c r="O378">
        <v>7.2</v>
      </c>
      <c r="P378" s="22">
        <v>5000</v>
      </c>
      <c r="Q378">
        <v>7.3</v>
      </c>
      <c r="R378" s="22">
        <v>21700</v>
      </c>
      <c r="S378">
        <v>7.4</v>
      </c>
      <c r="T378" s="22">
        <v>18700</v>
      </c>
      <c r="U378" s="22">
        <v>2200</v>
      </c>
      <c r="V378">
        <v>7.3</v>
      </c>
      <c r="W378">
        <v>7.3</v>
      </c>
      <c r="X378">
        <v>7.3</v>
      </c>
      <c r="Y378" s="22"/>
    </row>
    <row r="379" spans="1:26">
      <c r="A379" t="s">
        <v>844</v>
      </c>
      <c r="C379">
        <v>4</v>
      </c>
      <c r="D379">
        <v>3.7</v>
      </c>
      <c r="E379">
        <v>3.4</v>
      </c>
      <c r="F379">
        <v>3.4</v>
      </c>
      <c r="G379" s="22">
        <v>15000</v>
      </c>
      <c r="H379">
        <v>3.5</v>
      </c>
      <c r="I379" s="22">
        <v>16600</v>
      </c>
      <c r="J379">
        <v>3.6</v>
      </c>
      <c r="K379" s="22">
        <v>3900</v>
      </c>
      <c r="L379">
        <v>3.6</v>
      </c>
      <c r="M379">
        <v>200</v>
      </c>
      <c r="N379">
        <v>-0.1</v>
      </c>
      <c r="O379">
        <v>3.7</v>
      </c>
      <c r="P379" s="22">
        <v>5000</v>
      </c>
      <c r="Q379">
        <v>3.8</v>
      </c>
      <c r="R379" s="22">
        <v>1300</v>
      </c>
      <c r="S379">
        <v>3.9</v>
      </c>
      <c r="T379" s="22">
        <v>5800</v>
      </c>
      <c r="U379" s="22">
        <v>2200</v>
      </c>
      <c r="V379">
        <v>3.6</v>
      </c>
      <c r="W379">
        <v>3.6</v>
      </c>
      <c r="X379">
        <v>3.5</v>
      </c>
    </row>
    <row r="380" spans="1:26">
      <c r="A380" t="s">
        <v>168</v>
      </c>
      <c r="C380">
        <v>16.350000000000001</v>
      </c>
      <c r="D380">
        <v>15.3</v>
      </c>
      <c r="E380">
        <v>14.25</v>
      </c>
      <c r="F380">
        <v>15</v>
      </c>
      <c r="G380" s="22">
        <v>1700</v>
      </c>
      <c r="H380">
        <v>15.2</v>
      </c>
      <c r="I380" s="22">
        <v>1880</v>
      </c>
      <c r="J380">
        <v>15.3</v>
      </c>
      <c r="K380">
        <v>490</v>
      </c>
      <c r="L380">
        <v>15.3</v>
      </c>
      <c r="M380" s="22">
        <v>490</v>
      </c>
      <c r="N380">
        <v>0</v>
      </c>
      <c r="O380">
        <v>15.5</v>
      </c>
      <c r="P380" s="22">
        <v>850</v>
      </c>
      <c r="Q380">
        <v>15.6</v>
      </c>
      <c r="R380">
        <v>50</v>
      </c>
      <c r="S380">
        <v>15.9</v>
      </c>
      <c r="T380" s="22">
        <v>1500</v>
      </c>
      <c r="U380" s="22">
        <v>2120</v>
      </c>
      <c r="V380">
        <v>15</v>
      </c>
      <c r="W380">
        <v>15.5</v>
      </c>
      <c r="X380">
        <v>15</v>
      </c>
    </row>
    <row r="381" spans="1:26">
      <c r="A381" t="s">
        <v>259</v>
      </c>
      <c r="C381">
        <v>7.2</v>
      </c>
      <c r="D381">
        <v>6.6</v>
      </c>
      <c r="E381">
        <v>6</v>
      </c>
      <c r="F381">
        <v>6.3</v>
      </c>
      <c r="G381" s="22">
        <v>6400</v>
      </c>
      <c r="H381">
        <v>6.4</v>
      </c>
      <c r="I381" s="22">
        <v>9900</v>
      </c>
      <c r="J381">
        <v>6.5</v>
      </c>
      <c r="K381" s="22">
        <v>600</v>
      </c>
      <c r="L381">
        <v>6.6</v>
      </c>
      <c r="M381">
        <v>100</v>
      </c>
      <c r="N381">
        <v>0</v>
      </c>
      <c r="O381">
        <v>6.6</v>
      </c>
      <c r="P381" s="22">
        <v>4400</v>
      </c>
      <c r="Q381">
        <v>6.7</v>
      </c>
      <c r="R381" s="22">
        <v>2000</v>
      </c>
      <c r="S381">
        <v>6.8</v>
      </c>
      <c r="T381" s="22">
        <v>10400</v>
      </c>
      <c r="U381" s="22">
        <v>2100</v>
      </c>
      <c r="V381">
        <v>6.6</v>
      </c>
      <c r="W381">
        <v>6.6</v>
      </c>
      <c r="X381">
        <v>6.6</v>
      </c>
    </row>
    <row r="382" spans="1:26">
      <c r="A382" t="s">
        <v>595</v>
      </c>
      <c r="C382">
        <v>42.3</v>
      </c>
      <c r="D382">
        <v>38.5</v>
      </c>
      <c r="E382">
        <v>34.700000000000003</v>
      </c>
      <c r="F382">
        <v>37.700000000000003</v>
      </c>
      <c r="G382">
        <v>600</v>
      </c>
      <c r="H382">
        <v>38</v>
      </c>
      <c r="I382" s="22">
        <v>1000</v>
      </c>
      <c r="J382">
        <v>38.5</v>
      </c>
      <c r="K382">
        <v>200</v>
      </c>
      <c r="L382">
        <v>38.5</v>
      </c>
      <c r="M382" s="22">
        <v>2000</v>
      </c>
      <c r="N382">
        <v>0</v>
      </c>
      <c r="O382">
        <v>39.9</v>
      </c>
      <c r="P382" s="22">
        <v>500</v>
      </c>
      <c r="Q382">
        <v>40</v>
      </c>
      <c r="R382" s="22">
        <v>2800</v>
      </c>
      <c r="S382">
        <v>40.799999999999997</v>
      </c>
      <c r="T382">
        <v>300</v>
      </c>
      <c r="U382" s="22">
        <v>2100</v>
      </c>
      <c r="V382">
        <v>38.5</v>
      </c>
      <c r="W382">
        <v>38.5</v>
      </c>
      <c r="X382">
        <v>38.5</v>
      </c>
    </row>
    <row r="383" spans="1:26">
      <c r="A383" t="s">
        <v>405</v>
      </c>
      <c r="C383">
        <v>62.7</v>
      </c>
      <c r="D383">
        <v>57</v>
      </c>
      <c r="E383">
        <v>51.3</v>
      </c>
      <c r="F383">
        <v>56</v>
      </c>
      <c r="G383">
        <v>200</v>
      </c>
      <c r="H383">
        <v>56.1</v>
      </c>
      <c r="I383" s="22">
        <v>2100</v>
      </c>
      <c r="J383">
        <v>57</v>
      </c>
      <c r="K383" s="22">
        <v>5300</v>
      </c>
      <c r="L383">
        <v>57</v>
      </c>
      <c r="M383" s="22">
        <v>2000</v>
      </c>
      <c r="N383">
        <v>0</v>
      </c>
      <c r="O383">
        <v>58</v>
      </c>
      <c r="P383">
        <v>700</v>
      </c>
      <c r="Q383">
        <v>58.9</v>
      </c>
      <c r="R383">
        <v>100</v>
      </c>
      <c r="S383">
        <v>59</v>
      </c>
      <c r="T383">
        <v>300</v>
      </c>
      <c r="U383" s="22">
        <v>2100</v>
      </c>
      <c r="V383">
        <v>59</v>
      </c>
      <c r="W383">
        <v>59</v>
      </c>
      <c r="X383">
        <v>57</v>
      </c>
      <c r="Y383" s="22">
        <v>2100</v>
      </c>
      <c r="Z383" s="22"/>
    </row>
    <row r="384" spans="1:26">
      <c r="A384" t="s">
        <v>1427</v>
      </c>
      <c r="C384">
        <v>19.399999999999999</v>
      </c>
      <c r="D384">
        <v>16.899999999999999</v>
      </c>
      <c r="E384">
        <v>14.4</v>
      </c>
      <c r="F384">
        <v>15.4</v>
      </c>
      <c r="G384" s="22">
        <v>500</v>
      </c>
      <c r="H384">
        <v>16.5</v>
      </c>
      <c r="I384" s="22">
        <v>700</v>
      </c>
      <c r="J384">
        <v>16.8</v>
      </c>
      <c r="K384" s="22">
        <v>2900</v>
      </c>
      <c r="L384">
        <v>16.899999999999999</v>
      </c>
      <c r="M384" s="22">
        <v>400</v>
      </c>
      <c r="N384">
        <v>0</v>
      </c>
      <c r="O384">
        <v>17</v>
      </c>
      <c r="P384" s="22">
        <v>200</v>
      </c>
      <c r="Q384">
        <v>17.5</v>
      </c>
      <c r="R384" s="22">
        <v>1200</v>
      </c>
      <c r="S384">
        <v>18</v>
      </c>
      <c r="T384" s="22">
        <v>4000</v>
      </c>
      <c r="U384" s="22">
        <v>2100</v>
      </c>
      <c r="V384">
        <v>16.899999999999999</v>
      </c>
      <c r="W384">
        <v>16.899999999999999</v>
      </c>
      <c r="X384">
        <v>16.899999999999999</v>
      </c>
      <c r="Y384" s="22">
        <v>1500</v>
      </c>
    </row>
    <row r="385" spans="1:26">
      <c r="A385" t="s">
        <v>1856</v>
      </c>
      <c r="C385">
        <v>13.8</v>
      </c>
      <c r="D385">
        <v>12</v>
      </c>
      <c r="E385">
        <v>10.199999999999999</v>
      </c>
      <c r="G385" s="22"/>
      <c r="I385" s="22"/>
      <c r="J385">
        <v>10.4</v>
      </c>
      <c r="K385" s="22">
        <v>900</v>
      </c>
      <c r="L385">
        <v>11.5</v>
      </c>
      <c r="M385" s="22">
        <v>2000</v>
      </c>
      <c r="N385">
        <v>-0.5</v>
      </c>
      <c r="O385">
        <v>12</v>
      </c>
      <c r="P385" s="22">
        <v>6300</v>
      </c>
      <c r="U385" s="22">
        <v>2000</v>
      </c>
      <c r="V385">
        <v>11.5</v>
      </c>
      <c r="W385">
        <v>11.5</v>
      </c>
      <c r="X385">
        <v>11.5</v>
      </c>
    </row>
    <row r="386" spans="1:26">
      <c r="A386" t="s">
        <v>1021</v>
      </c>
      <c r="C386">
        <v>40</v>
      </c>
      <c r="D386">
        <v>34.799999999999997</v>
      </c>
      <c r="E386">
        <v>29.6</v>
      </c>
      <c r="F386">
        <v>30.4</v>
      </c>
      <c r="G386" s="22">
        <v>100</v>
      </c>
      <c r="H386">
        <v>32.5</v>
      </c>
      <c r="I386">
        <v>200</v>
      </c>
      <c r="J386">
        <v>32.6</v>
      </c>
      <c r="K386">
        <v>100</v>
      </c>
      <c r="L386">
        <v>35</v>
      </c>
      <c r="M386" s="22">
        <v>2000</v>
      </c>
      <c r="N386">
        <v>0.2</v>
      </c>
      <c r="O386">
        <v>35</v>
      </c>
      <c r="P386" s="22">
        <v>100</v>
      </c>
      <c r="Q386">
        <v>38</v>
      </c>
      <c r="R386" s="22">
        <v>400</v>
      </c>
      <c r="S386">
        <v>40</v>
      </c>
      <c r="T386" s="22">
        <v>400</v>
      </c>
      <c r="U386" s="22">
        <v>2000</v>
      </c>
      <c r="V386">
        <v>35</v>
      </c>
      <c r="W386">
        <v>35</v>
      </c>
      <c r="X386">
        <v>35</v>
      </c>
    </row>
    <row r="387" spans="1:26">
      <c r="A387" t="s">
        <v>128</v>
      </c>
      <c r="C387">
        <v>10.7</v>
      </c>
      <c r="D387">
        <v>10</v>
      </c>
      <c r="E387">
        <v>9.3000000000000007</v>
      </c>
      <c r="F387">
        <v>9.34</v>
      </c>
      <c r="G387" s="22">
        <v>300</v>
      </c>
      <c r="H387">
        <v>9.35</v>
      </c>
      <c r="I387" s="22">
        <v>520</v>
      </c>
      <c r="J387">
        <v>9.4</v>
      </c>
      <c r="K387">
        <v>240</v>
      </c>
      <c r="L387">
        <v>9.5</v>
      </c>
      <c r="M387" s="22">
        <v>2000</v>
      </c>
      <c r="N387">
        <v>-0.5</v>
      </c>
      <c r="O387">
        <v>9.6999999999999993</v>
      </c>
      <c r="P387" s="22">
        <v>2540</v>
      </c>
      <c r="Q387">
        <v>10</v>
      </c>
      <c r="R387" s="22">
        <v>930</v>
      </c>
      <c r="S387">
        <v>10.35</v>
      </c>
      <c r="T387" s="22">
        <v>50</v>
      </c>
      <c r="U387" s="22">
        <v>2000</v>
      </c>
      <c r="V387">
        <v>9.5</v>
      </c>
      <c r="W387">
        <v>9.5</v>
      </c>
      <c r="X387">
        <v>9.5</v>
      </c>
      <c r="Y387" s="22"/>
      <c r="Z387" s="22"/>
    </row>
    <row r="388" spans="1:26">
      <c r="A388" t="s">
        <v>1525</v>
      </c>
      <c r="C388">
        <v>14</v>
      </c>
      <c r="D388">
        <v>12.2</v>
      </c>
      <c r="E388">
        <v>10.4</v>
      </c>
      <c r="L388">
        <v>10.4</v>
      </c>
      <c r="M388" s="22">
        <v>1000</v>
      </c>
      <c r="N388">
        <v>-1.8</v>
      </c>
      <c r="O388">
        <v>10.4</v>
      </c>
      <c r="P388" s="22">
        <v>18000</v>
      </c>
      <c r="Q388">
        <v>13.4</v>
      </c>
      <c r="R388" s="22">
        <v>1000</v>
      </c>
      <c r="S388">
        <v>14</v>
      </c>
      <c r="T388" s="22">
        <v>1600</v>
      </c>
      <c r="U388" s="22">
        <v>2000</v>
      </c>
      <c r="V388">
        <v>10.4</v>
      </c>
      <c r="W388">
        <v>10.4</v>
      </c>
      <c r="X388">
        <v>10.4</v>
      </c>
    </row>
    <row r="389" spans="1:26">
      <c r="A389" t="s">
        <v>777</v>
      </c>
      <c r="C389">
        <v>41.45</v>
      </c>
      <c r="D389">
        <v>38.75</v>
      </c>
      <c r="E389">
        <v>36.049999999999997</v>
      </c>
      <c r="F389">
        <v>38.799999999999997</v>
      </c>
      <c r="G389" s="22">
        <v>4100</v>
      </c>
      <c r="H389">
        <v>38.85</v>
      </c>
      <c r="I389" s="22">
        <v>2110</v>
      </c>
      <c r="J389">
        <v>38.9</v>
      </c>
      <c r="K389">
        <v>10</v>
      </c>
      <c r="L389">
        <v>39</v>
      </c>
      <c r="M389">
        <v>130</v>
      </c>
      <c r="N389">
        <v>0.25</v>
      </c>
      <c r="O389">
        <v>39</v>
      </c>
      <c r="P389">
        <v>20</v>
      </c>
      <c r="Q389">
        <v>39.200000000000003</v>
      </c>
      <c r="R389" s="22">
        <v>4600</v>
      </c>
      <c r="S389">
        <v>39.299999999999997</v>
      </c>
      <c r="T389" s="22">
        <v>3540</v>
      </c>
      <c r="U389" s="22">
        <v>1910</v>
      </c>
      <c r="V389">
        <v>38.75</v>
      </c>
      <c r="W389">
        <v>39.299999999999997</v>
      </c>
      <c r="X389">
        <v>38.75</v>
      </c>
      <c r="Y389">
        <v>10</v>
      </c>
      <c r="Z389" s="22">
        <v>1590</v>
      </c>
    </row>
    <row r="390" spans="1:26">
      <c r="A390" t="s">
        <v>592</v>
      </c>
      <c r="C390">
        <v>6.9</v>
      </c>
      <c r="D390">
        <v>6.3</v>
      </c>
      <c r="E390">
        <v>5.7</v>
      </c>
      <c r="F390">
        <v>5.7</v>
      </c>
      <c r="G390" s="22">
        <v>600</v>
      </c>
      <c r="H390">
        <v>5.8</v>
      </c>
      <c r="I390" s="22">
        <v>2200</v>
      </c>
      <c r="J390">
        <v>5.9</v>
      </c>
      <c r="K390">
        <v>800</v>
      </c>
      <c r="L390">
        <v>6.2</v>
      </c>
      <c r="M390" s="22">
        <v>1900</v>
      </c>
      <c r="N390">
        <v>-0.1</v>
      </c>
      <c r="O390">
        <v>6.2</v>
      </c>
      <c r="P390" s="22">
        <v>1900</v>
      </c>
      <c r="Q390">
        <v>6.3</v>
      </c>
      <c r="R390" s="22">
        <v>4700</v>
      </c>
      <c r="S390">
        <v>6.4</v>
      </c>
      <c r="T390" s="22">
        <v>3400</v>
      </c>
      <c r="U390" s="22">
        <v>1900</v>
      </c>
      <c r="V390">
        <v>5.9</v>
      </c>
      <c r="W390">
        <v>6.2</v>
      </c>
      <c r="X390">
        <v>5.9</v>
      </c>
      <c r="Z390">
        <v>100</v>
      </c>
    </row>
    <row r="391" spans="1:26">
      <c r="A391" t="s">
        <v>901</v>
      </c>
      <c r="C391">
        <v>15.5</v>
      </c>
      <c r="D391">
        <v>14.1</v>
      </c>
      <c r="E391">
        <v>12.7</v>
      </c>
      <c r="F391">
        <v>13.5</v>
      </c>
      <c r="G391">
        <v>600</v>
      </c>
      <c r="H391">
        <v>13.6</v>
      </c>
      <c r="I391" s="22">
        <v>500</v>
      </c>
      <c r="J391">
        <v>13.7</v>
      </c>
      <c r="K391">
        <v>200</v>
      </c>
      <c r="L391">
        <v>13.6</v>
      </c>
      <c r="M391">
        <v>100</v>
      </c>
      <c r="N391">
        <v>-0.5</v>
      </c>
      <c r="O391">
        <v>14</v>
      </c>
      <c r="P391">
        <v>200</v>
      </c>
      <c r="Q391">
        <v>14.3</v>
      </c>
      <c r="R391">
        <v>100</v>
      </c>
      <c r="S391">
        <v>14.6</v>
      </c>
      <c r="T391">
        <v>300</v>
      </c>
      <c r="U391" s="22">
        <v>1800</v>
      </c>
      <c r="V391">
        <v>14</v>
      </c>
      <c r="W391">
        <v>14</v>
      </c>
      <c r="X391">
        <v>13.6</v>
      </c>
      <c r="Y391" s="22"/>
    </row>
    <row r="392" spans="1:26">
      <c r="A392" t="s">
        <v>205</v>
      </c>
      <c r="C392">
        <v>2.67</v>
      </c>
      <c r="D392">
        <v>2.5</v>
      </c>
      <c r="E392">
        <v>2.33</v>
      </c>
      <c r="J392">
        <v>2.33</v>
      </c>
      <c r="K392" s="22">
        <v>2990</v>
      </c>
      <c r="L392">
        <v>2.33</v>
      </c>
      <c r="M392">
        <v>760</v>
      </c>
      <c r="N392">
        <v>-0.17</v>
      </c>
      <c r="O392">
        <v>2.56</v>
      </c>
      <c r="P392">
        <v>560</v>
      </c>
      <c r="Q392">
        <v>2.58</v>
      </c>
      <c r="R392">
        <v>100</v>
      </c>
      <c r="S392">
        <v>2.59</v>
      </c>
      <c r="T392">
        <v>590</v>
      </c>
      <c r="U392" s="22">
        <v>1760</v>
      </c>
      <c r="V392">
        <v>2.33</v>
      </c>
      <c r="W392">
        <v>2.33</v>
      </c>
      <c r="X392">
        <v>2.33</v>
      </c>
    </row>
    <row r="393" spans="1:26">
      <c r="A393" t="s">
        <v>56</v>
      </c>
      <c r="C393">
        <v>78.099999999999994</v>
      </c>
      <c r="D393">
        <v>73</v>
      </c>
      <c r="E393">
        <v>67.900000000000006</v>
      </c>
      <c r="J393">
        <v>68</v>
      </c>
      <c r="K393">
        <v>420</v>
      </c>
      <c r="L393">
        <v>69.3</v>
      </c>
      <c r="M393">
        <v>10</v>
      </c>
      <c r="N393">
        <v>-3.7</v>
      </c>
      <c r="O393">
        <v>69.2</v>
      </c>
      <c r="P393">
        <v>20</v>
      </c>
      <c r="Q393">
        <v>69.3</v>
      </c>
      <c r="R393">
        <v>20</v>
      </c>
      <c r="S393">
        <v>69.5</v>
      </c>
      <c r="T393" s="22">
        <v>30</v>
      </c>
      <c r="U393" s="22">
        <v>1700</v>
      </c>
      <c r="V393">
        <v>68.7</v>
      </c>
      <c r="W393">
        <v>69.3</v>
      </c>
      <c r="X393">
        <v>68</v>
      </c>
    </row>
    <row r="394" spans="1:26">
      <c r="A394" t="s">
        <v>601</v>
      </c>
      <c r="C394">
        <v>32.200000000000003</v>
      </c>
      <c r="D394">
        <v>29.3</v>
      </c>
      <c r="E394">
        <v>26.4</v>
      </c>
      <c r="F394">
        <v>28.2</v>
      </c>
      <c r="G394" s="22">
        <v>7000</v>
      </c>
      <c r="H394">
        <v>28.3</v>
      </c>
      <c r="I394" s="22">
        <v>2000</v>
      </c>
      <c r="J394">
        <v>28.5</v>
      </c>
      <c r="K394" s="22">
        <v>10100</v>
      </c>
      <c r="L394">
        <v>29.1</v>
      </c>
      <c r="M394">
        <v>100</v>
      </c>
      <c r="N394">
        <v>-0.2</v>
      </c>
      <c r="O394">
        <v>29.1</v>
      </c>
      <c r="P394" s="22">
        <v>13100</v>
      </c>
      <c r="Q394">
        <v>29.2</v>
      </c>
      <c r="R394" s="22">
        <v>3700</v>
      </c>
      <c r="S394">
        <v>29.3</v>
      </c>
      <c r="T394" s="22">
        <v>11900</v>
      </c>
      <c r="U394" s="22">
        <v>1700</v>
      </c>
      <c r="V394">
        <v>27.3</v>
      </c>
      <c r="W394">
        <v>29.3</v>
      </c>
      <c r="X394">
        <v>27.3</v>
      </c>
    </row>
    <row r="395" spans="1:26">
      <c r="A395" t="s">
        <v>458</v>
      </c>
      <c r="C395">
        <v>68.7</v>
      </c>
      <c r="D395">
        <v>62.5</v>
      </c>
      <c r="E395">
        <v>56.3</v>
      </c>
      <c r="F395">
        <v>60.5</v>
      </c>
      <c r="G395" s="22">
        <v>1000</v>
      </c>
      <c r="H395">
        <v>61</v>
      </c>
      <c r="I395" s="22">
        <v>400</v>
      </c>
      <c r="J395">
        <v>62</v>
      </c>
      <c r="K395">
        <v>300</v>
      </c>
      <c r="L395">
        <v>62.5</v>
      </c>
      <c r="M395">
        <v>100</v>
      </c>
      <c r="N395">
        <v>0</v>
      </c>
      <c r="O395">
        <v>62.5</v>
      </c>
      <c r="P395" s="22">
        <v>200</v>
      </c>
      <c r="Q395">
        <v>63</v>
      </c>
      <c r="R395" s="22">
        <v>900</v>
      </c>
      <c r="S395">
        <v>63.4</v>
      </c>
      <c r="T395" s="22">
        <v>200</v>
      </c>
      <c r="U395" s="22">
        <v>1700</v>
      </c>
      <c r="V395">
        <v>61</v>
      </c>
      <c r="W395">
        <v>63.4</v>
      </c>
      <c r="X395">
        <v>61</v>
      </c>
    </row>
    <row r="396" spans="1:26">
      <c r="A396" t="s">
        <v>106</v>
      </c>
      <c r="C396">
        <v>43.85</v>
      </c>
      <c r="D396">
        <v>41</v>
      </c>
      <c r="E396">
        <v>38.15</v>
      </c>
      <c r="F396">
        <v>40.6</v>
      </c>
      <c r="G396">
        <v>520</v>
      </c>
      <c r="H396">
        <v>40.75</v>
      </c>
      <c r="I396" s="22">
        <v>50500</v>
      </c>
      <c r="J396">
        <v>41</v>
      </c>
      <c r="K396" s="22">
        <v>330</v>
      </c>
      <c r="L396">
        <v>41.4</v>
      </c>
      <c r="M396">
        <v>10</v>
      </c>
      <c r="N396">
        <v>0.4</v>
      </c>
      <c r="O396">
        <v>41.4</v>
      </c>
      <c r="P396" s="22">
        <v>1540</v>
      </c>
      <c r="Q396">
        <v>41.5</v>
      </c>
      <c r="R396" s="22">
        <v>1100</v>
      </c>
      <c r="S396">
        <v>41.6</v>
      </c>
      <c r="T396" s="22">
        <v>1000</v>
      </c>
      <c r="U396" s="22">
        <v>1680</v>
      </c>
      <c r="V396">
        <v>41</v>
      </c>
      <c r="W396">
        <v>41.4</v>
      </c>
      <c r="X396">
        <v>40.700000000000003</v>
      </c>
    </row>
    <row r="397" spans="1:26">
      <c r="A397" t="s">
        <v>346</v>
      </c>
      <c r="C397">
        <v>18.3</v>
      </c>
      <c r="D397">
        <v>16.7</v>
      </c>
      <c r="E397">
        <v>15.1</v>
      </c>
      <c r="G397" s="22"/>
      <c r="J397">
        <v>15.1</v>
      </c>
      <c r="K397">
        <v>100</v>
      </c>
      <c r="L397">
        <v>16</v>
      </c>
      <c r="M397">
        <v>600</v>
      </c>
      <c r="N397">
        <v>-0.7</v>
      </c>
      <c r="O397">
        <v>16</v>
      </c>
      <c r="P397">
        <v>300</v>
      </c>
      <c r="Q397">
        <v>16.100000000000001</v>
      </c>
      <c r="R397" s="22">
        <v>700</v>
      </c>
      <c r="S397">
        <v>16.2</v>
      </c>
      <c r="T397" s="22">
        <v>2600</v>
      </c>
      <c r="U397" s="22">
        <v>1600</v>
      </c>
      <c r="V397">
        <v>17.3</v>
      </c>
      <c r="W397">
        <v>17.3</v>
      </c>
      <c r="X397">
        <v>15.1</v>
      </c>
    </row>
    <row r="398" spans="1:26">
      <c r="A398" t="s">
        <v>1068</v>
      </c>
      <c r="C398">
        <v>10.8</v>
      </c>
      <c r="D398">
        <v>9.4</v>
      </c>
      <c r="E398">
        <v>8</v>
      </c>
      <c r="H398">
        <v>8.5</v>
      </c>
      <c r="I398">
        <v>600</v>
      </c>
      <c r="J398">
        <v>8.6999999999999993</v>
      </c>
      <c r="K398">
        <v>600</v>
      </c>
      <c r="L398">
        <v>9.4</v>
      </c>
      <c r="M398" s="22">
        <v>1000</v>
      </c>
      <c r="N398">
        <v>0</v>
      </c>
      <c r="U398" s="22">
        <v>1600</v>
      </c>
      <c r="V398">
        <v>9.4</v>
      </c>
      <c r="W398">
        <v>9.4</v>
      </c>
      <c r="X398">
        <v>9.4</v>
      </c>
      <c r="Y398" s="22"/>
    </row>
    <row r="399" spans="1:26">
      <c r="A399" t="s">
        <v>534</v>
      </c>
      <c r="C399">
        <v>10.1</v>
      </c>
      <c r="D399">
        <v>9.1999999999999993</v>
      </c>
      <c r="E399">
        <v>8.3000000000000007</v>
      </c>
      <c r="F399">
        <v>8.6</v>
      </c>
      <c r="G399">
        <v>200</v>
      </c>
      <c r="H399">
        <v>8.8000000000000007</v>
      </c>
      <c r="I399" s="22">
        <v>700</v>
      </c>
      <c r="J399">
        <v>8.9</v>
      </c>
      <c r="K399" s="22">
        <v>200</v>
      </c>
      <c r="L399">
        <v>9</v>
      </c>
      <c r="M399">
        <v>700</v>
      </c>
      <c r="N399">
        <v>-0.2</v>
      </c>
      <c r="O399">
        <v>9.1</v>
      </c>
      <c r="P399" s="22">
        <v>1000</v>
      </c>
      <c r="Q399">
        <v>9.9</v>
      </c>
      <c r="R399" s="22">
        <v>49000</v>
      </c>
      <c r="S399">
        <v>10</v>
      </c>
      <c r="T399">
        <v>500</v>
      </c>
      <c r="U399" s="22">
        <v>1600</v>
      </c>
      <c r="V399">
        <v>9</v>
      </c>
      <c r="W399">
        <v>9</v>
      </c>
      <c r="X399">
        <v>9</v>
      </c>
    </row>
    <row r="400" spans="1:26">
      <c r="A400" t="s">
        <v>1475</v>
      </c>
      <c r="C400">
        <v>20.85</v>
      </c>
      <c r="D400">
        <v>19.5</v>
      </c>
      <c r="E400">
        <v>18.149999999999999</v>
      </c>
      <c r="F400">
        <v>19</v>
      </c>
      <c r="G400" s="22">
        <v>5500</v>
      </c>
      <c r="H400">
        <v>19.100000000000001</v>
      </c>
      <c r="I400" s="22">
        <v>4990</v>
      </c>
      <c r="J400">
        <v>19.2</v>
      </c>
      <c r="K400" s="22">
        <v>4990</v>
      </c>
      <c r="L400">
        <v>19.8</v>
      </c>
      <c r="M400">
        <v>500</v>
      </c>
      <c r="N400">
        <v>0.3</v>
      </c>
      <c r="O400">
        <v>19.8</v>
      </c>
      <c r="P400" s="22">
        <v>500</v>
      </c>
      <c r="Q400">
        <v>19.95</v>
      </c>
      <c r="R400">
        <v>50</v>
      </c>
      <c r="S400">
        <v>20</v>
      </c>
      <c r="T400" s="22">
        <v>1200</v>
      </c>
      <c r="U400" s="22">
        <v>1570</v>
      </c>
      <c r="V400">
        <v>19.5</v>
      </c>
      <c r="W400">
        <v>19.8</v>
      </c>
      <c r="X400">
        <v>19.5</v>
      </c>
      <c r="Y400" s="22"/>
    </row>
    <row r="401" spans="1:26">
      <c r="A401" t="s">
        <v>244</v>
      </c>
      <c r="C401">
        <v>16.05</v>
      </c>
      <c r="D401">
        <v>15</v>
      </c>
      <c r="E401">
        <v>13.95</v>
      </c>
      <c r="F401">
        <v>14.1</v>
      </c>
      <c r="G401" s="22">
        <v>200</v>
      </c>
      <c r="H401">
        <v>14.2</v>
      </c>
      <c r="I401">
        <v>520</v>
      </c>
      <c r="J401">
        <v>14.25</v>
      </c>
      <c r="K401">
        <v>240</v>
      </c>
      <c r="L401">
        <v>16</v>
      </c>
      <c r="M401">
        <v>420</v>
      </c>
      <c r="N401">
        <v>1</v>
      </c>
      <c r="O401">
        <v>16</v>
      </c>
      <c r="P401" s="22">
        <v>2810</v>
      </c>
      <c r="Q401">
        <v>16.05</v>
      </c>
      <c r="R401" s="22">
        <v>110</v>
      </c>
      <c r="T401" s="22"/>
      <c r="U401" s="22">
        <v>1520</v>
      </c>
      <c r="V401">
        <v>14.25</v>
      </c>
      <c r="W401">
        <v>16</v>
      </c>
      <c r="X401">
        <v>14.15</v>
      </c>
      <c r="Z401" s="22">
        <v>1510</v>
      </c>
    </row>
    <row r="402" spans="1:26">
      <c r="A402" t="s">
        <v>285</v>
      </c>
      <c r="C402">
        <v>36.5</v>
      </c>
      <c r="D402">
        <v>33.200000000000003</v>
      </c>
      <c r="E402">
        <v>29.9</v>
      </c>
      <c r="F402">
        <v>30.1</v>
      </c>
      <c r="G402" s="22">
        <v>500</v>
      </c>
      <c r="H402">
        <v>30.4</v>
      </c>
      <c r="I402">
        <v>100</v>
      </c>
      <c r="J402">
        <v>30.9</v>
      </c>
      <c r="K402">
        <v>100</v>
      </c>
      <c r="L402">
        <v>31</v>
      </c>
      <c r="M402" s="22">
        <v>1500</v>
      </c>
      <c r="N402">
        <v>-2.2000000000000002</v>
      </c>
      <c r="O402">
        <v>33.200000000000003</v>
      </c>
      <c r="P402" s="22">
        <v>300</v>
      </c>
      <c r="Q402">
        <v>33.299999999999997</v>
      </c>
      <c r="R402" s="22">
        <v>500</v>
      </c>
      <c r="S402">
        <v>33.5</v>
      </c>
      <c r="T402">
        <v>500</v>
      </c>
      <c r="U402" s="22">
        <v>1500</v>
      </c>
      <c r="V402">
        <v>31</v>
      </c>
      <c r="W402">
        <v>31</v>
      </c>
      <c r="X402">
        <v>31</v>
      </c>
    </row>
    <row r="403" spans="1:26">
      <c r="A403" t="s">
        <v>1248</v>
      </c>
      <c r="C403">
        <v>62.1</v>
      </c>
      <c r="D403">
        <v>54</v>
      </c>
      <c r="E403">
        <v>45.9</v>
      </c>
      <c r="F403">
        <v>52.5</v>
      </c>
      <c r="G403" s="22">
        <v>1100</v>
      </c>
      <c r="H403">
        <v>53</v>
      </c>
      <c r="I403" s="22">
        <v>200</v>
      </c>
      <c r="J403">
        <v>54</v>
      </c>
      <c r="K403">
        <v>300</v>
      </c>
      <c r="L403">
        <v>57.9</v>
      </c>
      <c r="M403" s="22">
        <v>900</v>
      </c>
      <c r="N403">
        <v>3.9</v>
      </c>
      <c r="O403">
        <v>57.9</v>
      </c>
      <c r="P403" s="22">
        <v>1200</v>
      </c>
      <c r="Q403">
        <v>62</v>
      </c>
      <c r="R403">
        <v>100</v>
      </c>
      <c r="U403" s="22">
        <v>1500</v>
      </c>
      <c r="V403">
        <v>56</v>
      </c>
      <c r="W403">
        <v>57.9</v>
      </c>
      <c r="X403">
        <v>56</v>
      </c>
      <c r="Y403" s="22">
        <v>500</v>
      </c>
      <c r="Z403" s="22"/>
    </row>
    <row r="404" spans="1:26">
      <c r="A404" t="s">
        <v>273</v>
      </c>
      <c r="C404">
        <v>51.5</v>
      </c>
      <c r="D404">
        <v>46.9</v>
      </c>
      <c r="E404">
        <v>42.3</v>
      </c>
      <c r="F404">
        <v>44.2</v>
      </c>
      <c r="G404" s="22">
        <v>800</v>
      </c>
      <c r="H404">
        <v>44.3</v>
      </c>
      <c r="I404" s="22">
        <v>200</v>
      </c>
      <c r="J404">
        <v>44.4</v>
      </c>
      <c r="K404">
        <v>200</v>
      </c>
      <c r="L404">
        <v>46.9</v>
      </c>
      <c r="M404">
        <v>100</v>
      </c>
      <c r="N404">
        <v>0</v>
      </c>
      <c r="O404">
        <v>46</v>
      </c>
      <c r="P404" s="22">
        <v>500</v>
      </c>
      <c r="Q404">
        <v>46.3</v>
      </c>
      <c r="R404" s="22">
        <v>1000</v>
      </c>
      <c r="S404">
        <v>46.5</v>
      </c>
      <c r="T404">
        <v>800</v>
      </c>
      <c r="U404" s="22">
        <v>1400</v>
      </c>
      <c r="V404">
        <v>47</v>
      </c>
      <c r="W404">
        <v>47</v>
      </c>
      <c r="X404">
        <v>44.5</v>
      </c>
      <c r="Z404">
        <v>500</v>
      </c>
    </row>
    <row r="405" spans="1:26">
      <c r="A405" t="s">
        <v>162</v>
      </c>
      <c r="C405">
        <v>14.95</v>
      </c>
      <c r="D405">
        <v>14</v>
      </c>
      <c r="E405">
        <v>13.05</v>
      </c>
      <c r="F405">
        <v>13.9</v>
      </c>
      <c r="G405" s="22">
        <v>900</v>
      </c>
      <c r="H405">
        <v>13.95</v>
      </c>
      <c r="I405" s="22">
        <v>2000</v>
      </c>
      <c r="J405">
        <v>14</v>
      </c>
      <c r="K405" s="22">
        <v>4270</v>
      </c>
      <c r="L405">
        <v>14</v>
      </c>
      <c r="M405">
        <v>10</v>
      </c>
      <c r="N405">
        <v>0</v>
      </c>
      <c r="O405">
        <v>14.35</v>
      </c>
      <c r="P405" s="22">
        <v>1150</v>
      </c>
      <c r="Q405">
        <v>14.4</v>
      </c>
      <c r="R405" s="22">
        <v>430</v>
      </c>
      <c r="S405">
        <v>14.5</v>
      </c>
      <c r="T405" s="22">
        <v>590</v>
      </c>
      <c r="U405" s="22">
        <v>1390</v>
      </c>
      <c r="V405">
        <v>14</v>
      </c>
      <c r="W405">
        <v>14</v>
      </c>
      <c r="X405">
        <v>14</v>
      </c>
      <c r="Y405">
        <v>600</v>
      </c>
      <c r="Z405" s="22">
        <v>1390</v>
      </c>
    </row>
    <row r="406" spans="1:26">
      <c r="A406" t="s">
        <v>363</v>
      </c>
      <c r="C406">
        <v>12.8</v>
      </c>
      <c r="D406">
        <v>11.7</v>
      </c>
      <c r="E406">
        <v>10.6</v>
      </c>
      <c r="F406">
        <v>11.4</v>
      </c>
      <c r="G406" s="22">
        <v>3500</v>
      </c>
      <c r="H406">
        <v>11.6</v>
      </c>
      <c r="I406" s="22">
        <v>11700</v>
      </c>
      <c r="J406">
        <v>11.7</v>
      </c>
      <c r="K406" s="22">
        <v>2500</v>
      </c>
      <c r="L406">
        <v>11.7</v>
      </c>
      <c r="M406" s="22">
        <v>200</v>
      </c>
      <c r="N406">
        <v>0</v>
      </c>
      <c r="O406">
        <v>11.8</v>
      </c>
      <c r="P406">
        <v>200</v>
      </c>
      <c r="Q406">
        <v>12</v>
      </c>
      <c r="R406" s="22">
        <v>2600</v>
      </c>
      <c r="S406">
        <v>12.2</v>
      </c>
      <c r="T406">
        <v>300</v>
      </c>
      <c r="U406" s="22">
        <v>1300</v>
      </c>
      <c r="V406">
        <v>11.7</v>
      </c>
      <c r="W406">
        <v>11.7</v>
      </c>
      <c r="X406">
        <v>11.7</v>
      </c>
    </row>
    <row r="407" spans="1:26">
      <c r="A407" t="s">
        <v>884</v>
      </c>
      <c r="C407">
        <v>19</v>
      </c>
      <c r="D407">
        <v>16.600000000000001</v>
      </c>
      <c r="E407">
        <v>14.2</v>
      </c>
      <c r="F407">
        <v>16</v>
      </c>
      <c r="G407" s="22">
        <v>700</v>
      </c>
      <c r="H407">
        <v>16.7</v>
      </c>
      <c r="I407" s="22">
        <v>5500</v>
      </c>
      <c r="J407">
        <v>16.8</v>
      </c>
      <c r="K407" s="22">
        <v>14800</v>
      </c>
      <c r="L407">
        <v>17.5</v>
      </c>
      <c r="M407" s="22">
        <v>1200</v>
      </c>
      <c r="N407">
        <v>0.9</v>
      </c>
      <c r="O407">
        <v>17.5</v>
      </c>
      <c r="P407" s="22">
        <v>20000</v>
      </c>
      <c r="T407" s="22"/>
      <c r="U407" s="22">
        <v>1200</v>
      </c>
      <c r="V407">
        <v>17.5</v>
      </c>
      <c r="W407">
        <v>17.5</v>
      </c>
      <c r="X407">
        <v>17.5</v>
      </c>
    </row>
    <row r="408" spans="1:26">
      <c r="A408" t="s">
        <v>368</v>
      </c>
      <c r="C408">
        <v>4.4000000000000004</v>
      </c>
      <c r="D408">
        <v>4</v>
      </c>
      <c r="E408">
        <v>3.6</v>
      </c>
      <c r="F408">
        <v>3.7</v>
      </c>
      <c r="G408" s="22">
        <v>18000</v>
      </c>
      <c r="H408">
        <v>3.8</v>
      </c>
      <c r="I408" s="22">
        <v>31100</v>
      </c>
      <c r="J408">
        <v>3.9</v>
      </c>
      <c r="K408" s="22">
        <v>16000</v>
      </c>
      <c r="L408">
        <v>4</v>
      </c>
      <c r="M408" s="22">
        <v>1000</v>
      </c>
      <c r="N408">
        <v>0</v>
      </c>
      <c r="O408">
        <v>4</v>
      </c>
      <c r="P408" s="22">
        <v>33100</v>
      </c>
      <c r="Q408">
        <v>4.0999999999999996</v>
      </c>
      <c r="R408" s="22">
        <v>14200</v>
      </c>
      <c r="S408">
        <v>4.2</v>
      </c>
      <c r="T408" s="22">
        <v>5000</v>
      </c>
      <c r="U408" s="22">
        <v>1200</v>
      </c>
      <c r="V408">
        <v>4</v>
      </c>
      <c r="W408">
        <v>4</v>
      </c>
      <c r="X408">
        <v>4</v>
      </c>
    </row>
    <row r="409" spans="1:26">
      <c r="A409" t="s">
        <v>649</v>
      </c>
      <c r="C409">
        <v>21.15</v>
      </c>
      <c r="D409">
        <v>19.8</v>
      </c>
      <c r="E409">
        <v>18.45</v>
      </c>
      <c r="G409" s="22"/>
      <c r="H409">
        <v>18.45</v>
      </c>
      <c r="I409" s="22">
        <v>3020</v>
      </c>
      <c r="J409">
        <v>18.5</v>
      </c>
      <c r="K409" s="22">
        <v>20</v>
      </c>
      <c r="L409">
        <v>18.45</v>
      </c>
      <c r="M409" s="22">
        <v>1150</v>
      </c>
      <c r="N409">
        <v>-1.35</v>
      </c>
      <c r="O409">
        <v>19.75</v>
      </c>
      <c r="P409" s="22">
        <v>10</v>
      </c>
      <c r="Q409">
        <v>19.8</v>
      </c>
      <c r="R409" s="22">
        <v>100</v>
      </c>
      <c r="S409">
        <v>20.3</v>
      </c>
      <c r="T409" s="22">
        <v>10</v>
      </c>
      <c r="U409" s="22">
        <v>1150</v>
      </c>
      <c r="V409">
        <v>18.45</v>
      </c>
      <c r="W409">
        <v>18.45</v>
      </c>
      <c r="X409">
        <v>18.45</v>
      </c>
      <c r="Y409" s="22"/>
    </row>
    <row r="410" spans="1:26">
      <c r="A410" t="s">
        <v>785</v>
      </c>
      <c r="C410">
        <v>40.35</v>
      </c>
      <c r="D410">
        <v>37.75</v>
      </c>
      <c r="E410">
        <v>35.15</v>
      </c>
      <c r="F410">
        <v>35.15</v>
      </c>
      <c r="G410" s="22">
        <v>40</v>
      </c>
      <c r="H410">
        <v>35.200000000000003</v>
      </c>
      <c r="I410" s="22">
        <v>1070</v>
      </c>
      <c r="J410">
        <v>35.5</v>
      </c>
      <c r="K410">
        <v>400</v>
      </c>
      <c r="L410">
        <v>35.5</v>
      </c>
      <c r="M410">
        <v>40</v>
      </c>
      <c r="N410">
        <v>-2.25</v>
      </c>
      <c r="O410">
        <v>37.6</v>
      </c>
      <c r="P410" s="22">
        <v>210</v>
      </c>
      <c r="Q410">
        <v>37.700000000000003</v>
      </c>
      <c r="R410" s="22">
        <v>680</v>
      </c>
      <c r="S410">
        <v>37.75</v>
      </c>
      <c r="T410" s="22">
        <v>210</v>
      </c>
      <c r="U410" s="22">
        <v>1110</v>
      </c>
      <c r="V410">
        <v>35.549999999999997</v>
      </c>
      <c r="W410">
        <v>37.75</v>
      </c>
      <c r="X410">
        <v>35.5</v>
      </c>
      <c r="Y410" s="22">
        <v>10</v>
      </c>
      <c r="Z410" s="22"/>
    </row>
    <row r="411" spans="1:26">
      <c r="A411" t="s">
        <v>370</v>
      </c>
      <c r="C411">
        <v>4.0999999999999996</v>
      </c>
      <c r="D411">
        <v>3.8</v>
      </c>
      <c r="E411">
        <v>3.5</v>
      </c>
      <c r="H411">
        <v>3.5</v>
      </c>
      <c r="I411" s="22">
        <v>3000</v>
      </c>
      <c r="J411">
        <v>3.7</v>
      </c>
      <c r="K411" s="22">
        <v>1600</v>
      </c>
      <c r="L411">
        <v>3.7</v>
      </c>
      <c r="M411">
        <v>100</v>
      </c>
      <c r="N411">
        <v>-0.1</v>
      </c>
      <c r="O411">
        <v>4.0999999999999996</v>
      </c>
      <c r="P411" s="22">
        <v>100</v>
      </c>
      <c r="R411" s="22"/>
      <c r="U411" s="22">
        <v>1100</v>
      </c>
      <c r="V411">
        <v>4.0999999999999996</v>
      </c>
      <c r="W411">
        <v>4.0999999999999996</v>
      </c>
      <c r="X411">
        <v>3.7</v>
      </c>
    </row>
    <row r="412" spans="1:26">
      <c r="A412" t="s">
        <v>811</v>
      </c>
      <c r="C412">
        <v>2.6</v>
      </c>
      <c r="D412">
        <v>2.4</v>
      </c>
      <c r="E412">
        <v>2.2000000000000002</v>
      </c>
      <c r="H412">
        <v>2.2000000000000002</v>
      </c>
      <c r="I412" s="22">
        <v>5000</v>
      </c>
      <c r="J412">
        <v>2.2999999999999998</v>
      </c>
      <c r="K412" s="22">
        <v>1000</v>
      </c>
      <c r="L412">
        <v>2.2999999999999998</v>
      </c>
      <c r="M412" s="22">
        <v>1000</v>
      </c>
      <c r="N412">
        <v>-0.1</v>
      </c>
      <c r="O412">
        <v>2.4</v>
      </c>
      <c r="P412" s="22">
        <v>9700</v>
      </c>
      <c r="Q412">
        <v>2.5</v>
      </c>
      <c r="R412" s="22">
        <v>20100</v>
      </c>
      <c r="S412">
        <v>2.6</v>
      </c>
      <c r="T412" s="22">
        <v>10500</v>
      </c>
      <c r="U412" s="22">
        <v>1100</v>
      </c>
      <c r="V412">
        <v>2.4</v>
      </c>
      <c r="W412">
        <v>2.4</v>
      </c>
      <c r="X412">
        <v>2.2999999999999998</v>
      </c>
    </row>
    <row r="413" spans="1:26">
      <c r="A413" t="s">
        <v>936</v>
      </c>
      <c r="C413">
        <v>19</v>
      </c>
      <c r="D413">
        <v>16.600000000000001</v>
      </c>
      <c r="E413">
        <v>14.2</v>
      </c>
      <c r="F413">
        <v>15.1</v>
      </c>
      <c r="G413" s="22">
        <v>1000</v>
      </c>
      <c r="H413">
        <v>15.3</v>
      </c>
      <c r="I413" s="22">
        <v>7000</v>
      </c>
      <c r="J413">
        <v>16.5</v>
      </c>
      <c r="K413" s="22">
        <v>12700</v>
      </c>
      <c r="L413">
        <v>16.5</v>
      </c>
      <c r="M413" s="22">
        <v>1000</v>
      </c>
      <c r="N413">
        <v>-0.1</v>
      </c>
      <c r="O413">
        <v>17.5</v>
      </c>
      <c r="P413" s="22">
        <v>3300</v>
      </c>
      <c r="Q413">
        <v>18</v>
      </c>
      <c r="R413" s="22">
        <v>3000</v>
      </c>
      <c r="S413">
        <v>18.5</v>
      </c>
      <c r="T413" s="22">
        <v>10500</v>
      </c>
      <c r="U413" s="22">
        <v>1100</v>
      </c>
      <c r="V413">
        <v>16.5</v>
      </c>
      <c r="W413">
        <v>16.5</v>
      </c>
      <c r="X413">
        <v>16.5</v>
      </c>
    </row>
    <row r="414" spans="1:26">
      <c r="A414" t="s">
        <v>1332</v>
      </c>
      <c r="C414">
        <v>2.9</v>
      </c>
      <c r="D414">
        <v>2.6</v>
      </c>
      <c r="E414">
        <v>2.2999999999999998</v>
      </c>
      <c r="H414">
        <v>2.2999999999999998</v>
      </c>
      <c r="I414" s="22">
        <v>13100</v>
      </c>
      <c r="J414">
        <v>2.4</v>
      </c>
      <c r="K414" s="22">
        <v>7500</v>
      </c>
      <c r="L414">
        <v>2.5</v>
      </c>
      <c r="M414" s="22">
        <v>1000</v>
      </c>
      <c r="N414">
        <v>-0.1</v>
      </c>
      <c r="O414">
        <v>2.6</v>
      </c>
      <c r="P414" s="22">
        <v>1000</v>
      </c>
      <c r="Q414">
        <v>2.7</v>
      </c>
      <c r="R414" s="22">
        <v>3900</v>
      </c>
      <c r="S414">
        <v>2.8</v>
      </c>
      <c r="T414" s="22">
        <v>2900</v>
      </c>
      <c r="U414" s="22">
        <v>1100</v>
      </c>
      <c r="V414">
        <v>2.5</v>
      </c>
      <c r="W414">
        <v>2.5</v>
      </c>
      <c r="X414">
        <v>2.5</v>
      </c>
    </row>
    <row r="415" spans="1:26">
      <c r="A415" t="s">
        <v>877</v>
      </c>
      <c r="C415">
        <v>55.6</v>
      </c>
      <c r="D415">
        <v>48.4</v>
      </c>
      <c r="E415">
        <v>41.2</v>
      </c>
      <c r="F415">
        <v>46.5</v>
      </c>
      <c r="G415" s="22">
        <v>100</v>
      </c>
      <c r="H415">
        <v>48</v>
      </c>
      <c r="I415" s="22">
        <v>600</v>
      </c>
      <c r="J415">
        <v>48.1</v>
      </c>
      <c r="K415" s="22">
        <v>200</v>
      </c>
      <c r="L415">
        <v>48.5</v>
      </c>
      <c r="M415" s="22">
        <v>200</v>
      </c>
      <c r="N415">
        <v>0.1</v>
      </c>
      <c r="O415">
        <v>51</v>
      </c>
      <c r="P415" s="22">
        <v>200</v>
      </c>
      <c r="Q415">
        <v>52</v>
      </c>
      <c r="R415" s="22">
        <v>100</v>
      </c>
      <c r="S415">
        <v>54.5</v>
      </c>
      <c r="T415" s="22">
        <v>200</v>
      </c>
      <c r="U415" s="22">
        <v>1100</v>
      </c>
      <c r="V415">
        <v>53.8</v>
      </c>
      <c r="W415">
        <v>55.6</v>
      </c>
      <c r="X415">
        <v>48.5</v>
      </c>
    </row>
    <row r="416" spans="1:26">
      <c r="A416" t="s">
        <v>1375</v>
      </c>
      <c r="C416">
        <v>14.2</v>
      </c>
      <c r="D416">
        <v>12.4</v>
      </c>
      <c r="E416">
        <v>10.6</v>
      </c>
      <c r="H416">
        <v>10.6</v>
      </c>
      <c r="I416" s="22">
        <v>9300</v>
      </c>
      <c r="J416">
        <v>10.7</v>
      </c>
      <c r="K416">
        <v>500</v>
      </c>
      <c r="L416">
        <v>13.9</v>
      </c>
      <c r="M416" s="22">
        <v>1000</v>
      </c>
      <c r="N416">
        <v>1.5</v>
      </c>
      <c r="O416">
        <v>13.9</v>
      </c>
      <c r="P416">
        <v>200</v>
      </c>
      <c r="Q416">
        <v>14</v>
      </c>
      <c r="R416">
        <v>100</v>
      </c>
      <c r="S416">
        <v>14.2</v>
      </c>
      <c r="T416">
        <v>100</v>
      </c>
      <c r="U416" s="22">
        <v>1100</v>
      </c>
      <c r="V416">
        <v>10.7</v>
      </c>
      <c r="W416">
        <v>13.9</v>
      </c>
      <c r="X416">
        <v>10.7</v>
      </c>
      <c r="Z416">
        <v>100</v>
      </c>
    </row>
    <row r="417" spans="1:26">
      <c r="A417" t="s">
        <v>808</v>
      </c>
      <c r="C417">
        <v>31.2</v>
      </c>
      <c r="D417">
        <v>29.2</v>
      </c>
      <c r="E417">
        <v>27.2</v>
      </c>
      <c r="F417">
        <v>27.6</v>
      </c>
      <c r="G417" s="22">
        <v>90</v>
      </c>
      <c r="H417">
        <v>27.7</v>
      </c>
      <c r="I417" s="22">
        <v>100</v>
      </c>
      <c r="J417">
        <v>27.9</v>
      </c>
      <c r="K417">
        <v>80</v>
      </c>
      <c r="L417">
        <v>30</v>
      </c>
      <c r="M417" s="22">
        <v>1010</v>
      </c>
      <c r="N417">
        <v>0.8</v>
      </c>
      <c r="O417">
        <v>29.5</v>
      </c>
      <c r="P417" s="22">
        <v>500</v>
      </c>
      <c r="Q417">
        <v>29.6</v>
      </c>
      <c r="R417" s="22">
        <v>500</v>
      </c>
      <c r="S417">
        <v>29.7</v>
      </c>
      <c r="T417" s="22">
        <v>500</v>
      </c>
      <c r="U417" s="22">
        <v>1020</v>
      </c>
      <c r="V417">
        <v>29.4</v>
      </c>
      <c r="W417">
        <v>30</v>
      </c>
      <c r="X417">
        <v>29.4</v>
      </c>
    </row>
    <row r="418" spans="1:26">
      <c r="A418" t="s">
        <v>182</v>
      </c>
      <c r="C418">
        <v>16.75</v>
      </c>
      <c r="D418">
        <v>15.7</v>
      </c>
      <c r="E418">
        <v>14.65</v>
      </c>
      <c r="F418">
        <v>14.75</v>
      </c>
      <c r="G418" s="22">
        <v>5610</v>
      </c>
      <c r="H418">
        <v>14.8</v>
      </c>
      <c r="I418" s="22">
        <v>1000</v>
      </c>
      <c r="J418">
        <v>14.85</v>
      </c>
      <c r="K418">
        <v>50</v>
      </c>
      <c r="L418">
        <v>15.7</v>
      </c>
      <c r="M418" s="22">
        <v>1000</v>
      </c>
      <c r="N418">
        <v>0</v>
      </c>
      <c r="O418">
        <v>15.45</v>
      </c>
      <c r="P418">
        <v>30</v>
      </c>
      <c r="Q418">
        <v>15.5</v>
      </c>
      <c r="R418" s="22">
        <v>3320</v>
      </c>
      <c r="S418">
        <v>15.6</v>
      </c>
      <c r="T418" s="22">
        <v>12480</v>
      </c>
      <c r="U418" s="22">
        <v>1020</v>
      </c>
      <c r="V418">
        <v>15.7</v>
      </c>
      <c r="W418">
        <v>15.7</v>
      </c>
      <c r="X418">
        <v>15.7</v>
      </c>
    </row>
    <row r="419" spans="1:26">
      <c r="A419" t="s">
        <v>924</v>
      </c>
      <c r="C419">
        <v>27.3</v>
      </c>
      <c r="D419">
        <v>23.8</v>
      </c>
      <c r="E419">
        <v>20.3</v>
      </c>
      <c r="F419">
        <v>22.1</v>
      </c>
      <c r="G419" s="22">
        <v>700</v>
      </c>
      <c r="H419">
        <v>22.5</v>
      </c>
      <c r="I419" s="22">
        <v>200</v>
      </c>
      <c r="J419">
        <v>23.7</v>
      </c>
      <c r="K419" s="22">
        <v>1100</v>
      </c>
      <c r="L419">
        <v>23.7</v>
      </c>
      <c r="M419">
        <v>900</v>
      </c>
      <c r="N419">
        <v>-0.1</v>
      </c>
      <c r="O419">
        <v>24.5</v>
      </c>
      <c r="P419" s="22">
        <v>200</v>
      </c>
      <c r="Q419">
        <v>25</v>
      </c>
      <c r="R419">
        <v>800</v>
      </c>
      <c r="S419">
        <v>25.4</v>
      </c>
      <c r="T419">
        <v>300</v>
      </c>
      <c r="U419" s="22">
        <v>1000</v>
      </c>
      <c r="V419">
        <v>24.9</v>
      </c>
      <c r="W419">
        <v>24.9</v>
      </c>
      <c r="X419">
        <v>23.7</v>
      </c>
      <c r="Y419" s="22">
        <v>1000</v>
      </c>
    </row>
    <row r="420" spans="1:26">
      <c r="A420" t="s">
        <v>721</v>
      </c>
      <c r="C420">
        <v>59.4</v>
      </c>
      <c r="D420">
        <v>55.6</v>
      </c>
      <c r="E420">
        <v>51.8</v>
      </c>
      <c r="I420" s="22"/>
      <c r="J420">
        <v>51.8</v>
      </c>
      <c r="K420" s="22">
        <v>20</v>
      </c>
      <c r="L420">
        <v>58</v>
      </c>
      <c r="M420" s="22">
        <v>1000</v>
      </c>
      <c r="N420">
        <v>2.4</v>
      </c>
      <c r="O420">
        <v>58</v>
      </c>
      <c r="P420" s="22">
        <v>110</v>
      </c>
      <c r="Q420">
        <v>59.3</v>
      </c>
      <c r="R420">
        <v>10</v>
      </c>
      <c r="S420">
        <v>59.4</v>
      </c>
      <c r="T420" s="22">
        <v>1050</v>
      </c>
      <c r="U420" s="22">
        <v>1000</v>
      </c>
      <c r="V420">
        <v>58</v>
      </c>
      <c r="W420">
        <v>58</v>
      </c>
      <c r="X420">
        <v>58</v>
      </c>
    </row>
    <row r="421" spans="1:26">
      <c r="A421" t="s">
        <v>332</v>
      </c>
      <c r="C421">
        <v>24.2</v>
      </c>
      <c r="D421">
        <v>22</v>
      </c>
      <c r="E421">
        <v>19.8</v>
      </c>
      <c r="F421">
        <v>21.1</v>
      </c>
      <c r="G421">
        <v>300</v>
      </c>
      <c r="H421">
        <v>21.2</v>
      </c>
      <c r="I421">
        <v>300</v>
      </c>
      <c r="J421">
        <v>21.5</v>
      </c>
      <c r="K421">
        <v>100</v>
      </c>
      <c r="L421">
        <v>22</v>
      </c>
      <c r="M421" s="22">
        <v>1000</v>
      </c>
      <c r="N421">
        <v>0</v>
      </c>
      <c r="O421">
        <v>22</v>
      </c>
      <c r="P421" s="22">
        <v>5000</v>
      </c>
      <c r="Q421">
        <v>23</v>
      </c>
      <c r="R421" s="22">
        <v>1300</v>
      </c>
      <c r="S421">
        <v>23.5</v>
      </c>
      <c r="T421">
        <v>100</v>
      </c>
      <c r="U421" s="22">
        <v>1000</v>
      </c>
      <c r="V421">
        <v>22</v>
      </c>
      <c r="W421">
        <v>22</v>
      </c>
      <c r="X421">
        <v>22</v>
      </c>
      <c r="Y421" s="22"/>
    </row>
    <row r="422" spans="1:26">
      <c r="A422" t="s">
        <v>1195</v>
      </c>
      <c r="C422">
        <v>34.6</v>
      </c>
      <c r="D422">
        <v>32.35</v>
      </c>
      <c r="E422">
        <v>30.1</v>
      </c>
      <c r="F422">
        <v>31.5</v>
      </c>
      <c r="G422" s="22">
        <v>2510</v>
      </c>
      <c r="H422">
        <v>31.9</v>
      </c>
      <c r="I422" s="22">
        <v>3200</v>
      </c>
      <c r="J422">
        <v>32</v>
      </c>
      <c r="K422">
        <v>800</v>
      </c>
      <c r="L422">
        <v>32.299999999999997</v>
      </c>
      <c r="M422" s="22">
        <v>1000</v>
      </c>
      <c r="N422">
        <v>-0.05</v>
      </c>
      <c r="O422">
        <v>32.299999999999997</v>
      </c>
      <c r="P422" s="22">
        <v>1550</v>
      </c>
      <c r="Q422">
        <v>32.35</v>
      </c>
      <c r="R422" s="22">
        <v>5020</v>
      </c>
      <c r="S422">
        <v>32.4</v>
      </c>
      <c r="T422" s="22">
        <v>50</v>
      </c>
      <c r="U422" s="22">
        <v>1000</v>
      </c>
      <c r="V422">
        <v>32.299999999999997</v>
      </c>
      <c r="W422">
        <v>32.299999999999997</v>
      </c>
      <c r="X422">
        <v>32.299999999999997</v>
      </c>
      <c r="Y422" s="22">
        <v>100000</v>
      </c>
      <c r="Z422" s="22">
        <v>100000</v>
      </c>
    </row>
    <row r="423" spans="1:26">
      <c r="A423" t="s">
        <v>417</v>
      </c>
      <c r="C423">
        <v>5.9</v>
      </c>
      <c r="D423">
        <v>5.4</v>
      </c>
      <c r="E423">
        <v>4.9000000000000004</v>
      </c>
      <c r="F423">
        <v>5</v>
      </c>
      <c r="G423" s="22">
        <v>1000</v>
      </c>
      <c r="H423">
        <v>5.0999999999999996</v>
      </c>
      <c r="I423" s="22">
        <v>500</v>
      </c>
      <c r="J423">
        <v>5.2</v>
      </c>
      <c r="K423" s="22">
        <v>1000</v>
      </c>
      <c r="L423">
        <v>5.9</v>
      </c>
      <c r="M423">
        <v>600</v>
      </c>
      <c r="N423">
        <v>0.5</v>
      </c>
      <c r="O423">
        <v>5.7</v>
      </c>
      <c r="P423" s="22">
        <v>5000</v>
      </c>
      <c r="Q423">
        <v>5.8</v>
      </c>
      <c r="R423" s="22">
        <v>2000</v>
      </c>
      <c r="S423">
        <v>5.9</v>
      </c>
      <c r="T423" s="22">
        <v>3400</v>
      </c>
      <c r="U423" s="22">
        <v>1000</v>
      </c>
      <c r="V423">
        <v>5.9</v>
      </c>
      <c r="W423">
        <v>5.9</v>
      </c>
      <c r="X423">
        <v>5.9</v>
      </c>
    </row>
    <row r="424" spans="1:26">
      <c r="A424" t="s">
        <v>440</v>
      </c>
      <c r="C424">
        <v>2.8</v>
      </c>
      <c r="D424">
        <v>2.6</v>
      </c>
      <c r="E424">
        <v>2.4</v>
      </c>
      <c r="L424">
        <v>2.4</v>
      </c>
      <c r="M424" s="22">
        <v>1000</v>
      </c>
      <c r="N424">
        <v>-0.2</v>
      </c>
      <c r="O424">
        <v>2.6</v>
      </c>
      <c r="P424">
        <v>600</v>
      </c>
      <c r="Q424">
        <v>2.8</v>
      </c>
      <c r="R424" s="22">
        <v>21500</v>
      </c>
      <c r="T424" s="22"/>
      <c r="U424" s="22">
        <v>1000</v>
      </c>
      <c r="V424">
        <v>2.4</v>
      </c>
      <c r="W424">
        <v>2.4</v>
      </c>
      <c r="X424">
        <v>2.4</v>
      </c>
    </row>
    <row r="425" spans="1:26">
      <c r="A425" t="s">
        <v>448</v>
      </c>
      <c r="C425">
        <v>39.799999999999997</v>
      </c>
      <c r="D425">
        <v>36.200000000000003</v>
      </c>
      <c r="E425">
        <v>32.6</v>
      </c>
      <c r="F425">
        <v>33.1</v>
      </c>
      <c r="G425">
        <v>500</v>
      </c>
      <c r="H425">
        <v>33.200000000000003</v>
      </c>
      <c r="I425">
        <v>100</v>
      </c>
      <c r="J425">
        <v>36.1</v>
      </c>
      <c r="K425" s="22">
        <v>2000</v>
      </c>
      <c r="L425">
        <v>36.9</v>
      </c>
      <c r="M425" s="22">
        <v>1000</v>
      </c>
      <c r="N425">
        <v>0.7</v>
      </c>
      <c r="O425">
        <v>36.9</v>
      </c>
      <c r="P425" s="22">
        <v>1000</v>
      </c>
      <c r="Q425">
        <v>37</v>
      </c>
      <c r="R425" s="22">
        <v>1000</v>
      </c>
      <c r="S425">
        <v>37.5</v>
      </c>
      <c r="T425" s="22">
        <v>2000</v>
      </c>
      <c r="U425" s="22">
        <v>1000</v>
      </c>
      <c r="V425">
        <v>36.9</v>
      </c>
      <c r="W425">
        <v>36.9</v>
      </c>
      <c r="X425">
        <v>36.9</v>
      </c>
    </row>
    <row r="426" spans="1:26">
      <c r="A426" t="s">
        <v>739</v>
      </c>
      <c r="C426">
        <v>32.950000000000003</v>
      </c>
      <c r="D426">
        <v>30.8</v>
      </c>
      <c r="E426">
        <v>28.65</v>
      </c>
      <c r="F426">
        <v>30</v>
      </c>
      <c r="G426" s="22">
        <v>2000</v>
      </c>
      <c r="H426">
        <v>30.05</v>
      </c>
      <c r="I426">
        <v>20</v>
      </c>
      <c r="J426">
        <v>30.1</v>
      </c>
      <c r="K426" s="22">
        <v>1000</v>
      </c>
      <c r="L426">
        <v>30.8</v>
      </c>
      <c r="M426" s="22">
        <v>1000</v>
      </c>
      <c r="N426">
        <v>0</v>
      </c>
      <c r="O426">
        <v>30.9</v>
      </c>
      <c r="P426" s="22">
        <v>600</v>
      </c>
      <c r="Q426">
        <v>30.95</v>
      </c>
      <c r="R426" s="22">
        <v>650</v>
      </c>
      <c r="S426">
        <v>31</v>
      </c>
      <c r="T426" s="22">
        <v>1000</v>
      </c>
      <c r="U426" s="22">
        <v>1000</v>
      </c>
      <c r="V426">
        <v>30.8</v>
      </c>
      <c r="W426">
        <v>30.8</v>
      </c>
      <c r="X426">
        <v>30.8</v>
      </c>
      <c r="Z426" s="22"/>
    </row>
    <row r="427" spans="1:26">
      <c r="A427" t="s">
        <v>886</v>
      </c>
      <c r="C427">
        <v>57.2</v>
      </c>
      <c r="D427">
        <v>49.8</v>
      </c>
      <c r="E427">
        <v>42.4</v>
      </c>
      <c r="F427">
        <v>49.3</v>
      </c>
      <c r="G427" s="22">
        <v>3000</v>
      </c>
      <c r="H427">
        <v>49.4</v>
      </c>
      <c r="I427" s="22">
        <v>6000</v>
      </c>
      <c r="J427">
        <v>49.5</v>
      </c>
      <c r="K427" s="22">
        <v>9500</v>
      </c>
      <c r="L427">
        <v>49.5</v>
      </c>
      <c r="M427">
        <v>800</v>
      </c>
      <c r="N427">
        <v>-0.3</v>
      </c>
      <c r="O427">
        <v>49.6</v>
      </c>
      <c r="P427" s="22">
        <v>1000</v>
      </c>
      <c r="Q427">
        <v>49.8</v>
      </c>
      <c r="R427" s="22">
        <v>100</v>
      </c>
      <c r="S427">
        <v>49.9</v>
      </c>
      <c r="T427">
        <v>200</v>
      </c>
      <c r="U427" s="22">
        <v>1000</v>
      </c>
      <c r="V427">
        <v>49.6</v>
      </c>
      <c r="W427">
        <v>49.6</v>
      </c>
      <c r="X427">
        <v>49.5</v>
      </c>
    </row>
    <row r="428" spans="1:26">
      <c r="A428" t="s">
        <v>536</v>
      </c>
      <c r="C428">
        <v>14</v>
      </c>
      <c r="D428">
        <v>12.8</v>
      </c>
      <c r="E428">
        <v>11.6</v>
      </c>
      <c r="F428">
        <v>11.7</v>
      </c>
      <c r="G428" s="22">
        <v>100</v>
      </c>
      <c r="H428">
        <v>11.8</v>
      </c>
      <c r="I428" s="22">
        <v>100</v>
      </c>
      <c r="J428">
        <v>12.1</v>
      </c>
      <c r="K428">
        <v>100</v>
      </c>
      <c r="L428">
        <v>12.8</v>
      </c>
      <c r="M428">
        <v>500</v>
      </c>
      <c r="N428">
        <v>0</v>
      </c>
      <c r="O428">
        <v>12.8</v>
      </c>
      <c r="P428">
        <v>700</v>
      </c>
      <c r="R428" s="22"/>
      <c r="T428" s="22"/>
      <c r="U428" s="22">
        <v>1000</v>
      </c>
      <c r="V428">
        <v>12.8</v>
      </c>
      <c r="W428">
        <v>12.8</v>
      </c>
      <c r="X428">
        <v>12.8</v>
      </c>
      <c r="Y428">
        <v>500</v>
      </c>
      <c r="Z428" s="22">
        <v>1090</v>
      </c>
    </row>
    <row r="429" spans="1:26">
      <c r="A429" t="s">
        <v>1479</v>
      </c>
      <c r="C429">
        <v>44.3</v>
      </c>
      <c r="D429">
        <v>38.6</v>
      </c>
      <c r="E429">
        <v>32.9</v>
      </c>
      <c r="F429">
        <v>38</v>
      </c>
      <c r="G429" s="22">
        <v>3100</v>
      </c>
      <c r="H429">
        <v>38.200000000000003</v>
      </c>
      <c r="I429" s="22">
        <v>1400</v>
      </c>
      <c r="J429">
        <v>38.5</v>
      </c>
      <c r="K429" s="22">
        <v>1100</v>
      </c>
      <c r="L429">
        <v>38.5</v>
      </c>
      <c r="M429">
        <v>500</v>
      </c>
      <c r="N429">
        <v>-0.1</v>
      </c>
      <c r="O429">
        <v>38.700000000000003</v>
      </c>
      <c r="P429">
        <v>100</v>
      </c>
      <c r="Q429">
        <v>38.799999999999997</v>
      </c>
      <c r="R429" s="22">
        <v>100</v>
      </c>
      <c r="S429">
        <v>39</v>
      </c>
      <c r="T429" s="22">
        <v>1100</v>
      </c>
      <c r="U429" s="22">
        <v>900</v>
      </c>
      <c r="V429">
        <v>38.700000000000003</v>
      </c>
      <c r="W429">
        <v>38.700000000000003</v>
      </c>
      <c r="X429">
        <v>38.5</v>
      </c>
    </row>
    <row r="430" spans="1:26">
      <c r="A430" t="s">
        <v>380</v>
      </c>
      <c r="C430">
        <v>11.5</v>
      </c>
      <c r="D430">
        <v>10.5</v>
      </c>
      <c r="E430">
        <v>9.5</v>
      </c>
      <c r="J430">
        <v>10.5</v>
      </c>
      <c r="K430">
        <v>100</v>
      </c>
      <c r="L430">
        <v>10.5</v>
      </c>
      <c r="M430">
        <v>900</v>
      </c>
      <c r="N430">
        <v>0</v>
      </c>
      <c r="O430">
        <v>11.5</v>
      </c>
      <c r="P430" s="22">
        <v>1000</v>
      </c>
      <c r="R430" s="22"/>
      <c r="T430" s="22"/>
      <c r="U430" s="22">
        <v>900</v>
      </c>
      <c r="V430">
        <v>10.5</v>
      </c>
      <c r="W430">
        <v>10.5</v>
      </c>
      <c r="X430">
        <v>10.5</v>
      </c>
      <c r="Z430" s="22"/>
    </row>
    <row r="431" spans="1:26">
      <c r="A431" t="s">
        <v>95</v>
      </c>
      <c r="C431">
        <v>50.7</v>
      </c>
      <c r="D431">
        <v>47.4</v>
      </c>
      <c r="E431">
        <v>44.1</v>
      </c>
      <c r="F431">
        <v>47.4</v>
      </c>
      <c r="G431">
        <v>630</v>
      </c>
      <c r="H431">
        <v>47.5</v>
      </c>
      <c r="I431">
        <v>730</v>
      </c>
      <c r="J431">
        <v>47.6</v>
      </c>
      <c r="K431">
        <v>340</v>
      </c>
      <c r="L431">
        <v>47.5</v>
      </c>
      <c r="M431">
        <v>770</v>
      </c>
      <c r="N431">
        <v>0.1</v>
      </c>
      <c r="O431">
        <v>49.3</v>
      </c>
      <c r="P431" s="22">
        <v>10</v>
      </c>
      <c r="Q431">
        <v>49.4</v>
      </c>
      <c r="R431" s="22">
        <v>30</v>
      </c>
      <c r="S431">
        <v>49.5</v>
      </c>
      <c r="T431">
        <v>410</v>
      </c>
      <c r="U431" s="22">
        <v>890</v>
      </c>
      <c r="V431">
        <v>47.4</v>
      </c>
      <c r="W431">
        <v>47.5</v>
      </c>
      <c r="X431">
        <v>47.4</v>
      </c>
      <c r="Z431" s="22">
        <v>120</v>
      </c>
    </row>
    <row r="432" spans="1:26">
      <c r="A432" t="s">
        <v>149</v>
      </c>
      <c r="C432">
        <v>12.3</v>
      </c>
      <c r="D432">
        <v>11.5</v>
      </c>
      <c r="E432">
        <v>10.7</v>
      </c>
      <c r="F432">
        <v>10.7</v>
      </c>
      <c r="G432" s="22">
        <v>1000</v>
      </c>
      <c r="H432">
        <v>11</v>
      </c>
      <c r="I432">
        <v>340</v>
      </c>
      <c r="J432">
        <v>11.3</v>
      </c>
      <c r="K432">
        <v>300</v>
      </c>
      <c r="L432">
        <v>12.1</v>
      </c>
      <c r="M432">
        <v>200</v>
      </c>
      <c r="N432">
        <v>0.6</v>
      </c>
      <c r="O432">
        <v>12.1</v>
      </c>
      <c r="P432">
        <v>940</v>
      </c>
      <c r="Q432">
        <v>12.3</v>
      </c>
      <c r="R432" s="22">
        <v>1670</v>
      </c>
      <c r="U432" s="22">
        <v>850</v>
      </c>
      <c r="V432">
        <v>11.5</v>
      </c>
      <c r="W432">
        <v>12.1</v>
      </c>
      <c r="X432">
        <v>11.5</v>
      </c>
    </row>
    <row r="433" spans="1:26">
      <c r="A433" t="s">
        <v>307</v>
      </c>
      <c r="C433">
        <v>15.9</v>
      </c>
      <c r="D433">
        <v>14.5</v>
      </c>
      <c r="E433">
        <v>13.1</v>
      </c>
      <c r="F433">
        <v>13.5</v>
      </c>
      <c r="G433">
        <v>300</v>
      </c>
      <c r="H433">
        <v>13.8</v>
      </c>
      <c r="I433" s="22">
        <v>2200</v>
      </c>
      <c r="J433">
        <v>13.9</v>
      </c>
      <c r="K433" s="22">
        <v>3000</v>
      </c>
      <c r="L433">
        <v>13.8</v>
      </c>
      <c r="M433">
        <v>800</v>
      </c>
      <c r="N433">
        <v>-0.7</v>
      </c>
      <c r="O433">
        <v>14.5</v>
      </c>
      <c r="P433" s="22">
        <v>4000</v>
      </c>
      <c r="Q433">
        <v>15</v>
      </c>
      <c r="R433" s="22">
        <v>5000</v>
      </c>
      <c r="S433">
        <v>15.6</v>
      </c>
      <c r="T433">
        <v>100</v>
      </c>
      <c r="U433" s="22">
        <v>800</v>
      </c>
      <c r="V433">
        <v>14.1</v>
      </c>
      <c r="W433">
        <v>14.1</v>
      </c>
      <c r="X433">
        <v>13.8</v>
      </c>
    </row>
    <row r="434" spans="1:26">
      <c r="A434" t="s">
        <v>1279</v>
      </c>
      <c r="C434">
        <v>7.4</v>
      </c>
      <c r="D434">
        <v>6.5</v>
      </c>
      <c r="E434">
        <v>5.6</v>
      </c>
      <c r="J434">
        <v>6.5</v>
      </c>
      <c r="K434" s="22">
        <v>1000</v>
      </c>
      <c r="L434">
        <v>6.5</v>
      </c>
      <c r="M434">
        <v>800</v>
      </c>
      <c r="N434">
        <v>0</v>
      </c>
      <c r="P434" s="22"/>
      <c r="R434" s="22"/>
      <c r="U434" s="22">
        <v>800</v>
      </c>
      <c r="V434">
        <v>6.5</v>
      </c>
      <c r="W434">
        <v>6.5</v>
      </c>
      <c r="X434">
        <v>6.5</v>
      </c>
    </row>
    <row r="435" spans="1:26">
      <c r="A435" t="s">
        <v>1035</v>
      </c>
      <c r="C435">
        <v>2.8</v>
      </c>
      <c r="D435">
        <v>2.5</v>
      </c>
      <c r="E435">
        <v>2.2000000000000002</v>
      </c>
      <c r="I435" s="22"/>
      <c r="L435">
        <v>2.5</v>
      </c>
      <c r="M435">
        <v>800</v>
      </c>
      <c r="N435">
        <v>0</v>
      </c>
      <c r="O435">
        <v>2.5</v>
      </c>
      <c r="P435">
        <v>900</v>
      </c>
      <c r="Q435">
        <v>2.6</v>
      </c>
      <c r="R435" s="22">
        <v>200</v>
      </c>
      <c r="S435">
        <v>2.8</v>
      </c>
      <c r="T435" s="22">
        <v>500</v>
      </c>
      <c r="U435" s="22">
        <v>800</v>
      </c>
      <c r="V435">
        <v>2.2000000000000002</v>
      </c>
      <c r="W435">
        <v>2.5</v>
      </c>
      <c r="X435">
        <v>2.2000000000000002</v>
      </c>
    </row>
    <row r="436" spans="1:26">
      <c r="A436" t="s">
        <v>450</v>
      </c>
      <c r="C436">
        <v>33.5</v>
      </c>
      <c r="D436">
        <v>30.5</v>
      </c>
      <c r="E436">
        <v>27.5</v>
      </c>
      <c r="F436">
        <v>28.1</v>
      </c>
      <c r="G436" s="22">
        <v>1000</v>
      </c>
      <c r="H436">
        <v>28.3</v>
      </c>
      <c r="I436">
        <v>100</v>
      </c>
      <c r="J436">
        <v>28.4</v>
      </c>
      <c r="K436">
        <v>100</v>
      </c>
      <c r="L436">
        <v>33.4</v>
      </c>
      <c r="M436">
        <v>100</v>
      </c>
      <c r="N436">
        <v>2.9</v>
      </c>
      <c r="O436">
        <v>33</v>
      </c>
      <c r="P436" s="22">
        <v>200</v>
      </c>
      <c r="Q436">
        <v>33.4</v>
      </c>
      <c r="R436" s="22">
        <v>500</v>
      </c>
      <c r="S436">
        <v>33.5</v>
      </c>
      <c r="T436" s="22">
        <v>100</v>
      </c>
      <c r="U436" s="22">
        <v>800</v>
      </c>
      <c r="V436">
        <v>33</v>
      </c>
      <c r="W436">
        <v>33.4</v>
      </c>
      <c r="X436">
        <v>33</v>
      </c>
    </row>
    <row r="437" spans="1:26">
      <c r="A437" t="s">
        <v>210</v>
      </c>
      <c r="C437">
        <v>104.5</v>
      </c>
      <c r="D437">
        <v>97.7</v>
      </c>
      <c r="E437">
        <v>90.9</v>
      </c>
      <c r="F437">
        <v>92.1</v>
      </c>
      <c r="G437" s="22">
        <v>60</v>
      </c>
      <c r="H437">
        <v>92.6</v>
      </c>
      <c r="I437">
        <v>10</v>
      </c>
      <c r="J437">
        <v>93</v>
      </c>
      <c r="K437" s="22">
        <v>10</v>
      </c>
      <c r="L437">
        <v>94</v>
      </c>
      <c r="M437">
        <v>370</v>
      </c>
      <c r="N437">
        <v>-3.7</v>
      </c>
      <c r="O437">
        <v>94</v>
      </c>
      <c r="P437" s="22">
        <v>1260</v>
      </c>
      <c r="Q437">
        <v>97.9</v>
      </c>
      <c r="R437" s="22">
        <v>90</v>
      </c>
      <c r="S437">
        <v>98</v>
      </c>
      <c r="T437" s="22">
        <v>570</v>
      </c>
      <c r="U437" s="22">
        <v>750</v>
      </c>
      <c r="V437">
        <v>98.4</v>
      </c>
      <c r="W437">
        <v>98.4</v>
      </c>
      <c r="X437">
        <v>94</v>
      </c>
      <c r="Y437">
        <v>10</v>
      </c>
      <c r="Z437">
        <v>740</v>
      </c>
    </row>
    <row r="438" spans="1:26">
      <c r="A438" t="s">
        <v>575</v>
      </c>
      <c r="C438">
        <v>25.1</v>
      </c>
      <c r="D438">
        <v>23.5</v>
      </c>
      <c r="E438">
        <v>21.9</v>
      </c>
      <c r="F438">
        <v>22.8</v>
      </c>
      <c r="G438" s="22">
        <v>5070</v>
      </c>
      <c r="H438">
        <v>23</v>
      </c>
      <c r="I438" s="22">
        <v>10210</v>
      </c>
      <c r="J438">
        <v>23.1</v>
      </c>
      <c r="K438" s="22">
        <v>2000</v>
      </c>
      <c r="L438">
        <v>23.8</v>
      </c>
      <c r="M438">
        <v>730</v>
      </c>
      <c r="N438">
        <v>0.3</v>
      </c>
      <c r="O438">
        <v>23.5</v>
      </c>
      <c r="P438" s="22">
        <v>2000</v>
      </c>
      <c r="Q438">
        <v>23.6</v>
      </c>
      <c r="R438" s="22">
        <v>1420</v>
      </c>
      <c r="S438">
        <v>23.7</v>
      </c>
      <c r="T438" s="22">
        <v>2000</v>
      </c>
      <c r="U438" s="22">
        <v>730</v>
      </c>
      <c r="V438">
        <v>23.8</v>
      </c>
      <c r="W438">
        <v>23.8</v>
      </c>
      <c r="X438">
        <v>23.8</v>
      </c>
      <c r="Y438" s="22"/>
    </row>
    <row r="439" spans="1:26">
      <c r="A439" t="s">
        <v>136</v>
      </c>
      <c r="C439">
        <v>10</v>
      </c>
      <c r="D439">
        <v>9.3800000000000008</v>
      </c>
      <c r="E439">
        <v>8.73</v>
      </c>
      <c r="F439">
        <v>9.2200000000000006</v>
      </c>
      <c r="G439" s="22">
        <v>2000</v>
      </c>
      <c r="H439">
        <v>9.23</v>
      </c>
      <c r="I439" s="22">
        <v>50</v>
      </c>
      <c r="J439">
        <v>9.24</v>
      </c>
      <c r="K439" s="22">
        <v>1010</v>
      </c>
      <c r="L439">
        <v>9.3000000000000007</v>
      </c>
      <c r="M439">
        <v>700</v>
      </c>
      <c r="N439">
        <v>-0.08</v>
      </c>
      <c r="O439">
        <v>9.4499999999999993</v>
      </c>
      <c r="P439">
        <v>970</v>
      </c>
      <c r="Q439">
        <v>9.4700000000000006</v>
      </c>
      <c r="R439">
        <v>70</v>
      </c>
      <c r="S439">
        <v>9.48</v>
      </c>
      <c r="T439">
        <v>50</v>
      </c>
      <c r="U439" s="22">
        <v>720</v>
      </c>
      <c r="V439">
        <v>9.35</v>
      </c>
      <c r="W439">
        <v>9.35</v>
      </c>
      <c r="X439">
        <v>9.3000000000000007</v>
      </c>
      <c r="Z439">
        <v>700</v>
      </c>
    </row>
    <row r="440" spans="1:26">
      <c r="A440" t="s">
        <v>954</v>
      </c>
      <c r="C440">
        <v>84</v>
      </c>
      <c r="D440">
        <v>60</v>
      </c>
      <c r="E440">
        <v>36</v>
      </c>
      <c r="J440">
        <v>50</v>
      </c>
      <c r="K440">
        <v>200</v>
      </c>
      <c r="L440">
        <v>57</v>
      </c>
      <c r="M440">
        <v>100</v>
      </c>
      <c r="N440">
        <v>-3</v>
      </c>
      <c r="U440" s="22">
        <v>700</v>
      </c>
      <c r="V440">
        <v>58</v>
      </c>
      <c r="W440">
        <v>59</v>
      </c>
      <c r="X440">
        <v>57</v>
      </c>
      <c r="Z440">
        <v>700</v>
      </c>
    </row>
    <row r="441" spans="1:26">
      <c r="A441" t="s">
        <v>1552</v>
      </c>
      <c r="C441">
        <v>27.8</v>
      </c>
      <c r="D441">
        <v>24.2</v>
      </c>
      <c r="E441">
        <v>20.6</v>
      </c>
      <c r="F441">
        <v>23.2</v>
      </c>
      <c r="G441" s="22">
        <v>1000</v>
      </c>
      <c r="H441">
        <v>23.3</v>
      </c>
      <c r="I441">
        <v>400</v>
      </c>
      <c r="J441">
        <v>23.4</v>
      </c>
      <c r="K441" s="22">
        <v>500</v>
      </c>
      <c r="L441">
        <v>24.8</v>
      </c>
      <c r="M441">
        <v>500</v>
      </c>
      <c r="N441">
        <v>0.6</v>
      </c>
      <c r="O441">
        <v>24.9</v>
      </c>
      <c r="P441" s="22">
        <v>2000</v>
      </c>
      <c r="Q441">
        <v>25</v>
      </c>
      <c r="R441" s="22">
        <v>2000</v>
      </c>
      <c r="S441">
        <v>25.4</v>
      </c>
      <c r="T441" s="22">
        <v>3200</v>
      </c>
      <c r="U441" s="22">
        <v>700</v>
      </c>
      <c r="V441">
        <v>24</v>
      </c>
      <c r="W441">
        <v>24.8</v>
      </c>
      <c r="X441">
        <v>24</v>
      </c>
    </row>
    <row r="442" spans="1:26">
      <c r="A442" t="s">
        <v>166</v>
      </c>
      <c r="C442">
        <v>11.75</v>
      </c>
      <c r="D442">
        <v>11</v>
      </c>
      <c r="E442">
        <v>10.25</v>
      </c>
      <c r="F442">
        <v>10.5</v>
      </c>
      <c r="G442" s="22">
        <v>530</v>
      </c>
      <c r="H442">
        <v>10.6</v>
      </c>
      <c r="I442" s="22">
        <v>1100</v>
      </c>
      <c r="J442">
        <v>10.8</v>
      </c>
      <c r="K442">
        <v>40</v>
      </c>
      <c r="L442">
        <v>11</v>
      </c>
      <c r="M442">
        <v>700</v>
      </c>
      <c r="N442">
        <v>0</v>
      </c>
      <c r="O442">
        <v>11</v>
      </c>
      <c r="P442" s="22">
        <v>4910</v>
      </c>
      <c r="Q442">
        <v>11.1</v>
      </c>
      <c r="R442" s="22">
        <v>1000</v>
      </c>
      <c r="S442">
        <v>11.2</v>
      </c>
      <c r="T442" s="22">
        <v>1000</v>
      </c>
      <c r="U442" s="22">
        <v>700</v>
      </c>
      <c r="V442">
        <v>10.95</v>
      </c>
      <c r="W442">
        <v>11</v>
      </c>
      <c r="X442">
        <v>10.95</v>
      </c>
      <c r="Y442" s="22"/>
    </row>
    <row r="443" spans="1:26">
      <c r="A443" t="s">
        <v>1431</v>
      </c>
      <c r="C443">
        <v>9.1999999999999993</v>
      </c>
      <c r="D443">
        <v>8</v>
      </c>
      <c r="E443">
        <v>6.8</v>
      </c>
      <c r="J443">
        <v>8</v>
      </c>
      <c r="K443" s="22">
        <v>1300</v>
      </c>
      <c r="L443">
        <v>8</v>
      </c>
      <c r="M443">
        <v>700</v>
      </c>
      <c r="N443">
        <v>0</v>
      </c>
      <c r="O443">
        <v>9</v>
      </c>
      <c r="P443">
        <v>400</v>
      </c>
      <c r="U443" s="22">
        <v>700</v>
      </c>
      <c r="V443">
        <v>8</v>
      </c>
      <c r="W443">
        <v>8</v>
      </c>
      <c r="X443">
        <v>8</v>
      </c>
    </row>
    <row r="444" spans="1:26">
      <c r="A444" t="s">
        <v>48</v>
      </c>
      <c r="C444">
        <v>11.55</v>
      </c>
      <c r="D444">
        <v>10.8</v>
      </c>
      <c r="E444">
        <v>10.050000000000001</v>
      </c>
      <c r="F444">
        <v>10.1</v>
      </c>
      <c r="G444" s="22">
        <v>5050</v>
      </c>
      <c r="H444">
        <v>10.199999999999999</v>
      </c>
      <c r="I444" s="22">
        <v>170</v>
      </c>
      <c r="J444">
        <v>10.7</v>
      </c>
      <c r="K444">
        <v>260</v>
      </c>
      <c r="L444">
        <v>10.8</v>
      </c>
      <c r="M444">
        <v>60</v>
      </c>
      <c r="N444">
        <v>0</v>
      </c>
      <c r="O444">
        <v>10.8</v>
      </c>
      <c r="P444" s="22">
        <v>1260</v>
      </c>
      <c r="Q444">
        <v>11</v>
      </c>
      <c r="R444" s="22">
        <v>1390</v>
      </c>
      <c r="S444">
        <v>11.05</v>
      </c>
      <c r="T444" s="22">
        <v>1000</v>
      </c>
      <c r="U444" s="22">
        <v>660</v>
      </c>
      <c r="V444">
        <v>10.45</v>
      </c>
      <c r="W444">
        <v>10.8</v>
      </c>
      <c r="X444">
        <v>10.45</v>
      </c>
      <c r="Y444" s="22"/>
      <c r="Z444" s="22"/>
    </row>
    <row r="445" spans="1:26">
      <c r="A445" t="s">
        <v>1859</v>
      </c>
      <c r="C445">
        <v>243.9</v>
      </c>
      <c r="D445">
        <v>228</v>
      </c>
      <c r="E445">
        <v>212.1</v>
      </c>
      <c r="F445">
        <v>217</v>
      </c>
      <c r="G445">
        <v>500</v>
      </c>
      <c r="H445">
        <v>218</v>
      </c>
      <c r="I445">
        <v>30</v>
      </c>
      <c r="J445">
        <v>218.1</v>
      </c>
      <c r="K445" s="22">
        <v>10</v>
      </c>
      <c r="L445">
        <v>228</v>
      </c>
      <c r="M445">
        <v>40</v>
      </c>
      <c r="N445">
        <v>0</v>
      </c>
      <c r="O445">
        <v>237</v>
      </c>
      <c r="P445">
        <v>20</v>
      </c>
      <c r="Q445">
        <v>237.5</v>
      </c>
      <c r="R445">
        <v>20</v>
      </c>
      <c r="S445">
        <v>237.8</v>
      </c>
      <c r="T445">
        <v>10</v>
      </c>
      <c r="U445" s="22">
        <v>640</v>
      </c>
      <c r="V445">
        <v>228</v>
      </c>
      <c r="W445">
        <v>228.2</v>
      </c>
      <c r="X445">
        <v>228</v>
      </c>
      <c r="Y445">
        <v>100</v>
      </c>
    </row>
    <row r="446" spans="1:26">
      <c r="A446" t="s">
        <v>76</v>
      </c>
      <c r="C446">
        <v>20.2</v>
      </c>
      <c r="D446">
        <v>18.899999999999999</v>
      </c>
      <c r="E446">
        <v>17.600000000000001</v>
      </c>
      <c r="F446">
        <v>17.649999999999999</v>
      </c>
      <c r="G446" s="22">
        <v>10</v>
      </c>
      <c r="H446">
        <v>17.7</v>
      </c>
      <c r="I446" s="22">
        <v>10</v>
      </c>
      <c r="J446">
        <v>17.899999999999999</v>
      </c>
      <c r="K446">
        <v>10</v>
      </c>
      <c r="L446">
        <v>19.899999999999999</v>
      </c>
      <c r="M446">
        <v>10</v>
      </c>
      <c r="N446">
        <v>1</v>
      </c>
      <c r="O446">
        <v>18.5</v>
      </c>
      <c r="P446" s="22">
        <v>5000</v>
      </c>
      <c r="Q446">
        <v>19.2</v>
      </c>
      <c r="R446">
        <v>300</v>
      </c>
      <c r="S446">
        <v>19.899999999999999</v>
      </c>
      <c r="T446">
        <v>140</v>
      </c>
      <c r="U446" s="22">
        <v>630</v>
      </c>
      <c r="V446">
        <v>18</v>
      </c>
      <c r="W446">
        <v>19.899999999999999</v>
      </c>
      <c r="X446">
        <v>18</v>
      </c>
      <c r="Z446">
        <v>10</v>
      </c>
    </row>
    <row r="447" spans="1:26">
      <c r="A447" t="s">
        <v>473</v>
      </c>
      <c r="C447">
        <v>68.400000000000006</v>
      </c>
      <c r="D447">
        <v>64</v>
      </c>
      <c r="E447">
        <v>59.6</v>
      </c>
      <c r="F447">
        <v>61.6</v>
      </c>
      <c r="G447">
        <v>160</v>
      </c>
      <c r="H447">
        <v>61.7</v>
      </c>
      <c r="I447">
        <v>40</v>
      </c>
      <c r="J447">
        <v>61.8</v>
      </c>
      <c r="K447">
        <v>550</v>
      </c>
      <c r="L447">
        <v>61.8</v>
      </c>
      <c r="M447">
        <v>100</v>
      </c>
      <c r="N447">
        <v>-2.2000000000000002</v>
      </c>
      <c r="O447">
        <v>63</v>
      </c>
      <c r="P447" s="22">
        <v>800</v>
      </c>
      <c r="Q447">
        <v>63.5</v>
      </c>
      <c r="R447" s="22">
        <v>240</v>
      </c>
      <c r="S447">
        <v>64</v>
      </c>
      <c r="T447">
        <v>100</v>
      </c>
      <c r="U447" s="22">
        <v>610</v>
      </c>
      <c r="V447">
        <v>61.6</v>
      </c>
      <c r="W447">
        <v>61.8</v>
      </c>
      <c r="X447">
        <v>61.6</v>
      </c>
      <c r="Z447">
        <v>10</v>
      </c>
    </row>
    <row r="448" spans="1:26">
      <c r="A448" t="s">
        <v>1241</v>
      </c>
      <c r="C448">
        <v>5.7</v>
      </c>
      <c r="D448">
        <v>5</v>
      </c>
      <c r="E448">
        <v>4.3</v>
      </c>
      <c r="F448">
        <v>4.4000000000000004</v>
      </c>
      <c r="G448" s="22">
        <v>1000</v>
      </c>
      <c r="H448">
        <v>4.5999999999999996</v>
      </c>
      <c r="I448" s="22">
        <v>1000</v>
      </c>
      <c r="J448">
        <v>4.7</v>
      </c>
      <c r="K448" s="22">
        <v>1000</v>
      </c>
      <c r="L448">
        <v>4.9000000000000004</v>
      </c>
      <c r="M448">
        <v>600</v>
      </c>
      <c r="N448">
        <v>-0.1</v>
      </c>
      <c r="O448">
        <v>4.9000000000000004</v>
      </c>
      <c r="P448" s="22">
        <v>3300</v>
      </c>
      <c r="Q448">
        <v>5</v>
      </c>
      <c r="R448" s="22">
        <v>900</v>
      </c>
      <c r="S448">
        <v>5.4</v>
      </c>
      <c r="T448">
        <v>200</v>
      </c>
      <c r="U448" s="22">
        <v>600</v>
      </c>
      <c r="V448">
        <v>4.9000000000000004</v>
      </c>
      <c r="W448">
        <v>4.9000000000000004</v>
      </c>
      <c r="X448">
        <v>4.9000000000000004</v>
      </c>
      <c r="Y448" s="22"/>
    </row>
    <row r="449" spans="1:26">
      <c r="A449" t="s">
        <v>1413</v>
      </c>
      <c r="C449">
        <v>21.8</v>
      </c>
      <c r="D449">
        <v>19</v>
      </c>
      <c r="E449">
        <v>16.2</v>
      </c>
      <c r="F449">
        <v>17.100000000000001</v>
      </c>
      <c r="G449" s="22">
        <v>500</v>
      </c>
      <c r="H449">
        <v>18</v>
      </c>
      <c r="I449" s="22">
        <v>4600</v>
      </c>
      <c r="J449">
        <v>18.100000000000001</v>
      </c>
      <c r="K449" s="22">
        <v>200</v>
      </c>
      <c r="L449">
        <v>19.899999999999999</v>
      </c>
      <c r="M449">
        <v>100</v>
      </c>
      <c r="N449">
        <v>0.9</v>
      </c>
      <c r="O449">
        <v>19.899999999999999</v>
      </c>
      <c r="P449">
        <v>400</v>
      </c>
      <c r="Q449">
        <v>20</v>
      </c>
      <c r="R449">
        <v>100</v>
      </c>
      <c r="S449">
        <v>20.9</v>
      </c>
      <c r="T449" s="22">
        <v>7000</v>
      </c>
      <c r="U449" s="22">
        <v>600</v>
      </c>
      <c r="V449">
        <v>18.2</v>
      </c>
      <c r="W449">
        <v>19.899999999999999</v>
      </c>
      <c r="X449">
        <v>18</v>
      </c>
    </row>
    <row r="450" spans="1:26">
      <c r="A450" t="s">
        <v>141</v>
      </c>
      <c r="C450">
        <v>20.3</v>
      </c>
      <c r="D450">
        <v>19</v>
      </c>
      <c r="E450">
        <v>17.7</v>
      </c>
      <c r="F450">
        <v>18</v>
      </c>
      <c r="G450">
        <v>200</v>
      </c>
      <c r="H450">
        <v>18.5</v>
      </c>
      <c r="I450" s="22">
        <v>2240</v>
      </c>
      <c r="J450">
        <v>18.600000000000001</v>
      </c>
      <c r="K450">
        <v>200</v>
      </c>
      <c r="L450">
        <v>18.600000000000001</v>
      </c>
      <c r="M450">
        <v>500</v>
      </c>
      <c r="N450">
        <v>-0.4</v>
      </c>
      <c r="O450">
        <v>19.7</v>
      </c>
      <c r="P450">
        <v>210</v>
      </c>
      <c r="Q450">
        <v>20.100000000000001</v>
      </c>
      <c r="R450">
        <v>150</v>
      </c>
      <c r="S450">
        <v>20.2</v>
      </c>
      <c r="T450">
        <v>100</v>
      </c>
      <c r="U450" s="22">
        <v>600</v>
      </c>
      <c r="V450">
        <v>20.100000000000001</v>
      </c>
      <c r="W450">
        <v>20.100000000000001</v>
      </c>
      <c r="X450">
        <v>18.600000000000001</v>
      </c>
    </row>
    <row r="451" spans="1:26">
      <c r="A451" t="s">
        <v>181</v>
      </c>
      <c r="C451">
        <v>8.9</v>
      </c>
      <c r="D451">
        <v>8.32</v>
      </c>
      <c r="E451">
        <v>7.74</v>
      </c>
      <c r="F451">
        <v>7.9</v>
      </c>
      <c r="G451" s="22">
        <v>1000</v>
      </c>
      <c r="H451">
        <v>7.95</v>
      </c>
      <c r="I451">
        <v>500</v>
      </c>
      <c r="J451">
        <v>8</v>
      </c>
      <c r="K451" s="22">
        <v>400</v>
      </c>
      <c r="L451">
        <v>8.4</v>
      </c>
      <c r="M451">
        <v>600</v>
      </c>
      <c r="N451">
        <v>0.08</v>
      </c>
      <c r="O451">
        <v>8.4</v>
      </c>
      <c r="P451" s="22">
        <v>400</v>
      </c>
      <c r="Q451">
        <v>8.5</v>
      </c>
      <c r="R451">
        <v>280</v>
      </c>
      <c r="S451">
        <v>8.6</v>
      </c>
      <c r="T451" s="22">
        <v>300</v>
      </c>
      <c r="U451" s="22">
        <v>600</v>
      </c>
      <c r="V451">
        <v>8.4</v>
      </c>
      <c r="W451">
        <v>8.4</v>
      </c>
      <c r="X451">
        <v>8.4</v>
      </c>
    </row>
    <row r="452" spans="1:26">
      <c r="A452" t="s">
        <v>634</v>
      </c>
      <c r="C452">
        <v>5.67</v>
      </c>
      <c r="D452">
        <v>5.3</v>
      </c>
      <c r="E452">
        <v>4.93</v>
      </c>
      <c r="F452">
        <v>4.99</v>
      </c>
      <c r="G452" s="22">
        <v>2410</v>
      </c>
      <c r="H452">
        <v>5</v>
      </c>
      <c r="I452" s="22">
        <v>15000</v>
      </c>
      <c r="J452">
        <v>5.01</v>
      </c>
      <c r="K452">
        <v>60</v>
      </c>
      <c r="L452">
        <v>5.59</v>
      </c>
      <c r="M452">
        <v>10</v>
      </c>
      <c r="N452">
        <v>0.28999999999999998</v>
      </c>
      <c r="O452">
        <v>5.59</v>
      </c>
      <c r="P452" s="22">
        <v>290</v>
      </c>
      <c r="Q452">
        <v>5.6</v>
      </c>
      <c r="R452" s="22">
        <v>3690</v>
      </c>
      <c r="S452">
        <v>5.61</v>
      </c>
      <c r="T452" s="22">
        <v>3220</v>
      </c>
      <c r="U452" s="22">
        <v>550</v>
      </c>
      <c r="V452">
        <v>4.99</v>
      </c>
      <c r="W452">
        <v>5.59</v>
      </c>
      <c r="X452">
        <v>4.99</v>
      </c>
      <c r="Y452" s="22"/>
      <c r="Z452" s="22"/>
    </row>
    <row r="453" spans="1:26">
      <c r="A453" t="s">
        <v>202</v>
      </c>
      <c r="C453">
        <v>26.75</v>
      </c>
      <c r="D453">
        <v>25</v>
      </c>
      <c r="E453">
        <v>23.25</v>
      </c>
      <c r="F453">
        <v>23.3</v>
      </c>
      <c r="G453" s="22">
        <v>200</v>
      </c>
      <c r="H453">
        <v>23.5</v>
      </c>
      <c r="I453" s="22">
        <v>230</v>
      </c>
      <c r="J453">
        <v>24</v>
      </c>
      <c r="K453" s="22">
        <v>5000</v>
      </c>
      <c r="L453">
        <v>25</v>
      </c>
      <c r="M453">
        <v>540</v>
      </c>
      <c r="N453">
        <v>0</v>
      </c>
      <c r="O453">
        <v>25</v>
      </c>
      <c r="P453" s="22">
        <v>2450</v>
      </c>
      <c r="Q453">
        <v>25.5</v>
      </c>
      <c r="R453" s="22">
        <v>1320</v>
      </c>
      <c r="S453">
        <v>25.8</v>
      </c>
      <c r="T453" s="22">
        <v>1000</v>
      </c>
      <c r="U453" s="22">
        <v>550</v>
      </c>
      <c r="V453">
        <v>25</v>
      </c>
      <c r="W453">
        <v>25</v>
      </c>
      <c r="X453">
        <v>25</v>
      </c>
    </row>
    <row r="454" spans="1:26">
      <c r="A454" t="s">
        <v>703</v>
      </c>
      <c r="C454">
        <v>7.56</v>
      </c>
      <c r="D454">
        <v>7.07</v>
      </c>
      <c r="E454">
        <v>6.58</v>
      </c>
      <c r="F454">
        <v>6.84</v>
      </c>
      <c r="G454" s="22">
        <v>2000</v>
      </c>
      <c r="H454">
        <v>6.85</v>
      </c>
      <c r="I454" s="22">
        <v>1700</v>
      </c>
      <c r="J454">
        <v>6.9</v>
      </c>
      <c r="K454" s="22">
        <v>820</v>
      </c>
      <c r="L454">
        <v>7.07</v>
      </c>
      <c r="M454">
        <v>320</v>
      </c>
      <c r="N454">
        <v>0</v>
      </c>
      <c r="O454">
        <v>7.06</v>
      </c>
      <c r="P454" s="22">
        <v>120</v>
      </c>
      <c r="Q454">
        <v>7.07</v>
      </c>
      <c r="R454" s="22">
        <v>2990</v>
      </c>
      <c r="S454">
        <v>7.08</v>
      </c>
      <c r="T454" s="22">
        <v>1770</v>
      </c>
      <c r="U454" s="22">
        <v>530</v>
      </c>
      <c r="V454">
        <v>7.07</v>
      </c>
      <c r="W454">
        <v>7.07</v>
      </c>
      <c r="X454">
        <v>7.07</v>
      </c>
      <c r="Y454" s="22"/>
    </row>
    <row r="455" spans="1:26">
      <c r="A455" t="s">
        <v>747</v>
      </c>
      <c r="C455">
        <v>33.15</v>
      </c>
      <c r="D455">
        <v>31</v>
      </c>
      <c r="E455">
        <v>28.85</v>
      </c>
      <c r="F455">
        <v>30.75</v>
      </c>
      <c r="G455">
        <v>10</v>
      </c>
      <c r="H455">
        <v>30.8</v>
      </c>
      <c r="I455">
        <v>450</v>
      </c>
      <c r="J455">
        <v>31</v>
      </c>
      <c r="K455" s="22">
        <v>5010</v>
      </c>
      <c r="L455">
        <v>31</v>
      </c>
      <c r="M455">
        <v>340</v>
      </c>
      <c r="N455">
        <v>0</v>
      </c>
      <c r="O455">
        <v>31.3</v>
      </c>
      <c r="P455">
        <v>330</v>
      </c>
      <c r="Q455">
        <v>31.4</v>
      </c>
      <c r="R455">
        <v>500</v>
      </c>
      <c r="S455">
        <v>31.5</v>
      </c>
      <c r="T455" s="22">
        <v>1000</v>
      </c>
      <c r="U455" s="22">
        <v>510</v>
      </c>
      <c r="V455">
        <v>31.5</v>
      </c>
      <c r="W455">
        <v>31.5</v>
      </c>
      <c r="X455">
        <v>31</v>
      </c>
      <c r="Y455">
        <v>10</v>
      </c>
      <c r="Z455" s="22"/>
    </row>
    <row r="456" spans="1:26">
      <c r="A456" t="s">
        <v>92</v>
      </c>
      <c r="C456">
        <v>7.44</v>
      </c>
      <c r="D456">
        <v>6.96</v>
      </c>
      <c r="E456">
        <v>6.48</v>
      </c>
      <c r="G456" s="22"/>
      <c r="I456" s="22"/>
      <c r="J456">
        <v>6.48</v>
      </c>
      <c r="K456" s="22">
        <v>5310</v>
      </c>
      <c r="L456">
        <v>7.35</v>
      </c>
      <c r="M456">
        <v>10</v>
      </c>
      <c r="N456">
        <v>0.39</v>
      </c>
      <c r="O456">
        <v>7</v>
      </c>
      <c r="P456" s="22">
        <v>730</v>
      </c>
      <c r="Q456">
        <v>7.35</v>
      </c>
      <c r="R456">
        <v>190</v>
      </c>
      <c r="S456">
        <v>7.4</v>
      </c>
      <c r="T456" s="22">
        <v>5000</v>
      </c>
      <c r="U456" s="22">
        <v>510</v>
      </c>
      <c r="V456">
        <v>6.48</v>
      </c>
      <c r="W456">
        <v>7.35</v>
      </c>
      <c r="X456">
        <v>6.48</v>
      </c>
    </row>
    <row r="457" spans="1:26">
      <c r="A457" t="s">
        <v>120</v>
      </c>
      <c r="C457">
        <v>32.4</v>
      </c>
      <c r="D457">
        <v>30.3</v>
      </c>
      <c r="E457">
        <v>28.2</v>
      </c>
      <c r="H457">
        <v>28.2</v>
      </c>
      <c r="I457">
        <v>500</v>
      </c>
      <c r="J457">
        <v>28.3</v>
      </c>
      <c r="K457">
        <v>10</v>
      </c>
      <c r="L457">
        <v>28.2</v>
      </c>
      <c r="M457" s="22">
        <v>240</v>
      </c>
      <c r="N457">
        <v>-2.1</v>
      </c>
      <c r="O457">
        <v>31.9</v>
      </c>
      <c r="P457">
        <v>40</v>
      </c>
      <c r="Q457">
        <v>32</v>
      </c>
      <c r="R457">
        <v>680</v>
      </c>
      <c r="S457">
        <v>32.4</v>
      </c>
      <c r="T457" s="22">
        <v>2040</v>
      </c>
      <c r="U457" s="22">
        <v>510</v>
      </c>
      <c r="V457">
        <v>32</v>
      </c>
      <c r="W457">
        <v>32</v>
      </c>
      <c r="X457">
        <v>28.2</v>
      </c>
    </row>
    <row r="458" spans="1:26">
      <c r="A458" t="s">
        <v>1578</v>
      </c>
      <c r="C458">
        <v>33.299999999999997</v>
      </c>
      <c r="D458">
        <v>29</v>
      </c>
      <c r="E458">
        <v>24.7</v>
      </c>
      <c r="F458">
        <v>26.3</v>
      </c>
      <c r="G458">
        <v>100</v>
      </c>
      <c r="H458">
        <v>26.5</v>
      </c>
      <c r="I458">
        <v>300</v>
      </c>
      <c r="J458">
        <v>29</v>
      </c>
      <c r="K458" s="22">
        <v>1000</v>
      </c>
      <c r="L458">
        <v>29</v>
      </c>
      <c r="M458">
        <v>500</v>
      </c>
      <c r="N458">
        <v>0</v>
      </c>
      <c r="U458" s="22">
        <v>500</v>
      </c>
      <c r="V458">
        <v>29</v>
      </c>
      <c r="W458">
        <v>29</v>
      </c>
      <c r="X458">
        <v>29</v>
      </c>
      <c r="Y458">
        <v>500</v>
      </c>
    </row>
    <row r="459" spans="1:26">
      <c r="A459" t="s">
        <v>1726</v>
      </c>
      <c r="C459">
        <v>10.3</v>
      </c>
      <c r="D459">
        <v>9</v>
      </c>
      <c r="E459">
        <v>7.7</v>
      </c>
      <c r="G459" s="22"/>
      <c r="I459" s="22"/>
      <c r="J459">
        <v>8</v>
      </c>
      <c r="K459" s="22">
        <v>200</v>
      </c>
      <c r="L459">
        <v>10.1</v>
      </c>
      <c r="M459">
        <v>500</v>
      </c>
      <c r="N459">
        <v>1.1000000000000001</v>
      </c>
      <c r="U459" s="22">
        <v>500</v>
      </c>
      <c r="V459">
        <v>10.1</v>
      </c>
      <c r="W459">
        <v>10.1</v>
      </c>
      <c r="X459">
        <v>10.1</v>
      </c>
    </row>
    <row r="460" spans="1:26">
      <c r="A460" t="s">
        <v>1053</v>
      </c>
      <c r="C460">
        <v>35.299999999999997</v>
      </c>
      <c r="D460">
        <v>30.7</v>
      </c>
      <c r="E460">
        <v>26.1</v>
      </c>
      <c r="G460" s="22"/>
      <c r="H460">
        <v>26.1</v>
      </c>
      <c r="I460" s="22">
        <v>100</v>
      </c>
      <c r="J460">
        <v>27</v>
      </c>
      <c r="K460" s="22">
        <v>5000</v>
      </c>
      <c r="L460">
        <v>27</v>
      </c>
      <c r="M460">
        <v>500</v>
      </c>
      <c r="N460">
        <v>-3.7</v>
      </c>
      <c r="O460">
        <v>34</v>
      </c>
      <c r="P460" s="22">
        <v>2000</v>
      </c>
      <c r="Q460">
        <v>35</v>
      </c>
      <c r="R460" s="22">
        <v>5000</v>
      </c>
      <c r="S460">
        <v>35.299999999999997</v>
      </c>
      <c r="T460">
        <v>200</v>
      </c>
      <c r="U460" s="22">
        <v>500</v>
      </c>
      <c r="V460">
        <v>27</v>
      </c>
      <c r="W460">
        <v>27</v>
      </c>
      <c r="X460">
        <v>27</v>
      </c>
    </row>
    <row r="461" spans="1:26">
      <c r="A461" t="s">
        <v>1081</v>
      </c>
      <c r="C461">
        <v>17.2</v>
      </c>
      <c r="D461">
        <v>15</v>
      </c>
      <c r="E461">
        <v>12.8</v>
      </c>
      <c r="G461" s="22"/>
      <c r="H461">
        <v>12.8</v>
      </c>
      <c r="I461" s="22">
        <v>1000</v>
      </c>
      <c r="J461">
        <v>15</v>
      </c>
      <c r="K461" s="22">
        <v>100</v>
      </c>
      <c r="L461">
        <v>15</v>
      </c>
      <c r="M461">
        <v>200</v>
      </c>
      <c r="N461">
        <v>0</v>
      </c>
      <c r="O461">
        <v>16.5</v>
      </c>
      <c r="P461" s="22">
        <v>100</v>
      </c>
      <c r="T461" s="22"/>
      <c r="U461" s="22">
        <v>500</v>
      </c>
      <c r="V461">
        <v>16.600000000000001</v>
      </c>
      <c r="W461">
        <v>16.600000000000001</v>
      </c>
      <c r="X461">
        <v>15</v>
      </c>
    </row>
    <row r="462" spans="1:26">
      <c r="A462" t="s">
        <v>610</v>
      </c>
      <c r="C462">
        <v>7.3</v>
      </c>
      <c r="D462">
        <v>6.7</v>
      </c>
      <c r="E462">
        <v>6.1</v>
      </c>
      <c r="F462">
        <v>6.6</v>
      </c>
      <c r="G462" s="22">
        <v>500</v>
      </c>
      <c r="H462">
        <v>6.7</v>
      </c>
      <c r="I462">
        <v>100</v>
      </c>
      <c r="J462">
        <v>6.8</v>
      </c>
      <c r="K462">
        <v>500</v>
      </c>
      <c r="L462">
        <v>6.8</v>
      </c>
      <c r="M462">
        <v>500</v>
      </c>
      <c r="N462">
        <v>0.1</v>
      </c>
      <c r="O462">
        <v>7.3</v>
      </c>
      <c r="P462" s="22">
        <v>1000</v>
      </c>
      <c r="R462" s="22"/>
      <c r="U462" s="22">
        <v>500</v>
      </c>
      <c r="V462">
        <v>6.8</v>
      </c>
      <c r="W462">
        <v>6.8</v>
      </c>
      <c r="X462">
        <v>6.8</v>
      </c>
    </row>
    <row r="463" spans="1:26">
      <c r="A463" t="s">
        <v>873</v>
      </c>
      <c r="C463">
        <v>15.4</v>
      </c>
      <c r="D463">
        <v>13.4</v>
      </c>
      <c r="E463">
        <v>11.4</v>
      </c>
      <c r="F463">
        <v>13.2</v>
      </c>
      <c r="G463" s="22">
        <v>4000</v>
      </c>
      <c r="H463">
        <v>13.3</v>
      </c>
      <c r="I463" s="22">
        <v>3900</v>
      </c>
      <c r="J463">
        <v>13.4</v>
      </c>
      <c r="K463" s="22">
        <v>3100</v>
      </c>
      <c r="L463">
        <v>13.6</v>
      </c>
      <c r="M463">
        <v>100</v>
      </c>
      <c r="N463">
        <v>0.2</v>
      </c>
      <c r="O463">
        <v>13.7</v>
      </c>
      <c r="P463" s="22">
        <v>3000</v>
      </c>
      <c r="Q463">
        <v>13.8</v>
      </c>
      <c r="R463" s="22">
        <v>3300</v>
      </c>
      <c r="S463">
        <v>13.9</v>
      </c>
      <c r="T463" s="22">
        <v>200</v>
      </c>
      <c r="U463" s="22">
        <v>500</v>
      </c>
      <c r="V463">
        <v>13.6</v>
      </c>
      <c r="W463">
        <v>13.6</v>
      </c>
      <c r="X463">
        <v>13.6</v>
      </c>
    </row>
    <row r="464" spans="1:26">
      <c r="A464" t="s">
        <v>1208</v>
      </c>
      <c r="C464">
        <v>31.6</v>
      </c>
      <c r="D464">
        <v>27.5</v>
      </c>
      <c r="E464">
        <v>23.4</v>
      </c>
      <c r="F464">
        <v>26</v>
      </c>
      <c r="G464" s="22">
        <v>1100</v>
      </c>
      <c r="H464">
        <v>27.4</v>
      </c>
      <c r="I464" s="22">
        <v>2000</v>
      </c>
      <c r="J464">
        <v>27.5</v>
      </c>
      <c r="K464">
        <v>300</v>
      </c>
      <c r="L464">
        <v>28.1</v>
      </c>
      <c r="M464">
        <v>500</v>
      </c>
      <c r="N464">
        <v>0.6</v>
      </c>
      <c r="O464">
        <v>28.5</v>
      </c>
      <c r="P464">
        <v>500</v>
      </c>
      <c r="Q464">
        <v>29</v>
      </c>
      <c r="R464" s="22">
        <v>3000</v>
      </c>
      <c r="S464">
        <v>29.8</v>
      </c>
      <c r="T464" s="22">
        <v>3000</v>
      </c>
      <c r="U464" s="22">
        <v>500</v>
      </c>
      <c r="V464">
        <v>28.1</v>
      </c>
      <c r="W464">
        <v>28.1</v>
      </c>
      <c r="X464">
        <v>28.1</v>
      </c>
    </row>
    <row r="465" spans="1:26">
      <c r="A465" t="s">
        <v>1646</v>
      </c>
      <c r="C465">
        <v>8</v>
      </c>
      <c r="D465">
        <v>7</v>
      </c>
      <c r="E465">
        <v>6</v>
      </c>
      <c r="L465">
        <v>6.4</v>
      </c>
      <c r="M465">
        <v>100</v>
      </c>
      <c r="N465">
        <v>-0.6</v>
      </c>
      <c r="O465">
        <v>6.4</v>
      </c>
      <c r="P465" s="22">
        <v>1500</v>
      </c>
      <c r="Q465">
        <v>6.5</v>
      </c>
      <c r="R465" s="22">
        <v>2700</v>
      </c>
      <c r="U465" s="22">
        <v>500</v>
      </c>
      <c r="V465">
        <v>6.5</v>
      </c>
      <c r="W465">
        <v>6.5</v>
      </c>
      <c r="X465">
        <v>6.4</v>
      </c>
      <c r="Z465">
        <v>100</v>
      </c>
    </row>
    <row r="466" spans="1:26">
      <c r="A466" t="s">
        <v>143</v>
      </c>
      <c r="C466">
        <v>35.799999999999997</v>
      </c>
      <c r="D466">
        <v>33.5</v>
      </c>
      <c r="E466">
        <v>31.2</v>
      </c>
      <c r="J466">
        <v>31.2</v>
      </c>
      <c r="K466" s="22">
        <v>1000</v>
      </c>
      <c r="L466">
        <v>32.9</v>
      </c>
      <c r="M466">
        <v>10</v>
      </c>
      <c r="N466">
        <v>-0.6</v>
      </c>
      <c r="O466">
        <v>32.9</v>
      </c>
      <c r="P466">
        <v>90</v>
      </c>
      <c r="Q466">
        <v>33</v>
      </c>
      <c r="R466" s="22">
        <v>100</v>
      </c>
      <c r="S466">
        <v>33.5</v>
      </c>
      <c r="T466">
        <v>580</v>
      </c>
      <c r="U466" s="22">
        <v>450</v>
      </c>
      <c r="V466">
        <v>31.2</v>
      </c>
      <c r="W466">
        <v>32.9</v>
      </c>
      <c r="X466">
        <v>31.2</v>
      </c>
      <c r="Y466">
        <v>10</v>
      </c>
    </row>
    <row r="467" spans="1:26">
      <c r="A467" t="s">
        <v>207</v>
      </c>
      <c r="C467">
        <v>31</v>
      </c>
      <c r="D467">
        <v>29</v>
      </c>
      <c r="E467">
        <v>27</v>
      </c>
      <c r="F467">
        <v>28.4</v>
      </c>
      <c r="G467">
        <v>520</v>
      </c>
      <c r="H467">
        <v>28.6</v>
      </c>
      <c r="I467" s="22">
        <v>20</v>
      </c>
      <c r="J467">
        <v>28.7</v>
      </c>
      <c r="K467">
        <v>20</v>
      </c>
      <c r="L467">
        <v>28.75</v>
      </c>
      <c r="M467">
        <v>60</v>
      </c>
      <c r="N467">
        <v>-0.25</v>
      </c>
      <c r="O467">
        <v>28.75</v>
      </c>
      <c r="P467">
        <v>440</v>
      </c>
      <c r="Q467">
        <v>28.95</v>
      </c>
      <c r="R467">
        <v>500</v>
      </c>
      <c r="S467">
        <v>29</v>
      </c>
      <c r="T467" s="22">
        <v>3670</v>
      </c>
      <c r="U467" s="22">
        <v>410</v>
      </c>
      <c r="V467">
        <v>29.6</v>
      </c>
      <c r="W467">
        <v>29.6</v>
      </c>
      <c r="X467">
        <v>28.75</v>
      </c>
      <c r="Y467" s="22"/>
    </row>
    <row r="468" spans="1:26">
      <c r="A468" t="s">
        <v>261</v>
      </c>
      <c r="C468">
        <v>42.3</v>
      </c>
      <c r="D468">
        <v>38.5</v>
      </c>
      <c r="E468">
        <v>34.700000000000003</v>
      </c>
      <c r="I468" s="22"/>
      <c r="L468">
        <v>41</v>
      </c>
      <c r="M468">
        <v>400</v>
      </c>
      <c r="N468">
        <v>2.5</v>
      </c>
      <c r="O468">
        <v>42</v>
      </c>
      <c r="P468" s="22">
        <v>2000</v>
      </c>
      <c r="Q468">
        <v>42.3</v>
      </c>
      <c r="R468" s="22">
        <v>2500</v>
      </c>
      <c r="T468" s="22"/>
      <c r="U468" s="22">
        <v>400</v>
      </c>
      <c r="V468">
        <v>41</v>
      </c>
      <c r="W468">
        <v>41</v>
      </c>
      <c r="X468">
        <v>41</v>
      </c>
      <c r="Y468" s="22"/>
    </row>
    <row r="469" spans="1:26">
      <c r="A469" t="s">
        <v>907</v>
      </c>
      <c r="C469">
        <v>11.5</v>
      </c>
      <c r="D469">
        <v>10</v>
      </c>
      <c r="E469">
        <v>8.5</v>
      </c>
      <c r="G469" s="22"/>
      <c r="I469" s="22"/>
      <c r="L469">
        <v>11</v>
      </c>
      <c r="M469" s="22">
        <v>400</v>
      </c>
      <c r="N469">
        <v>1</v>
      </c>
      <c r="T469" s="22"/>
      <c r="U469" s="22">
        <v>400</v>
      </c>
      <c r="V469">
        <v>11</v>
      </c>
      <c r="W469">
        <v>11</v>
      </c>
      <c r="X469">
        <v>11</v>
      </c>
    </row>
    <row r="470" spans="1:26">
      <c r="A470" t="s">
        <v>282</v>
      </c>
      <c r="C470">
        <v>24.8</v>
      </c>
      <c r="D470">
        <v>22.6</v>
      </c>
      <c r="E470">
        <v>20.399999999999999</v>
      </c>
      <c r="F470">
        <v>22</v>
      </c>
      <c r="G470">
        <v>300</v>
      </c>
      <c r="H470">
        <v>22.1</v>
      </c>
      <c r="I470">
        <v>100</v>
      </c>
      <c r="J470">
        <v>22.2</v>
      </c>
      <c r="K470" s="22">
        <v>200</v>
      </c>
      <c r="L470">
        <v>22</v>
      </c>
      <c r="M470">
        <v>400</v>
      </c>
      <c r="N470">
        <v>-0.6</v>
      </c>
      <c r="O470">
        <v>23.8</v>
      </c>
      <c r="P470">
        <v>100</v>
      </c>
      <c r="Q470">
        <v>24</v>
      </c>
      <c r="R470" s="22">
        <v>200</v>
      </c>
      <c r="S470">
        <v>24.5</v>
      </c>
      <c r="T470">
        <v>100</v>
      </c>
      <c r="U470" s="22">
        <v>400</v>
      </c>
      <c r="V470">
        <v>22</v>
      </c>
      <c r="W470">
        <v>22</v>
      </c>
      <c r="X470">
        <v>22</v>
      </c>
    </row>
    <row r="471" spans="1:26">
      <c r="A471" t="s">
        <v>337</v>
      </c>
      <c r="C471">
        <v>3.6</v>
      </c>
      <c r="D471">
        <v>3.3</v>
      </c>
      <c r="E471">
        <v>3</v>
      </c>
      <c r="F471">
        <v>3</v>
      </c>
      <c r="G471" s="22">
        <v>1100</v>
      </c>
      <c r="H471">
        <v>3.1</v>
      </c>
      <c r="I471" s="22">
        <v>3400</v>
      </c>
      <c r="J471">
        <v>3.2</v>
      </c>
      <c r="K471" s="22">
        <v>2000</v>
      </c>
      <c r="L471">
        <v>3.3</v>
      </c>
      <c r="M471">
        <v>300</v>
      </c>
      <c r="N471">
        <v>0</v>
      </c>
      <c r="O471">
        <v>3.3</v>
      </c>
      <c r="P471" s="22">
        <v>1000</v>
      </c>
      <c r="Q471">
        <v>3.4</v>
      </c>
      <c r="R471" s="22">
        <v>400</v>
      </c>
      <c r="S471">
        <v>3.5</v>
      </c>
      <c r="T471">
        <v>300</v>
      </c>
      <c r="U471" s="22">
        <v>400</v>
      </c>
      <c r="V471">
        <v>3.4</v>
      </c>
      <c r="W471">
        <v>3.4</v>
      </c>
      <c r="X471">
        <v>3.3</v>
      </c>
    </row>
    <row r="472" spans="1:26">
      <c r="A472" t="s">
        <v>600</v>
      </c>
      <c r="C472">
        <v>7.9</v>
      </c>
      <c r="D472">
        <v>7.2</v>
      </c>
      <c r="E472">
        <v>6.5</v>
      </c>
      <c r="F472">
        <v>6.7</v>
      </c>
      <c r="G472" s="22">
        <v>20200</v>
      </c>
      <c r="H472">
        <v>6.8</v>
      </c>
      <c r="I472" s="22">
        <v>10200</v>
      </c>
      <c r="J472">
        <v>6.9</v>
      </c>
      <c r="K472" s="22">
        <v>5400</v>
      </c>
      <c r="L472">
        <v>7.2</v>
      </c>
      <c r="M472">
        <v>400</v>
      </c>
      <c r="N472">
        <v>0</v>
      </c>
      <c r="O472">
        <v>7.1</v>
      </c>
      <c r="P472" s="22">
        <v>1400</v>
      </c>
      <c r="Q472">
        <v>7.2</v>
      </c>
      <c r="R472" s="22">
        <v>6900</v>
      </c>
      <c r="S472">
        <v>7.3</v>
      </c>
      <c r="T472" s="22">
        <v>5100</v>
      </c>
      <c r="U472" s="22">
        <v>400</v>
      </c>
      <c r="V472">
        <v>7.2</v>
      </c>
      <c r="W472">
        <v>7.2</v>
      </c>
      <c r="X472">
        <v>7.2</v>
      </c>
    </row>
    <row r="473" spans="1:26">
      <c r="A473" t="s">
        <v>1321</v>
      </c>
      <c r="C473">
        <v>10.9</v>
      </c>
      <c r="D473">
        <v>9.5</v>
      </c>
      <c r="E473">
        <v>8.1</v>
      </c>
      <c r="G473" s="22"/>
      <c r="H473">
        <v>8.6999999999999993</v>
      </c>
      <c r="I473">
        <v>100</v>
      </c>
      <c r="J473">
        <v>9</v>
      </c>
      <c r="K473" s="22">
        <v>1400</v>
      </c>
      <c r="L473">
        <v>9</v>
      </c>
      <c r="M473">
        <v>400</v>
      </c>
      <c r="N473">
        <v>-0.5</v>
      </c>
      <c r="O473">
        <v>10</v>
      </c>
      <c r="P473" s="22">
        <v>1000</v>
      </c>
      <c r="Q473">
        <v>10.5</v>
      </c>
      <c r="R473" s="22">
        <v>13300</v>
      </c>
      <c r="T473" s="22"/>
      <c r="U473" s="22">
        <v>400</v>
      </c>
      <c r="V473">
        <v>9</v>
      </c>
      <c r="W473">
        <v>9</v>
      </c>
      <c r="X473">
        <v>9</v>
      </c>
    </row>
    <row r="474" spans="1:26">
      <c r="A474" t="s">
        <v>1105</v>
      </c>
      <c r="C474">
        <v>14.9</v>
      </c>
      <c r="D474">
        <v>13</v>
      </c>
      <c r="E474">
        <v>11.1</v>
      </c>
      <c r="F474">
        <v>11.2</v>
      </c>
      <c r="G474" s="22">
        <v>500</v>
      </c>
      <c r="H474">
        <v>11.4</v>
      </c>
      <c r="I474" s="22">
        <v>2000</v>
      </c>
      <c r="J474">
        <v>11.5</v>
      </c>
      <c r="K474" s="22">
        <v>2000</v>
      </c>
      <c r="L474">
        <v>13.4</v>
      </c>
      <c r="M474">
        <v>300</v>
      </c>
      <c r="N474">
        <v>0.4</v>
      </c>
      <c r="O474">
        <v>13</v>
      </c>
      <c r="P474" s="22">
        <v>1000</v>
      </c>
      <c r="Q474">
        <v>13.4</v>
      </c>
      <c r="R474" s="22">
        <v>1700</v>
      </c>
      <c r="S474">
        <v>13.5</v>
      </c>
      <c r="T474" s="22">
        <v>1500</v>
      </c>
      <c r="U474" s="22">
        <v>400</v>
      </c>
      <c r="V474">
        <v>11.4</v>
      </c>
      <c r="W474">
        <v>13.4</v>
      </c>
      <c r="X474">
        <v>11.4</v>
      </c>
      <c r="Y474" s="22"/>
      <c r="Z474">
        <v>100</v>
      </c>
    </row>
    <row r="475" spans="1:26">
      <c r="A475" t="s">
        <v>539</v>
      </c>
      <c r="C475">
        <v>146.69999999999999</v>
      </c>
      <c r="D475">
        <v>133.4</v>
      </c>
      <c r="E475">
        <v>120.1</v>
      </c>
      <c r="F475">
        <v>120.2</v>
      </c>
      <c r="G475">
        <v>500</v>
      </c>
      <c r="H475">
        <v>123</v>
      </c>
      <c r="I475">
        <v>100</v>
      </c>
      <c r="J475">
        <v>125</v>
      </c>
      <c r="K475" s="22">
        <v>300</v>
      </c>
      <c r="L475">
        <v>125</v>
      </c>
      <c r="M475">
        <v>100</v>
      </c>
      <c r="N475">
        <v>-8.4</v>
      </c>
      <c r="O475">
        <v>131.4</v>
      </c>
      <c r="P475">
        <v>100</v>
      </c>
      <c r="Q475">
        <v>131.5</v>
      </c>
      <c r="R475">
        <v>100</v>
      </c>
      <c r="S475">
        <v>132</v>
      </c>
      <c r="T475">
        <v>100</v>
      </c>
      <c r="U475" s="22">
        <v>400</v>
      </c>
      <c r="V475">
        <v>121.1</v>
      </c>
      <c r="W475">
        <v>125</v>
      </c>
      <c r="X475">
        <v>121.1</v>
      </c>
      <c r="Z475">
        <v>100</v>
      </c>
    </row>
    <row r="476" spans="1:26">
      <c r="A476" t="s">
        <v>748</v>
      </c>
      <c r="C476">
        <v>46.5</v>
      </c>
      <c r="D476">
        <v>43.5</v>
      </c>
      <c r="E476">
        <v>40.5</v>
      </c>
      <c r="F476">
        <v>43</v>
      </c>
      <c r="G476" s="22">
        <v>5800</v>
      </c>
      <c r="H476">
        <v>43.05</v>
      </c>
      <c r="I476" s="22">
        <v>1000</v>
      </c>
      <c r="J476">
        <v>43.2</v>
      </c>
      <c r="K476" s="22">
        <v>1950</v>
      </c>
      <c r="L476">
        <v>43.5</v>
      </c>
      <c r="M476">
        <v>150</v>
      </c>
      <c r="N476">
        <v>0</v>
      </c>
      <c r="O476">
        <v>43.5</v>
      </c>
      <c r="P476" s="22">
        <v>920</v>
      </c>
      <c r="Q476">
        <v>43.6</v>
      </c>
      <c r="R476" s="22">
        <v>1200</v>
      </c>
      <c r="S476">
        <v>44</v>
      </c>
      <c r="T476" s="22">
        <v>2500</v>
      </c>
      <c r="U476" s="22">
        <v>350</v>
      </c>
      <c r="V476">
        <v>43.5</v>
      </c>
      <c r="W476">
        <v>43.5</v>
      </c>
      <c r="X476">
        <v>43.5</v>
      </c>
      <c r="Z476">
        <v>350</v>
      </c>
    </row>
    <row r="477" spans="1:26">
      <c r="A477" t="s">
        <v>786</v>
      </c>
      <c r="C477">
        <v>14.25</v>
      </c>
      <c r="D477">
        <v>13.35</v>
      </c>
      <c r="E477">
        <v>12.45</v>
      </c>
      <c r="J477">
        <v>12.45</v>
      </c>
      <c r="K477" s="22">
        <v>40</v>
      </c>
      <c r="L477">
        <v>12.8</v>
      </c>
      <c r="M477">
        <v>90</v>
      </c>
      <c r="N477">
        <v>-0.55000000000000004</v>
      </c>
      <c r="O477">
        <v>12.85</v>
      </c>
      <c r="P477">
        <v>610</v>
      </c>
      <c r="Q477">
        <v>12.9</v>
      </c>
      <c r="R477">
        <v>400</v>
      </c>
      <c r="S477">
        <v>13.3</v>
      </c>
      <c r="T477">
        <v>20</v>
      </c>
      <c r="U477" s="22">
        <v>340</v>
      </c>
      <c r="V477">
        <v>13.3</v>
      </c>
      <c r="W477">
        <v>13.3</v>
      </c>
      <c r="X477">
        <v>12.45</v>
      </c>
    </row>
    <row r="478" spans="1:26">
      <c r="A478" t="s">
        <v>78</v>
      </c>
      <c r="C478">
        <v>11.2</v>
      </c>
      <c r="D478">
        <v>10.5</v>
      </c>
      <c r="E478">
        <v>9.77</v>
      </c>
      <c r="G478" s="22"/>
      <c r="H478">
        <v>9.77</v>
      </c>
      <c r="I478" s="22">
        <v>300</v>
      </c>
      <c r="J478">
        <v>9.8000000000000007</v>
      </c>
      <c r="K478">
        <v>10</v>
      </c>
      <c r="L478">
        <v>10.5</v>
      </c>
      <c r="M478">
        <v>300</v>
      </c>
      <c r="N478">
        <v>0</v>
      </c>
      <c r="O478">
        <v>10.45</v>
      </c>
      <c r="P478" s="22">
        <v>2130</v>
      </c>
      <c r="Q478">
        <v>10.5</v>
      </c>
      <c r="R478" s="22">
        <v>1400</v>
      </c>
      <c r="S478">
        <v>11</v>
      </c>
      <c r="T478" s="22">
        <v>1000</v>
      </c>
      <c r="U478" s="22">
        <v>300</v>
      </c>
      <c r="V478">
        <v>10.5</v>
      </c>
      <c r="W478">
        <v>10.5</v>
      </c>
      <c r="X478">
        <v>10.5</v>
      </c>
      <c r="Z478">
        <v>300</v>
      </c>
    </row>
    <row r="479" spans="1:26">
      <c r="A479" t="s">
        <v>712</v>
      </c>
      <c r="C479">
        <v>5.45</v>
      </c>
      <c r="D479">
        <v>5.0999999999999996</v>
      </c>
      <c r="E479">
        <v>4.75</v>
      </c>
      <c r="F479">
        <v>4.75</v>
      </c>
      <c r="G479" s="22">
        <v>1700</v>
      </c>
      <c r="H479">
        <v>4.76</v>
      </c>
      <c r="I479" s="22">
        <v>1000</v>
      </c>
      <c r="J479">
        <v>4.8</v>
      </c>
      <c r="K479" s="22">
        <v>1300</v>
      </c>
      <c r="L479">
        <v>4.8</v>
      </c>
      <c r="M479">
        <v>300</v>
      </c>
      <c r="N479">
        <v>-0.3</v>
      </c>
      <c r="O479">
        <v>5.0999999999999996</v>
      </c>
      <c r="P479" s="22">
        <v>66200</v>
      </c>
      <c r="Q479">
        <v>5.15</v>
      </c>
      <c r="R479">
        <v>300</v>
      </c>
      <c r="S479">
        <v>5.2</v>
      </c>
      <c r="T479" s="22">
        <v>2000</v>
      </c>
      <c r="U479" s="22">
        <v>300</v>
      </c>
      <c r="V479">
        <v>4.8</v>
      </c>
      <c r="W479">
        <v>4.8</v>
      </c>
      <c r="X479">
        <v>4.8</v>
      </c>
      <c r="Y479" s="22"/>
    </row>
    <row r="480" spans="1:26">
      <c r="A480" t="s">
        <v>1617</v>
      </c>
      <c r="C480">
        <v>38.6</v>
      </c>
      <c r="D480">
        <v>33.6</v>
      </c>
      <c r="E480">
        <v>28.6</v>
      </c>
      <c r="F480">
        <v>31.5</v>
      </c>
      <c r="G480">
        <v>300</v>
      </c>
      <c r="H480">
        <v>32</v>
      </c>
      <c r="I480" s="22">
        <v>3000</v>
      </c>
      <c r="J480">
        <v>32.5</v>
      </c>
      <c r="K480">
        <v>100</v>
      </c>
      <c r="L480">
        <v>33</v>
      </c>
      <c r="M480">
        <v>300</v>
      </c>
      <c r="N480">
        <v>-0.6</v>
      </c>
      <c r="O480">
        <v>33.4</v>
      </c>
      <c r="P480" s="22">
        <v>200</v>
      </c>
      <c r="Q480">
        <v>33.5</v>
      </c>
      <c r="R480">
        <v>200</v>
      </c>
      <c r="S480">
        <v>34</v>
      </c>
      <c r="T480">
        <v>200</v>
      </c>
      <c r="U480" s="22">
        <v>300</v>
      </c>
      <c r="V480">
        <v>33</v>
      </c>
      <c r="W480">
        <v>33</v>
      </c>
      <c r="X480">
        <v>33</v>
      </c>
      <c r="Y480" s="22"/>
    </row>
    <row r="481" spans="1:26">
      <c r="A481" t="s">
        <v>329</v>
      </c>
      <c r="C481">
        <v>48.4</v>
      </c>
      <c r="D481">
        <v>44</v>
      </c>
      <c r="E481">
        <v>39.6</v>
      </c>
      <c r="G481" s="22"/>
      <c r="I481" s="22"/>
      <c r="J481">
        <v>39.6</v>
      </c>
      <c r="K481" s="22">
        <v>100</v>
      </c>
      <c r="L481">
        <v>40</v>
      </c>
      <c r="M481">
        <v>200</v>
      </c>
      <c r="N481">
        <v>-4</v>
      </c>
      <c r="O481">
        <v>45</v>
      </c>
      <c r="P481">
        <v>100</v>
      </c>
      <c r="Q481">
        <v>48.3</v>
      </c>
      <c r="R481" s="22">
        <v>400</v>
      </c>
      <c r="S481">
        <v>48.4</v>
      </c>
      <c r="T481" s="22">
        <v>5100</v>
      </c>
      <c r="U481" s="22">
        <v>300</v>
      </c>
      <c r="V481">
        <v>48.3</v>
      </c>
      <c r="W481">
        <v>48.3</v>
      </c>
      <c r="X481">
        <v>40</v>
      </c>
      <c r="Y481">
        <v>100</v>
      </c>
    </row>
    <row r="482" spans="1:26">
      <c r="A482" t="s">
        <v>1031</v>
      </c>
      <c r="C482">
        <v>19.2</v>
      </c>
      <c r="D482">
        <v>16.7</v>
      </c>
      <c r="E482">
        <v>14.2</v>
      </c>
      <c r="G482" s="22"/>
      <c r="H482">
        <v>15.9</v>
      </c>
      <c r="I482">
        <v>300</v>
      </c>
      <c r="J482">
        <v>16</v>
      </c>
      <c r="K482" s="22">
        <v>100</v>
      </c>
      <c r="L482">
        <v>16.7</v>
      </c>
      <c r="M482">
        <v>200</v>
      </c>
      <c r="N482">
        <v>0</v>
      </c>
      <c r="O482">
        <v>16.899999999999999</v>
      </c>
      <c r="P482" s="22">
        <v>200</v>
      </c>
      <c r="Q482">
        <v>17</v>
      </c>
      <c r="R482">
        <v>900</v>
      </c>
      <c r="S482">
        <v>17.5</v>
      </c>
      <c r="T482" s="22">
        <v>1000</v>
      </c>
      <c r="U482" s="22">
        <v>300</v>
      </c>
      <c r="V482">
        <v>17</v>
      </c>
      <c r="W482">
        <v>17</v>
      </c>
      <c r="X482">
        <v>16.7</v>
      </c>
    </row>
    <row r="483" spans="1:26">
      <c r="A483" t="s">
        <v>1225</v>
      </c>
      <c r="C483">
        <v>10</v>
      </c>
      <c r="D483">
        <v>8.6999999999999993</v>
      </c>
      <c r="E483">
        <v>7.4</v>
      </c>
      <c r="G483" s="22"/>
      <c r="H483">
        <v>7.4</v>
      </c>
      <c r="I483" s="22">
        <v>6000</v>
      </c>
      <c r="J483">
        <v>8.1999999999999993</v>
      </c>
      <c r="K483">
        <v>700</v>
      </c>
      <c r="L483">
        <v>8.9</v>
      </c>
      <c r="M483">
        <v>300</v>
      </c>
      <c r="N483">
        <v>0.2</v>
      </c>
      <c r="O483">
        <v>9.4</v>
      </c>
      <c r="P483" s="22">
        <v>500</v>
      </c>
      <c r="Q483">
        <v>9.5</v>
      </c>
      <c r="R483" s="22">
        <v>1100</v>
      </c>
      <c r="S483">
        <v>10</v>
      </c>
      <c r="T483" s="22">
        <v>1000</v>
      </c>
      <c r="U483" s="22">
        <v>300</v>
      </c>
      <c r="V483">
        <v>8.9</v>
      </c>
      <c r="W483">
        <v>8.9</v>
      </c>
      <c r="X483">
        <v>8.9</v>
      </c>
    </row>
    <row r="484" spans="1:26">
      <c r="A484" t="s">
        <v>456</v>
      </c>
      <c r="C484">
        <v>21</v>
      </c>
      <c r="D484">
        <v>19.100000000000001</v>
      </c>
      <c r="E484">
        <v>17.2</v>
      </c>
      <c r="F484">
        <v>17.5</v>
      </c>
      <c r="G484" s="22">
        <v>1000</v>
      </c>
      <c r="H484">
        <v>17.600000000000001</v>
      </c>
      <c r="I484" s="22">
        <v>200</v>
      </c>
      <c r="J484">
        <v>17.7</v>
      </c>
      <c r="K484" s="22">
        <v>100</v>
      </c>
      <c r="L484">
        <v>19.100000000000001</v>
      </c>
      <c r="M484">
        <v>100</v>
      </c>
      <c r="N484">
        <v>0</v>
      </c>
      <c r="O484">
        <v>19.100000000000001</v>
      </c>
      <c r="P484" s="22">
        <v>500</v>
      </c>
      <c r="Q484">
        <v>19.2</v>
      </c>
      <c r="R484" s="22">
        <v>1500</v>
      </c>
      <c r="S484">
        <v>20.3</v>
      </c>
      <c r="T484" s="22">
        <v>200</v>
      </c>
      <c r="U484" s="22">
        <v>300</v>
      </c>
      <c r="V484">
        <v>20</v>
      </c>
      <c r="W484">
        <v>20</v>
      </c>
      <c r="X484">
        <v>17.600000000000001</v>
      </c>
    </row>
    <row r="485" spans="1:26">
      <c r="A485" t="s">
        <v>529</v>
      </c>
      <c r="C485">
        <v>46.2</v>
      </c>
      <c r="D485">
        <v>42</v>
      </c>
      <c r="E485">
        <v>37.799999999999997</v>
      </c>
      <c r="F485">
        <v>41</v>
      </c>
      <c r="G485">
        <v>100</v>
      </c>
      <c r="H485">
        <v>41.5</v>
      </c>
      <c r="I485">
        <v>200</v>
      </c>
      <c r="J485">
        <v>42</v>
      </c>
      <c r="K485" s="22">
        <v>100</v>
      </c>
      <c r="L485">
        <v>43</v>
      </c>
      <c r="M485" s="22">
        <v>100</v>
      </c>
      <c r="N485">
        <v>1</v>
      </c>
      <c r="O485">
        <v>43</v>
      </c>
      <c r="P485">
        <v>100</v>
      </c>
      <c r="Q485">
        <v>45.5</v>
      </c>
      <c r="R485" s="22">
        <v>200</v>
      </c>
      <c r="S485">
        <v>46</v>
      </c>
      <c r="T485" s="22">
        <v>200</v>
      </c>
      <c r="U485" s="22">
        <v>300</v>
      </c>
      <c r="V485">
        <v>43</v>
      </c>
      <c r="W485">
        <v>43</v>
      </c>
      <c r="X485">
        <v>43</v>
      </c>
      <c r="Y485">
        <v>100</v>
      </c>
      <c r="Z485">
        <v>300</v>
      </c>
    </row>
    <row r="486" spans="1:26">
      <c r="A486" t="s">
        <v>215</v>
      </c>
      <c r="C486">
        <v>13.25</v>
      </c>
      <c r="D486">
        <v>12.4</v>
      </c>
      <c r="E486">
        <v>11.55</v>
      </c>
      <c r="G486" s="22"/>
      <c r="H486">
        <v>11.55</v>
      </c>
      <c r="I486" s="22">
        <v>1000</v>
      </c>
      <c r="J486">
        <v>11.6</v>
      </c>
      <c r="K486" s="22">
        <v>140</v>
      </c>
      <c r="L486">
        <v>12.95</v>
      </c>
      <c r="M486">
        <v>100</v>
      </c>
      <c r="N486">
        <v>0.55000000000000004</v>
      </c>
      <c r="O486">
        <v>12.95</v>
      </c>
      <c r="P486" s="22">
        <v>100</v>
      </c>
      <c r="Q486">
        <v>13</v>
      </c>
      <c r="R486" s="22">
        <v>200</v>
      </c>
      <c r="S486">
        <v>13.05</v>
      </c>
      <c r="T486">
        <v>100</v>
      </c>
      <c r="U486" s="22">
        <v>260</v>
      </c>
      <c r="V486">
        <v>13.1</v>
      </c>
      <c r="W486">
        <v>13.1</v>
      </c>
      <c r="X486">
        <v>11.6</v>
      </c>
    </row>
    <row r="487" spans="1:26">
      <c r="A487" t="s">
        <v>1397</v>
      </c>
      <c r="C487">
        <v>13.9</v>
      </c>
      <c r="D487">
        <v>13</v>
      </c>
      <c r="E487">
        <v>12.1</v>
      </c>
      <c r="F487">
        <v>12.4</v>
      </c>
      <c r="G487" s="22">
        <v>50</v>
      </c>
      <c r="H487">
        <v>12.5</v>
      </c>
      <c r="I487" s="22">
        <v>20</v>
      </c>
      <c r="J487">
        <v>13.9</v>
      </c>
      <c r="K487">
        <v>30</v>
      </c>
      <c r="L487">
        <v>13.85</v>
      </c>
      <c r="M487">
        <v>190</v>
      </c>
      <c r="N487">
        <v>0.85</v>
      </c>
      <c r="R487" s="22"/>
      <c r="T487" s="22"/>
      <c r="U487" s="22">
        <v>250</v>
      </c>
      <c r="V487">
        <v>13.85</v>
      </c>
      <c r="W487">
        <v>13.85</v>
      </c>
      <c r="X487">
        <v>13.8</v>
      </c>
    </row>
    <row r="488" spans="1:26">
      <c r="A488" t="s">
        <v>175</v>
      </c>
      <c r="C488">
        <v>2.82</v>
      </c>
      <c r="D488">
        <v>2.64</v>
      </c>
      <c r="E488">
        <v>2.46</v>
      </c>
      <c r="F488">
        <v>2.54</v>
      </c>
      <c r="G488" s="22">
        <v>10000</v>
      </c>
      <c r="H488">
        <v>2.5499999999999998</v>
      </c>
      <c r="I488" s="22">
        <v>500</v>
      </c>
      <c r="J488">
        <v>2.56</v>
      </c>
      <c r="K488" s="22">
        <v>190</v>
      </c>
      <c r="L488">
        <v>2.56</v>
      </c>
      <c r="M488">
        <v>200</v>
      </c>
      <c r="N488">
        <v>-0.08</v>
      </c>
      <c r="O488">
        <v>2.64</v>
      </c>
      <c r="P488">
        <v>100</v>
      </c>
      <c r="Q488">
        <v>2.65</v>
      </c>
      <c r="R488" s="22">
        <v>2000</v>
      </c>
      <c r="S488">
        <v>2.69</v>
      </c>
      <c r="T488">
        <v>600</v>
      </c>
      <c r="U488" s="22">
        <v>210</v>
      </c>
      <c r="V488">
        <v>2.56</v>
      </c>
      <c r="W488">
        <v>2.56</v>
      </c>
      <c r="X488">
        <v>2.56</v>
      </c>
    </row>
    <row r="489" spans="1:26">
      <c r="A489" t="s">
        <v>1665</v>
      </c>
      <c r="C489" s="43">
        <v>1011.2</v>
      </c>
      <c r="D489">
        <v>945.1</v>
      </c>
      <c r="E489">
        <v>879</v>
      </c>
      <c r="F489">
        <v>942.1</v>
      </c>
      <c r="G489">
        <v>1</v>
      </c>
      <c r="H489">
        <v>942.3</v>
      </c>
      <c r="I489">
        <v>2</v>
      </c>
      <c r="J489">
        <v>943</v>
      </c>
      <c r="K489">
        <v>2</v>
      </c>
      <c r="L489">
        <v>943</v>
      </c>
      <c r="M489">
        <v>2</v>
      </c>
      <c r="N489">
        <v>-2.1</v>
      </c>
      <c r="O489">
        <v>944.3</v>
      </c>
      <c r="P489">
        <v>2</v>
      </c>
      <c r="Q489">
        <v>944.5</v>
      </c>
      <c r="R489">
        <v>3</v>
      </c>
      <c r="S489">
        <v>944.6</v>
      </c>
      <c r="T489">
        <v>1</v>
      </c>
      <c r="U489" s="22">
        <v>203</v>
      </c>
      <c r="V489">
        <v>945.1</v>
      </c>
      <c r="W489">
        <v>944.4</v>
      </c>
      <c r="X489">
        <v>935</v>
      </c>
      <c r="Y489" s="22"/>
    </row>
    <row r="490" spans="1:26">
      <c r="A490" t="s">
        <v>1625</v>
      </c>
      <c r="C490">
        <v>9</v>
      </c>
      <c r="D490">
        <v>7.9</v>
      </c>
      <c r="E490">
        <v>6.8</v>
      </c>
      <c r="F490">
        <v>7.1</v>
      </c>
      <c r="G490">
        <v>200</v>
      </c>
      <c r="H490">
        <v>7.6</v>
      </c>
      <c r="I490" s="22">
        <v>1100</v>
      </c>
      <c r="J490">
        <v>7.7</v>
      </c>
      <c r="K490">
        <v>200</v>
      </c>
      <c r="L490">
        <v>7.6</v>
      </c>
      <c r="M490">
        <v>200</v>
      </c>
      <c r="N490">
        <v>-0.3</v>
      </c>
      <c r="O490">
        <v>9</v>
      </c>
      <c r="P490">
        <v>100</v>
      </c>
      <c r="R490" s="22"/>
      <c r="U490" s="22">
        <v>200</v>
      </c>
      <c r="V490">
        <v>7.9</v>
      </c>
      <c r="W490">
        <v>7.9</v>
      </c>
      <c r="X490">
        <v>7.6</v>
      </c>
    </row>
    <row r="491" spans="1:26">
      <c r="A491" t="s">
        <v>1860</v>
      </c>
      <c r="C491">
        <v>18</v>
      </c>
      <c r="D491">
        <v>15.7</v>
      </c>
      <c r="E491">
        <v>13.4</v>
      </c>
      <c r="F491">
        <v>14.8</v>
      </c>
      <c r="G491" s="22">
        <v>2000</v>
      </c>
      <c r="H491">
        <v>14.9</v>
      </c>
      <c r="I491" s="22">
        <v>500</v>
      </c>
      <c r="J491">
        <v>15</v>
      </c>
      <c r="K491">
        <v>100</v>
      </c>
      <c r="L491">
        <v>17.8</v>
      </c>
      <c r="M491">
        <v>200</v>
      </c>
      <c r="N491">
        <v>2.1</v>
      </c>
      <c r="O491">
        <v>16.899999999999999</v>
      </c>
      <c r="P491" s="22">
        <v>300</v>
      </c>
      <c r="Q491">
        <v>17</v>
      </c>
      <c r="R491" s="22">
        <v>2000</v>
      </c>
      <c r="S491">
        <v>17.600000000000001</v>
      </c>
      <c r="T491">
        <v>300</v>
      </c>
      <c r="U491" s="22">
        <v>200</v>
      </c>
      <c r="V491">
        <v>17.8</v>
      </c>
      <c r="W491">
        <v>17.8</v>
      </c>
      <c r="X491">
        <v>17.8</v>
      </c>
    </row>
    <row r="492" spans="1:26">
      <c r="A492" t="s">
        <v>311</v>
      </c>
      <c r="C492">
        <v>12.7</v>
      </c>
      <c r="D492">
        <v>11.6</v>
      </c>
      <c r="E492">
        <v>10.5</v>
      </c>
      <c r="H492">
        <v>10.6</v>
      </c>
      <c r="I492" s="22">
        <v>200</v>
      </c>
      <c r="J492">
        <v>10.7</v>
      </c>
      <c r="K492" s="22">
        <v>100</v>
      </c>
      <c r="L492">
        <v>11.8</v>
      </c>
      <c r="M492">
        <v>200</v>
      </c>
      <c r="N492">
        <v>0.2</v>
      </c>
      <c r="O492">
        <v>11.8</v>
      </c>
      <c r="P492" s="22">
        <v>1500</v>
      </c>
      <c r="Q492">
        <v>11.9</v>
      </c>
      <c r="R492">
        <v>100</v>
      </c>
      <c r="S492">
        <v>12</v>
      </c>
      <c r="T492" s="22">
        <v>1100</v>
      </c>
      <c r="U492" s="22">
        <v>200</v>
      </c>
      <c r="V492">
        <v>10.5</v>
      </c>
      <c r="W492">
        <v>11.8</v>
      </c>
      <c r="X492">
        <v>10.5</v>
      </c>
      <c r="Z492">
        <v>100</v>
      </c>
    </row>
    <row r="493" spans="1:26">
      <c r="A493" t="s">
        <v>1207</v>
      </c>
      <c r="C493">
        <v>24.8</v>
      </c>
      <c r="D493">
        <v>21.6</v>
      </c>
      <c r="E493">
        <v>18.399999999999999</v>
      </c>
      <c r="F493">
        <v>18.600000000000001</v>
      </c>
      <c r="G493" s="22">
        <v>500</v>
      </c>
      <c r="H493">
        <v>18.7</v>
      </c>
      <c r="I493" s="22">
        <v>100</v>
      </c>
      <c r="J493">
        <v>19</v>
      </c>
      <c r="K493" s="22">
        <v>500</v>
      </c>
      <c r="L493">
        <v>22.9</v>
      </c>
      <c r="M493" s="22">
        <v>200</v>
      </c>
      <c r="N493">
        <v>1.3</v>
      </c>
      <c r="O493">
        <v>22.9</v>
      </c>
      <c r="P493" s="22">
        <v>500</v>
      </c>
      <c r="Q493">
        <v>23</v>
      </c>
      <c r="R493" s="22">
        <v>1000</v>
      </c>
      <c r="U493" s="22">
        <v>200</v>
      </c>
      <c r="V493">
        <v>22.9</v>
      </c>
      <c r="W493">
        <v>22.9</v>
      </c>
      <c r="X493">
        <v>22.9</v>
      </c>
    </row>
    <row r="494" spans="1:26">
      <c r="A494" t="s">
        <v>1658</v>
      </c>
      <c r="C494">
        <v>9.8000000000000007</v>
      </c>
      <c r="D494">
        <v>8.6</v>
      </c>
      <c r="E494">
        <v>7.4</v>
      </c>
      <c r="F494">
        <v>7.9</v>
      </c>
      <c r="G494" s="22">
        <v>20000</v>
      </c>
      <c r="H494">
        <v>8</v>
      </c>
      <c r="I494" s="22">
        <v>21000</v>
      </c>
      <c r="J494">
        <v>8.1</v>
      </c>
      <c r="K494" s="22">
        <v>20000</v>
      </c>
      <c r="L494">
        <v>8.9</v>
      </c>
      <c r="M494">
        <v>200</v>
      </c>
      <c r="N494">
        <v>0.3</v>
      </c>
      <c r="O494">
        <v>8.6999999999999993</v>
      </c>
      <c r="P494" s="22">
        <v>1000</v>
      </c>
      <c r="Q494">
        <v>8.8000000000000007</v>
      </c>
      <c r="R494" s="22">
        <v>10000</v>
      </c>
      <c r="S494">
        <v>8.9</v>
      </c>
      <c r="T494" s="22">
        <v>6900</v>
      </c>
      <c r="U494" s="22">
        <v>200</v>
      </c>
      <c r="V494">
        <v>8.6999999999999993</v>
      </c>
      <c r="W494">
        <v>8.9</v>
      </c>
      <c r="X494">
        <v>8.6999999999999993</v>
      </c>
    </row>
    <row r="495" spans="1:26">
      <c r="A495" t="s">
        <v>344</v>
      </c>
      <c r="C495">
        <v>54</v>
      </c>
      <c r="D495">
        <v>49.1</v>
      </c>
      <c r="E495">
        <v>44.2</v>
      </c>
      <c r="F495">
        <v>47.4</v>
      </c>
      <c r="G495">
        <v>100</v>
      </c>
      <c r="H495">
        <v>47.5</v>
      </c>
      <c r="I495" s="22">
        <v>300</v>
      </c>
      <c r="J495">
        <v>48</v>
      </c>
      <c r="K495">
        <v>300</v>
      </c>
      <c r="L495">
        <v>49.5</v>
      </c>
      <c r="M495">
        <v>100</v>
      </c>
      <c r="N495">
        <v>0.4</v>
      </c>
      <c r="O495">
        <v>49</v>
      </c>
      <c r="P495" s="22">
        <v>1900</v>
      </c>
      <c r="Q495">
        <v>49.5</v>
      </c>
      <c r="R495" s="22">
        <v>3900</v>
      </c>
      <c r="S495">
        <v>51.4</v>
      </c>
      <c r="T495">
        <v>200</v>
      </c>
      <c r="U495" s="22">
        <v>200</v>
      </c>
      <c r="V495">
        <v>51.4</v>
      </c>
      <c r="W495">
        <v>51.4</v>
      </c>
      <c r="X495">
        <v>49.5</v>
      </c>
      <c r="Y495" s="22">
        <v>100</v>
      </c>
    </row>
    <row r="496" spans="1:26">
      <c r="A496" t="s">
        <v>1472</v>
      </c>
      <c r="C496">
        <v>8</v>
      </c>
      <c r="D496">
        <v>7</v>
      </c>
      <c r="E496">
        <v>6</v>
      </c>
      <c r="H496">
        <v>6.6</v>
      </c>
      <c r="I496" s="22">
        <v>200</v>
      </c>
      <c r="J496">
        <v>7</v>
      </c>
      <c r="K496" s="22">
        <v>4500</v>
      </c>
      <c r="L496">
        <v>7.1</v>
      </c>
      <c r="M496" s="22">
        <v>200</v>
      </c>
      <c r="N496">
        <v>0.1</v>
      </c>
      <c r="O496">
        <v>7.5</v>
      </c>
      <c r="P496" s="22">
        <v>5000</v>
      </c>
      <c r="Q496">
        <v>8</v>
      </c>
      <c r="R496">
        <v>300</v>
      </c>
      <c r="T496" s="22"/>
      <c r="U496" s="22">
        <v>200</v>
      </c>
      <c r="V496">
        <v>7.1</v>
      </c>
      <c r="W496">
        <v>7.1</v>
      </c>
      <c r="X496">
        <v>7.1</v>
      </c>
    </row>
    <row r="497" spans="1:26">
      <c r="A497" t="s">
        <v>384</v>
      </c>
      <c r="C497">
        <v>13.8</v>
      </c>
      <c r="D497">
        <v>12.6</v>
      </c>
      <c r="E497">
        <v>11.4</v>
      </c>
      <c r="F497">
        <v>12.5</v>
      </c>
      <c r="G497" s="22">
        <v>7000</v>
      </c>
      <c r="H497">
        <v>12.6</v>
      </c>
      <c r="I497" s="22">
        <v>3000</v>
      </c>
      <c r="J497">
        <v>13.8</v>
      </c>
      <c r="K497">
        <v>100</v>
      </c>
      <c r="L497">
        <v>13.8</v>
      </c>
      <c r="M497">
        <v>200</v>
      </c>
      <c r="N497">
        <v>1.2</v>
      </c>
      <c r="P497" s="22"/>
      <c r="R497" s="22"/>
      <c r="T497" s="22"/>
      <c r="U497" s="22">
        <v>200</v>
      </c>
      <c r="V497">
        <v>13.8</v>
      </c>
      <c r="W497">
        <v>13.8</v>
      </c>
      <c r="X497">
        <v>13.8</v>
      </c>
    </row>
    <row r="498" spans="1:26">
      <c r="A498" t="s">
        <v>410</v>
      </c>
      <c r="C498">
        <v>8.1999999999999993</v>
      </c>
      <c r="D498">
        <v>7.5</v>
      </c>
      <c r="E498">
        <v>6.8</v>
      </c>
      <c r="K498" s="22"/>
      <c r="L498">
        <v>7.5</v>
      </c>
      <c r="M498">
        <v>200</v>
      </c>
      <c r="N498">
        <v>0</v>
      </c>
      <c r="O498">
        <v>7.5</v>
      </c>
      <c r="P498" s="22">
        <v>8900</v>
      </c>
      <c r="U498" s="22">
        <v>200</v>
      </c>
      <c r="V498">
        <v>7.5</v>
      </c>
      <c r="W498">
        <v>7.5</v>
      </c>
      <c r="X498">
        <v>7.5</v>
      </c>
      <c r="Z498">
        <v>200</v>
      </c>
    </row>
    <row r="499" spans="1:26">
      <c r="A499" t="s">
        <v>1072</v>
      </c>
      <c r="C499">
        <v>37</v>
      </c>
      <c r="D499">
        <v>32.200000000000003</v>
      </c>
      <c r="E499">
        <v>27.4</v>
      </c>
      <c r="J499">
        <v>31.5</v>
      </c>
      <c r="K499">
        <v>100</v>
      </c>
      <c r="L499">
        <v>31.6</v>
      </c>
      <c r="M499">
        <v>200</v>
      </c>
      <c r="N499">
        <v>-0.6</v>
      </c>
      <c r="O499">
        <v>34</v>
      </c>
      <c r="P499">
        <v>300</v>
      </c>
      <c r="Q499">
        <v>35.5</v>
      </c>
      <c r="R499">
        <v>100</v>
      </c>
      <c r="S499">
        <v>36.5</v>
      </c>
      <c r="T499">
        <v>100</v>
      </c>
      <c r="U499" s="22">
        <v>200</v>
      </c>
      <c r="V499">
        <v>31.6</v>
      </c>
      <c r="W499">
        <v>31.6</v>
      </c>
      <c r="X499">
        <v>31.6</v>
      </c>
      <c r="Y499">
        <v>200</v>
      </c>
    </row>
    <row r="500" spans="1:26">
      <c r="A500" t="s">
        <v>890</v>
      </c>
      <c r="C500">
        <v>30.35</v>
      </c>
      <c r="D500">
        <v>28.4</v>
      </c>
      <c r="E500">
        <v>26.45</v>
      </c>
      <c r="F500">
        <v>28.25</v>
      </c>
      <c r="G500" s="22">
        <v>2580</v>
      </c>
      <c r="H500">
        <v>28.3</v>
      </c>
      <c r="I500" s="22">
        <v>2050</v>
      </c>
      <c r="J500">
        <v>28.4</v>
      </c>
      <c r="K500">
        <v>200</v>
      </c>
      <c r="L500">
        <v>28.5</v>
      </c>
      <c r="M500">
        <v>200</v>
      </c>
      <c r="N500">
        <v>0.1</v>
      </c>
      <c r="O500">
        <v>28.5</v>
      </c>
      <c r="P500" s="22">
        <v>5270</v>
      </c>
      <c r="Q500">
        <v>30</v>
      </c>
      <c r="R500" s="22">
        <v>300</v>
      </c>
      <c r="T500" s="22"/>
      <c r="U500" s="22">
        <v>200</v>
      </c>
      <c r="V500">
        <v>28.5</v>
      </c>
      <c r="W500">
        <v>28.5</v>
      </c>
      <c r="X500">
        <v>28.5</v>
      </c>
    </row>
    <row r="501" spans="1:26">
      <c r="A501" t="s">
        <v>858</v>
      </c>
      <c r="C501">
        <v>21.5</v>
      </c>
      <c r="D501">
        <v>18.7</v>
      </c>
      <c r="E501">
        <v>15.9</v>
      </c>
      <c r="F501">
        <v>15.9</v>
      </c>
      <c r="G501" s="22">
        <v>1000</v>
      </c>
      <c r="H501">
        <v>16</v>
      </c>
      <c r="I501">
        <v>400</v>
      </c>
      <c r="J501">
        <v>16.100000000000001</v>
      </c>
      <c r="K501">
        <v>800</v>
      </c>
      <c r="L501">
        <v>17.8</v>
      </c>
      <c r="M501">
        <v>100</v>
      </c>
      <c r="N501">
        <v>-0.9</v>
      </c>
      <c r="O501">
        <v>17.8</v>
      </c>
      <c r="P501" s="22">
        <v>200</v>
      </c>
      <c r="Q501">
        <v>18</v>
      </c>
      <c r="R501" s="22">
        <v>1000</v>
      </c>
      <c r="S501">
        <v>18.7</v>
      </c>
      <c r="T501" s="22">
        <v>1000</v>
      </c>
      <c r="U501" s="22">
        <v>200</v>
      </c>
      <c r="V501">
        <v>16</v>
      </c>
      <c r="W501">
        <v>17.8</v>
      </c>
      <c r="X501">
        <v>16</v>
      </c>
    </row>
    <row r="502" spans="1:26">
      <c r="A502" t="s">
        <v>531</v>
      </c>
      <c r="C502">
        <v>24.4</v>
      </c>
      <c r="D502">
        <v>22.2</v>
      </c>
      <c r="E502">
        <v>20</v>
      </c>
      <c r="F502">
        <v>21.3</v>
      </c>
      <c r="G502" s="22">
        <v>1000</v>
      </c>
      <c r="H502">
        <v>21.9</v>
      </c>
      <c r="I502" s="22">
        <v>1800</v>
      </c>
      <c r="J502">
        <v>22</v>
      </c>
      <c r="K502">
        <v>500</v>
      </c>
      <c r="L502">
        <v>22.6</v>
      </c>
      <c r="M502">
        <v>100</v>
      </c>
      <c r="N502">
        <v>0.4</v>
      </c>
      <c r="O502">
        <v>22.8</v>
      </c>
      <c r="P502" s="22">
        <v>1000</v>
      </c>
      <c r="Q502">
        <v>22.9</v>
      </c>
      <c r="R502" s="22">
        <v>5000</v>
      </c>
      <c r="S502">
        <v>23</v>
      </c>
      <c r="T502" s="22">
        <v>6100</v>
      </c>
      <c r="U502" s="22">
        <v>200</v>
      </c>
      <c r="V502">
        <v>22.5</v>
      </c>
      <c r="W502">
        <v>22.6</v>
      </c>
      <c r="X502">
        <v>22.5</v>
      </c>
    </row>
    <row r="503" spans="1:26">
      <c r="A503" t="s">
        <v>778</v>
      </c>
      <c r="C503">
        <v>54.8</v>
      </c>
      <c r="D503">
        <v>51.3</v>
      </c>
      <c r="E503">
        <v>47.75</v>
      </c>
      <c r="H503">
        <v>50</v>
      </c>
      <c r="I503">
        <v>200</v>
      </c>
      <c r="J503">
        <v>51.1</v>
      </c>
      <c r="K503">
        <v>160</v>
      </c>
      <c r="L503">
        <v>51.3</v>
      </c>
      <c r="M503">
        <v>180</v>
      </c>
      <c r="N503">
        <v>0</v>
      </c>
      <c r="O503">
        <v>51.3</v>
      </c>
      <c r="P503" s="22">
        <v>1600</v>
      </c>
      <c r="U503" s="22">
        <v>180</v>
      </c>
      <c r="V503">
        <v>51.3</v>
      </c>
      <c r="W503">
        <v>51.3</v>
      </c>
      <c r="X503">
        <v>51.3</v>
      </c>
      <c r="Z503">
        <v>180</v>
      </c>
    </row>
    <row r="504" spans="1:26">
      <c r="A504" t="s">
        <v>75</v>
      </c>
      <c r="C504">
        <v>3.47</v>
      </c>
      <c r="D504">
        <v>3.25</v>
      </c>
      <c r="E504">
        <v>3.03</v>
      </c>
      <c r="J504">
        <v>3.03</v>
      </c>
      <c r="K504">
        <v>30</v>
      </c>
      <c r="L504">
        <v>3.25</v>
      </c>
      <c r="M504">
        <v>20</v>
      </c>
      <c r="N504">
        <v>0</v>
      </c>
      <c r="O504">
        <v>3.2</v>
      </c>
      <c r="P504" s="22">
        <v>300</v>
      </c>
      <c r="Q504">
        <v>3.25</v>
      </c>
      <c r="R504">
        <v>30</v>
      </c>
      <c r="S504">
        <v>3.29</v>
      </c>
      <c r="T504">
        <v>220</v>
      </c>
      <c r="U504" s="22">
        <v>140</v>
      </c>
      <c r="V504">
        <v>3.25</v>
      </c>
      <c r="W504">
        <v>3.25</v>
      </c>
      <c r="X504">
        <v>3.25</v>
      </c>
      <c r="Y504" s="22"/>
      <c r="Z504" s="22"/>
    </row>
    <row r="505" spans="1:26">
      <c r="A505" t="s">
        <v>125</v>
      </c>
      <c r="C505">
        <v>23.1</v>
      </c>
      <c r="D505">
        <v>21.6</v>
      </c>
      <c r="E505">
        <v>20.100000000000001</v>
      </c>
      <c r="H505">
        <v>20.100000000000001</v>
      </c>
      <c r="I505">
        <v>10</v>
      </c>
      <c r="J505">
        <v>20.149999999999999</v>
      </c>
      <c r="K505">
        <v>20</v>
      </c>
      <c r="L505">
        <v>20.5</v>
      </c>
      <c r="M505">
        <v>100</v>
      </c>
      <c r="N505">
        <v>-1.1000000000000001</v>
      </c>
      <c r="O505">
        <v>20.5</v>
      </c>
      <c r="P505" s="22">
        <v>400</v>
      </c>
      <c r="Q505">
        <v>21.9</v>
      </c>
      <c r="R505" s="22">
        <v>10</v>
      </c>
      <c r="S505">
        <v>21.95</v>
      </c>
      <c r="T505">
        <v>10</v>
      </c>
      <c r="U505" s="22">
        <v>120</v>
      </c>
      <c r="V505">
        <v>20.55</v>
      </c>
      <c r="W505">
        <v>20.55</v>
      </c>
      <c r="X505">
        <v>20.5</v>
      </c>
      <c r="Y505" s="22"/>
      <c r="Z505">
        <v>10</v>
      </c>
    </row>
    <row r="506" spans="1:26">
      <c r="A506" t="s">
        <v>200</v>
      </c>
      <c r="C506">
        <v>44.9</v>
      </c>
      <c r="D506">
        <v>42</v>
      </c>
      <c r="E506">
        <v>39.1</v>
      </c>
      <c r="F506">
        <v>39.200000000000003</v>
      </c>
      <c r="G506">
        <v>760</v>
      </c>
      <c r="H506">
        <v>39.25</v>
      </c>
      <c r="I506">
        <v>120</v>
      </c>
      <c r="J506">
        <v>41</v>
      </c>
      <c r="K506" s="22">
        <v>20</v>
      </c>
      <c r="L506">
        <v>44.9</v>
      </c>
      <c r="M506">
        <v>120</v>
      </c>
      <c r="N506">
        <v>2.9</v>
      </c>
      <c r="O506">
        <v>43</v>
      </c>
      <c r="P506">
        <v>100</v>
      </c>
      <c r="Q506">
        <v>43.5</v>
      </c>
      <c r="R506">
        <v>80</v>
      </c>
      <c r="S506">
        <v>43.8</v>
      </c>
      <c r="T506">
        <v>400</v>
      </c>
      <c r="U506" s="22">
        <v>120</v>
      </c>
      <c r="V506">
        <v>44.9</v>
      </c>
      <c r="W506">
        <v>44.9</v>
      </c>
      <c r="X506">
        <v>44.9</v>
      </c>
      <c r="Y506" s="22"/>
    </row>
    <row r="507" spans="1:26">
      <c r="A507" t="s">
        <v>173</v>
      </c>
      <c r="C507">
        <v>3.41</v>
      </c>
      <c r="D507">
        <v>3.19</v>
      </c>
      <c r="E507">
        <v>2.97</v>
      </c>
      <c r="H507">
        <v>2.97</v>
      </c>
      <c r="I507" s="22">
        <v>1510</v>
      </c>
      <c r="J507">
        <v>3</v>
      </c>
      <c r="K507">
        <v>20</v>
      </c>
      <c r="L507">
        <v>3.38</v>
      </c>
      <c r="M507">
        <v>110</v>
      </c>
      <c r="N507">
        <v>0.19</v>
      </c>
      <c r="O507">
        <v>3.37</v>
      </c>
      <c r="P507">
        <v>100</v>
      </c>
      <c r="Q507">
        <v>3.38</v>
      </c>
      <c r="R507" s="22">
        <v>5590</v>
      </c>
      <c r="S507">
        <v>3.39</v>
      </c>
      <c r="T507" s="22">
        <v>3440</v>
      </c>
      <c r="U507" s="22">
        <v>110</v>
      </c>
      <c r="V507">
        <v>3.38</v>
      </c>
      <c r="W507">
        <v>3.38</v>
      </c>
      <c r="X507">
        <v>3.38</v>
      </c>
    </row>
    <row r="508" spans="1:26">
      <c r="A508" t="s">
        <v>888</v>
      </c>
      <c r="C508">
        <v>28.1</v>
      </c>
      <c r="D508">
        <v>24.5</v>
      </c>
      <c r="E508">
        <v>20.9</v>
      </c>
      <c r="G508" s="22"/>
      <c r="H508">
        <v>24.4</v>
      </c>
      <c r="I508" s="22">
        <v>2000</v>
      </c>
      <c r="J508">
        <v>24.5</v>
      </c>
      <c r="K508" s="22">
        <v>10200</v>
      </c>
      <c r="L508">
        <v>28</v>
      </c>
      <c r="M508">
        <v>100</v>
      </c>
      <c r="N508">
        <v>3.5</v>
      </c>
      <c r="O508">
        <v>27.4</v>
      </c>
      <c r="P508">
        <v>100</v>
      </c>
      <c r="Q508">
        <v>27.5</v>
      </c>
      <c r="R508" s="22">
        <v>2800</v>
      </c>
      <c r="S508">
        <v>27.9</v>
      </c>
      <c r="T508">
        <v>100</v>
      </c>
      <c r="U508" s="22">
        <v>100</v>
      </c>
      <c r="V508">
        <v>28</v>
      </c>
      <c r="W508">
        <v>28</v>
      </c>
      <c r="X508">
        <v>28</v>
      </c>
    </row>
    <row r="509" spans="1:26">
      <c r="A509" t="s">
        <v>1615</v>
      </c>
      <c r="C509">
        <v>19.3</v>
      </c>
      <c r="D509">
        <v>16.8</v>
      </c>
      <c r="E509">
        <v>14.3</v>
      </c>
      <c r="F509">
        <v>14.6</v>
      </c>
      <c r="G509">
        <v>100</v>
      </c>
      <c r="H509">
        <v>15</v>
      </c>
      <c r="I509" s="22">
        <v>2500</v>
      </c>
      <c r="J509">
        <v>15.5</v>
      </c>
      <c r="K509" s="22">
        <v>2200</v>
      </c>
      <c r="L509">
        <v>18</v>
      </c>
      <c r="M509" s="22">
        <v>100</v>
      </c>
      <c r="N509">
        <v>1.2</v>
      </c>
      <c r="O509">
        <v>17.8</v>
      </c>
      <c r="P509">
        <v>300</v>
      </c>
      <c r="Q509">
        <v>17.899999999999999</v>
      </c>
      <c r="R509" s="22">
        <v>3100</v>
      </c>
      <c r="S509">
        <v>18</v>
      </c>
      <c r="T509" s="22">
        <v>3900</v>
      </c>
      <c r="U509" s="22">
        <v>100</v>
      </c>
      <c r="V509">
        <v>18</v>
      </c>
      <c r="W509">
        <v>18</v>
      </c>
      <c r="X509">
        <v>18</v>
      </c>
    </row>
    <row r="510" spans="1:26">
      <c r="A510" t="s">
        <v>1221</v>
      </c>
      <c r="C510">
        <v>22.7</v>
      </c>
      <c r="D510">
        <v>19.8</v>
      </c>
      <c r="E510">
        <v>16.899999999999999</v>
      </c>
      <c r="J510">
        <v>20</v>
      </c>
      <c r="K510" s="22">
        <v>1500</v>
      </c>
      <c r="L510">
        <v>21</v>
      </c>
      <c r="M510">
        <v>100</v>
      </c>
      <c r="N510">
        <v>1.2</v>
      </c>
      <c r="O510">
        <v>21</v>
      </c>
      <c r="P510" s="22">
        <v>3900</v>
      </c>
      <c r="Q510">
        <v>22.5</v>
      </c>
      <c r="R510" s="22">
        <v>2000</v>
      </c>
      <c r="U510" s="22">
        <v>100</v>
      </c>
      <c r="V510">
        <v>21</v>
      </c>
      <c r="W510">
        <v>21</v>
      </c>
      <c r="X510">
        <v>21</v>
      </c>
    </row>
    <row r="511" spans="1:26">
      <c r="A511" t="s">
        <v>1628</v>
      </c>
      <c r="C511">
        <v>6.9</v>
      </c>
      <c r="D511">
        <v>6</v>
      </c>
      <c r="E511">
        <v>5.0999999999999996</v>
      </c>
      <c r="F511">
        <v>5.0999999999999996</v>
      </c>
      <c r="G511" s="22">
        <v>1000</v>
      </c>
      <c r="H511">
        <v>5.2</v>
      </c>
      <c r="I511">
        <v>200</v>
      </c>
      <c r="J511">
        <v>5.3</v>
      </c>
      <c r="K511">
        <v>100</v>
      </c>
      <c r="L511">
        <v>6.9</v>
      </c>
      <c r="M511">
        <v>100</v>
      </c>
      <c r="N511">
        <v>0.9</v>
      </c>
      <c r="P511" s="22"/>
      <c r="R511" s="22"/>
      <c r="U511" s="22">
        <v>100</v>
      </c>
      <c r="V511">
        <v>6.9</v>
      </c>
      <c r="W511">
        <v>6.9</v>
      </c>
      <c r="X511">
        <v>6.9</v>
      </c>
    </row>
    <row r="512" spans="1:26">
      <c r="A512" t="s">
        <v>927</v>
      </c>
      <c r="C512">
        <v>34</v>
      </c>
      <c r="D512">
        <v>24.3</v>
      </c>
      <c r="E512">
        <v>14.6</v>
      </c>
      <c r="L512">
        <v>14.6</v>
      </c>
      <c r="M512">
        <v>100</v>
      </c>
      <c r="N512">
        <v>-9.6999999999999993</v>
      </c>
      <c r="O512">
        <v>14.6</v>
      </c>
      <c r="P512">
        <v>900</v>
      </c>
      <c r="Q512">
        <v>24.1</v>
      </c>
      <c r="R512">
        <v>100</v>
      </c>
      <c r="S512">
        <v>24.2</v>
      </c>
      <c r="T512">
        <v>500</v>
      </c>
      <c r="U512" s="22">
        <v>100</v>
      </c>
      <c r="V512">
        <v>14.6</v>
      </c>
      <c r="W512">
        <v>14.6</v>
      </c>
      <c r="X512">
        <v>14.6</v>
      </c>
    </row>
    <row r="513" spans="1:26">
      <c r="A513" t="s">
        <v>67</v>
      </c>
      <c r="C513">
        <v>28.1</v>
      </c>
      <c r="D513">
        <v>24.5</v>
      </c>
      <c r="E513">
        <v>20.9</v>
      </c>
      <c r="F513">
        <v>22.6</v>
      </c>
      <c r="G513">
        <v>100</v>
      </c>
      <c r="H513">
        <v>23.9</v>
      </c>
      <c r="I513" s="22">
        <v>12000</v>
      </c>
      <c r="J513">
        <v>24</v>
      </c>
      <c r="K513" s="22">
        <v>1000</v>
      </c>
      <c r="L513">
        <v>23.9</v>
      </c>
      <c r="M513">
        <v>100</v>
      </c>
      <c r="N513">
        <v>-0.6</v>
      </c>
      <c r="O513">
        <v>25.1</v>
      </c>
      <c r="P513" s="22">
        <v>1200</v>
      </c>
      <c r="Q513">
        <v>25.2</v>
      </c>
      <c r="R513" s="22">
        <v>2000</v>
      </c>
      <c r="S513">
        <v>25.6</v>
      </c>
      <c r="T513" s="22">
        <v>9600</v>
      </c>
      <c r="U513" s="22">
        <v>100</v>
      </c>
      <c r="V513">
        <v>23.9</v>
      </c>
      <c r="W513">
        <v>23.9</v>
      </c>
      <c r="X513">
        <v>23.9</v>
      </c>
    </row>
    <row r="514" spans="1:26">
      <c r="A514" t="s">
        <v>271</v>
      </c>
      <c r="C514">
        <v>6</v>
      </c>
      <c r="D514">
        <v>5.5</v>
      </c>
      <c r="E514">
        <v>5</v>
      </c>
      <c r="H514">
        <v>5.5</v>
      </c>
      <c r="I514" s="22">
        <v>1000</v>
      </c>
      <c r="J514">
        <v>5.7</v>
      </c>
      <c r="K514">
        <v>400</v>
      </c>
      <c r="L514">
        <v>5.7</v>
      </c>
      <c r="M514" s="22">
        <v>100</v>
      </c>
      <c r="N514">
        <v>0.2</v>
      </c>
      <c r="O514">
        <v>6</v>
      </c>
      <c r="P514">
        <v>100</v>
      </c>
      <c r="U514" s="22">
        <v>100</v>
      </c>
      <c r="V514">
        <v>5.7</v>
      </c>
      <c r="W514">
        <v>5.7</v>
      </c>
      <c r="X514">
        <v>5.7</v>
      </c>
    </row>
    <row r="515" spans="1:26">
      <c r="A515" t="s">
        <v>963</v>
      </c>
      <c r="C515">
        <v>17</v>
      </c>
      <c r="D515">
        <v>15.5</v>
      </c>
      <c r="E515">
        <v>14</v>
      </c>
      <c r="F515">
        <v>14.1</v>
      </c>
      <c r="G515">
        <v>100</v>
      </c>
      <c r="H515">
        <v>14.2</v>
      </c>
      <c r="I515" s="22">
        <v>100</v>
      </c>
      <c r="J515">
        <v>14.3</v>
      </c>
      <c r="K515" s="22">
        <v>100</v>
      </c>
      <c r="L515">
        <v>15.4</v>
      </c>
      <c r="M515">
        <v>100</v>
      </c>
      <c r="N515">
        <v>-0.1</v>
      </c>
      <c r="O515">
        <v>15</v>
      </c>
      <c r="P515" s="22">
        <v>1600</v>
      </c>
      <c r="Q515">
        <v>15.5</v>
      </c>
      <c r="R515" s="22">
        <v>3000</v>
      </c>
      <c r="S515">
        <v>15.7</v>
      </c>
      <c r="T515">
        <v>500</v>
      </c>
      <c r="U515" s="22">
        <v>100</v>
      </c>
      <c r="V515">
        <v>15.4</v>
      </c>
      <c r="W515">
        <v>15.4</v>
      </c>
      <c r="X515">
        <v>15.4</v>
      </c>
    </row>
    <row r="516" spans="1:26">
      <c r="A516" t="s">
        <v>1251</v>
      </c>
      <c r="C516">
        <v>10.3</v>
      </c>
      <c r="D516">
        <v>9</v>
      </c>
      <c r="E516">
        <v>7.7</v>
      </c>
      <c r="F516">
        <v>7.7</v>
      </c>
      <c r="G516" s="22">
        <v>2100</v>
      </c>
      <c r="H516">
        <v>7.8</v>
      </c>
      <c r="I516" s="22">
        <v>1000</v>
      </c>
      <c r="J516">
        <v>8</v>
      </c>
      <c r="K516" s="22">
        <v>100</v>
      </c>
      <c r="L516">
        <v>8</v>
      </c>
      <c r="M516">
        <v>100</v>
      </c>
      <c r="N516">
        <v>-1</v>
      </c>
      <c r="O516">
        <v>10.199999999999999</v>
      </c>
      <c r="P516" s="22">
        <v>100</v>
      </c>
      <c r="Q516">
        <v>10.3</v>
      </c>
      <c r="R516" s="22">
        <v>1000</v>
      </c>
      <c r="T516" s="22"/>
      <c r="U516" s="22">
        <v>100</v>
      </c>
      <c r="V516">
        <v>8</v>
      </c>
      <c r="W516">
        <v>8</v>
      </c>
      <c r="X516">
        <v>8</v>
      </c>
      <c r="Z516">
        <v>100</v>
      </c>
    </row>
    <row r="517" spans="1:26">
      <c r="A517" t="s">
        <v>860</v>
      </c>
      <c r="C517">
        <v>5.2</v>
      </c>
      <c r="D517">
        <v>4.8</v>
      </c>
      <c r="E517">
        <v>4.4000000000000004</v>
      </c>
      <c r="F517">
        <v>4.4000000000000004</v>
      </c>
      <c r="G517" s="22">
        <v>5400</v>
      </c>
      <c r="H517">
        <v>4.5</v>
      </c>
      <c r="I517" s="22">
        <v>7100</v>
      </c>
      <c r="J517">
        <v>4.5999999999999996</v>
      </c>
      <c r="K517" s="22">
        <v>1200</v>
      </c>
      <c r="L517">
        <v>4.9000000000000004</v>
      </c>
      <c r="M517">
        <v>100</v>
      </c>
      <c r="N517">
        <v>0.1</v>
      </c>
      <c r="O517">
        <v>4.8</v>
      </c>
      <c r="P517" s="22">
        <v>700</v>
      </c>
      <c r="Q517">
        <v>4.9000000000000004</v>
      </c>
      <c r="R517" s="22">
        <v>7300</v>
      </c>
      <c r="S517">
        <v>5</v>
      </c>
      <c r="T517">
        <v>500</v>
      </c>
      <c r="U517" s="22">
        <v>100</v>
      </c>
      <c r="V517">
        <v>4.9000000000000004</v>
      </c>
      <c r="W517">
        <v>4.9000000000000004</v>
      </c>
      <c r="X517">
        <v>4.9000000000000004</v>
      </c>
    </row>
    <row r="518" spans="1:26">
      <c r="A518" t="s">
        <v>979</v>
      </c>
      <c r="C518">
        <v>12.1</v>
      </c>
      <c r="D518">
        <v>10.6</v>
      </c>
      <c r="E518">
        <v>9.1</v>
      </c>
      <c r="J518">
        <v>9.1999999999999993</v>
      </c>
      <c r="K518">
        <v>700</v>
      </c>
      <c r="L518">
        <v>9.3000000000000007</v>
      </c>
      <c r="M518">
        <v>100</v>
      </c>
      <c r="N518">
        <v>-1.3</v>
      </c>
      <c r="O518">
        <v>11.2</v>
      </c>
      <c r="P518" s="22">
        <v>200</v>
      </c>
      <c r="Q518">
        <v>12</v>
      </c>
      <c r="R518" s="22">
        <v>200</v>
      </c>
      <c r="T518" s="22"/>
      <c r="U518" s="22">
        <v>100</v>
      </c>
      <c r="V518">
        <v>9.3000000000000007</v>
      </c>
      <c r="W518">
        <v>9.3000000000000007</v>
      </c>
      <c r="X518">
        <v>9.3000000000000007</v>
      </c>
      <c r="Z518">
        <v>100</v>
      </c>
    </row>
    <row r="519" spans="1:26">
      <c r="A519" t="s">
        <v>1351</v>
      </c>
      <c r="C519">
        <v>36.799999999999997</v>
      </c>
      <c r="D519">
        <v>32</v>
      </c>
      <c r="E519">
        <v>27.2</v>
      </c>
      <c r="F519">
        <v>30.1</v>
      </c>
      <c r="G519" s="22">
        <v>1300</v>
      </c>
      <c r="H519">
        <v>30.5</v>
      </c>
      <c r="I519" s="22">
        <v>200</v>
      </c>
      <c r="J519">
        <v>30.6</v>
      </c>
      <c r="K519" s="22">
        <v>600</v>
      </c>
      <c r="L519">
        <v>33.9</v>
      </c>
      <c r="M519">
        <v>100</v>
      </c>
      <c r="N519">
        <v>1.9</v>
      </c>
      <c r="O519">
        <v>32.9</v>
      </c>
      <c r="P519" s="22">
        <v>100</v>
      </c>
      <c r="Q519">
        <v>33</v>
      </c>
      <c r="R519" s="22">
        <v>100</v>
      </c>
      <c r="S519">
        <v>33.5</v>
      </c>
      <c r="T519">
        <v>100</v>
      </c>
      <c r="U519" s="22">
        <v>100</v>
      </c>
      <c r="V519">
        <v>33.9</v>
      </c>
      <c r="W519">
        <v>33.9</v>
      </c>
      <c r="X519">
        <v>33.9</v>
      </c>
      <c r="Y519" s="22"/>
    </row>
    <row r="520" spans="1:26">
      <c r="A520" t="s">
        <v>1614</v>
      </c>
      <c r="C520">
        <v>73.599999999999994</v>
      </c>
      <c r="D520">
        <v>64</v>
      </c>
      <c r="E520">
        <v>54.4</v>
      </c>
      <c r="F520">
        <v>56.2</v>
      </c>
      <c r="G520">
        <v>100</v>
      </c>
      <c r="H520">
        <v>57</v>
      </c>
      <c r="I520" s="22">
        <v>300</v>
      </c>
      <c r="J520">
        <v>64</v>
      </c>
      <c r="K520" s="22">
        <v>100</v>
      </c>
      <c r="L520">
        <v>68</v>
      </c>
      <c r="M520">
        <v>100</v>
      </c>
      <c r="N520">
        <v>4</v>
      </c>
      <c r="O520">
        <v>68</v>
      </c>
      <c r="P520">
        <v>300</v>
      </c>
      <c r="Q520">
        <v>68.5</v>
      </c>
      <c r="R520">
        <v>100</v>
      </c>
      <c r="S520">
        <v>69</v>
      </c>
      <c r="T520" s="22">
        <v>1500</v>
      </c>
      <c r="U520" s="22">
        <v>100</v>
      </c>
      <c r="V520">
        <v>68</v>
      </c>
      <c r="W520">
        <v>68</v>
      </c>
      <c r="X520">
        <v>68</v>
      </c>
    </row>
    <row r="521" spans="1:26">
      <c r="A521" t="s">
        <v>322</v>
      </c>
      <c r="C521">
        <v>40.9</v>
      </c>
      <c r="D521">
        <v>37.200000000000003</v>
      </c>
      <c r="E521">
        <v>33.5</v>
      </c>
      <c r="F521">
        <v>34.6</v>
      </c>
      <c r="G521">
        <v>300</v>
      </c>
      <c r="H521">
        <v>35</v>
      </c>
      <c r="I521">
        <v>200</v>
      </c>
      <c r="J521">
        <v>35.1</v>
      </c>
      <c r="K521" s="22">
        <v>1100</v>
      </c>
      <c r="L521">
        <v>39</v>
      </c>
      <c r="M521">
        <v>100</v>
      </c>
      <c r="N521">
        <v>1.8</v>
      </c>
      <c r="O521">
        <v>38</v>
      </c>
      <c r="P521" s="22">
        <v>100</v>
      </c>
      <c r="Q521">
        <v>38.5</v>
      </c>
      <c r="R521">
        <v>500</v>
      </c>
      <c r="S521">
        <v>38.799999999999997</v>
      </c>
      <c r="T521" s="22">
        <v>200</v>
      </c>
      <c r="U521" s="22">
        <v>100</v>
      </c>
      <c r="V521">
        <v>39</v>
      </c>
      <c r="W521">
        <v>39</v>
      </c>
      <c r="X521">
        <v>39</v>
      </c>
    </row>
    <row r="522" spans="1:26">
      <c r="A522" t="s">
        <v>1010</v>
      </c>
      <c r="C522">
        <v>13.3</v>
      </c>
      <c r="D522">
        <v>11.6</v>
      </c>
      <c r="E522">
        <v>9.9</v>
      </c>
      <c r="F522">
        <v>9.9</v>
      </c>
      <c r="G522" s="22">
        <v>1000</v>
      </c>
      <c r="H522">
        <v>10</v>
      </c>
      <c r="I522">
        <v>100</v>
      </c>
      <c r="J522">
        <v>10.199999999999999</v>
      </c>
      <c r="K522">
        <v>100</v>
      </c>
      <c r="L522">
        <v>10.1</v>
      </c>
      <c r="M522">
        <v>100</v>
      </c>
      <c r="N522">
        <v>-1.5</v>
      </c>
      <c r="O522">
        <v>12</v>
      </c>
      <c r="P522" s="22">
        <v>200</v>
      </c>
      <c r="U522" s="22">
        <v>100</v>
      </c>
      <c r="V522">
        <v>10.1</v>
      </c>
      <c r="W522">
        <v>10.1</v>
      </c>
      <c r="X522">
        <v>10.1</v>
      </c>
      <c r="Z522">
        <v>100</v>
      </c>
    </row>
    <row r="523" spans="1:26">
      <c r="A523" t="s">
        <v>918</v>
      </c>
      <c r="C523">
        <v>28.6</v>
      </c>
      <c r="D523">
        <v>24.9</v>
      </c>
      <c r="E523">
        <v>21.2</v>
      </c>
      <c r="F523">
        <v>21.2</v>
      </c>
      <c r="G523" s="22">
        <v>100</v>
      </c>
      <c r="H523">
        <v>22</v>
      </c>
      <c r="I523" s="22">
        <v>1300</v>
      </c>
      <c r="J523">
        <v>23</v>
      </c>
      <c r="K523">
        <v>300</v>
      </c>
      <c r="L523">
        <v>27</v>
      </c>
      <c r="M523">
        <v>100</v>
      </c>
      <c r="N523">
        <v>2.1</v>
      </c>
      <c r="O523">
        <v>27</v>
      </c>
      <c r="P523">
        <v>900</v>
      </c>
      <c r="Q523">
        <v>28.5</v>
      </c>
      <c r="R523">
        <v>100</v>
      </c>
      <c r="S523">
        <v>28.6</v>
      </c>
      <c r="T523" s="22">
        <v>2000</v>
      </c>
      <c r="U523" s="22">
        <v>100</v>
      </c>
      <c r="V523">
        <v>27</v>
      </c>
      <c r="W523">
        <v>27</v>
      </c>
      <c r="X523">
        <v>27</v>
      </c>
    </row>
    <row r="524" spans="1:26">
      <c r="A524" t="s">
        <v>118</v>
      </c>
      <c r="C524">
        <v>9.25</v>
      </c>
      <c r="D524">
        <v>8.65</v>
      </c>
      <c r="E524">
        <v>8.0500000000000007</v>
      </c>
      <c r="H524">
        <v>8.06</v>
      </c>
      <c r="I524">
        <v>100</v>
      </c>
      <c r="J524">
        <v>8.07</v>
      </c>
      <c r="K524">
        <v>100</v>
      </c>
      <c r="L524">
        <v>9.25</v>
      </c>
      <c r="M524">
        <v>100</v>
      </c>
      <c r="N524">
        <v>0.6</v>
      </c>
      <c r="O524">
        <v>9.24</v>
      </c>
      <c r="P524">
        <v>50</v>
      </c>
      <c r="Q524">
        <v>9.25</v>
      </c>
      <c r="R524" s="22">
        <v>9270</v>
      </c>
      <c r="T524" s="22"/>
      <c r="U524" s="22">
        <v>100</v>
      </c>
      <c r="V524">
        <v>8.99</v>
      </c>
      <c r="W524">
        <v>9.25</v>
      </c>
      <c r="X524">
        <v>8.99</v>
      </c>
    </row>
    <row r="525" spans="1:26">
      <c r="A525" t="s">
        <v>1156</v>
      </c>
      <c r="C525">
        <v>11.5</v>
      </c>
      <c r="D525">
        <v>10</v>
      </c>
      <c r="E525">
        <v>8.5</v>
      </c>
      <c r="F525">
        <v>9.5</v>
      </c>
      <c r="G525" s="22">
        <v>1000</v>
      </c>
      <c r="H525">
        <v>10</v>
      </c>
      <c r="I525" s="22">
        <v>2000</v>
      </c>
      <c r="J525">
        <v>10.1</v>
      </c>
      <c r="K525">
        <v>500</v>
      </c>
      <c r="L525">
        <v>10.5</v>
      </c>
      <c r="M525" s="22">
        <v>100</v>
      </c>
      <c r="N525">
        <v>0.5</v>
      </c>
      <c r="O525">
        <v>10.4</v>
      </c>
      <c r="P525" s="22">
        <v>600</v>
      </c>
      <c r="Q525">
        <v>10.5</v>
      </c>
      <c r="R525" s="22">
        <v>10300</v>
      </c>
      <c r="S525">
        <v>11.5</v>
      </c>
      <c r="T525" s="22">
        <v>6600</v>
      </c>
      <c r="U525" s="22">
        <v>100</v>
      </c>
      <c r="V525">
        <v>10.5</v>
      </c>
      <c r="W525">
        <v>10.5</v>
      </c>
      <c r="X525">
        <v>10.5</v>
      </c>
    </row>
    <row r="526" spans="1:26">
      <c r="A526" t="s">
        <v>1024</v>
      </c>
      <c r="C526">
        <v>8.6999999999999993</v>
      </c>
      <c r="D526">
        <v>7.6</v>
      </c>
      <c r="E526">
        <v>6.5</v>
      </c>
      <c r="G526" s="22"/>
      <c r="H526">
        <v>6.5</v>
      </c>
      <c r="I526" s="22">
        <v>2000</v>
      </c>
      <c r="J526">
        <v>6.6</v>
      </c>
      <c r="K526" s="22">
        <v>1000</v>
      </c>
      <c r="L526">
        <v>6.9</v>
      </c>
      <c r="M526">
        <v>100</v>
      </c>
      <c r="N526">
        <v>-0.7</v>
      </c>
      <c r="O526">
        <v>8.1999999999999993</v>
      </c>
      <c r="P526" s="22">
        <v>700</v>
      </c>
      <c r="Q526">
        <v>8.4</v>
      </c>
      <c r="R526">
        <v>100</v>
      </c>
      <c r="U526" s="22">
        <v>100</v>
      </c>
      <c r="V526">
        <v>6.9</v>
      </c>
      <c r="W526">
        <v>6.9</v>
      </c>
      <c r="X526">
        <v>6.9</v>
      </c>
      <c r="Z526">
        <v>100</v>
      </c>
    </row>
    <row r="527" spans="1:26">
      <c r="A527" t="s">
        <v>1660</v>
      </c>
      <c r="C527">
        <v>17.8</v>
      </c>
      <c r="D527">
        <v>15.5</v>
      </c>
      <c r="E527">
        <v>13.2</v>
      </c>
      <c r="F527">
        <v>15</v>
      </c>
      <c r="G527" s="22">
        <v>1000</v>
      </c>
      <c r="H527">
        <v>15.3</v>
      </c>
      <c r="I527" s="22">
        <v>5000</v>
      </c>
      <c r="J527">
        <v>15.5</v>
      </c>
      <c r="K527" s="22">
        <v>2300</v>
      </c>
      <c r="L527">
        <v>15.9</v>
      </c>
      <c r="M527">
        <v>100</v>
      </c>
      <c r="N527">
        <v>0.4</v>
      </c>
      <c r="O527">
        <v>15.9</v>
      </c>
      <c r="P527">
        <v>200</v>
      </c>
      <c r="Q527">
        <v>16.2</v>
      </c>
      <c r="R527" s="22">
        <v>1000</v>
      </c>
      <c r="S527">
        <v>16.3</v>
      </c>
      <c r="T527" s="22">
        <v>100</v>
      </c>
      <c r="U527" s="22">
        <v>100</v>
      </c>
      <c r="V527">
        <v>15.9</v>
      </c>
      <c r="W527">
        <v>15.9</v>
      </c>
      <c r="X527">
        <v>15.9</v>
      </c>
    </row>
    <row r="528" spans="1:26">
      <c r="A528" t="s">
        <v>706</v>
      </c>
      <c r="C528">
        <v>7</v>
      </c>
      <c r="D528">
        <v>6.4</v>
      </c>
      <c r="E528">
        <v>5.8</v>
      </c>
      <c r="G528" s="22"/>
      <c r="J528">
        <v>5.8</v>
      </c>
      <c r="K528" s="22">
        <v>300</v>
      </c>
      <c r="L528">
        <v>6.4</v>
      </c>
      <c r="M528">
        <v>100</v>
      </c>
      <c r="N528">
        <v>0</v>
      </c>
      <c r="O528">
        <v>7</v>
      </c>
      <c r="P528" s="22">
        <v>1000</v>
      </c>
      <c r="U528" s="22">
        <v>100</v>
      </c>
      <c r="V528">
        <v>6.4</v>
      </c>
      <c r="W528">
        <v>6.4</v>
      </c>
      <c r="X528">
        <v>6.4</v>
      </c>
    </row>
    <row r="529" spans="1:26">
      <c r="A529" t="s">
        <v>1435</v>
      </c>
      <c r="C529">
        <v>21.1</v>
      </c>
      <c r="D529">
        <v>18.399999999999999</v>
      </c>
      <c r="E529">
        <v>15.7</v>
      </c>
      <c r="F529">
        <v>16.3</v>
      </c>
      <c r="G529" s="22">
        <v>100</v>
      </c>
      <c r="H529">
        <v>16.399999999999999</v>
      </c>
      <c r="I529" s="22">
        <v>100</v>
      </c>
      <c r="J529">
        <v>17.5</v>
      </c>
      <c r="K529">
        <v>100</v>
      </c>
      <c r="L529">
        <v>19.100000000000001</v>
      </c>
      <c r="M529">
        <v>100</v>
      </c>
      <c r="N529">
        <v>0.7</v>
      </c>
      <c r="O529">
        <v>19.2</v>
      </c>
      <c r="P529">
        <v>100</v>
      </c>
      <c r="Q529">
        <v>19.8</v>
      </c>
      <c r="R529">
        <v>500</v>
      </c>
      <c r="S529">
        <v>20</v>
      </c>
      <c r="T529" s="22">
        <v>800</v>
      </c>
      <c r="U529" s="22">
        <v>100</v>
      </c>
      <c r="V529">
        <v>19.100000000000001</v>
      </c>
      <c r="W529">
        <v>19.100000000000001</v>
      </c>
      <c r="X529">
        <v>19.100000000000001</v>
      </c>
      <c r="Y529" s="22"/>
    </row>
    <row r="530" spans="1:26">
      <c r="A530" t="s">
        <v>878</v>
      </c>
      <c r="C530">
        <v>20.8</v>
      </c>
      <c r="D530">
        <v>18.100000000000001</v>
      </c>
      <c r="E530">
        <v>15.4</v>
      </c>
      <c r="F530">
        <v>16.5</v>
      </c>
      <c r="G530" s="22">
        <v>100</v>
      </c>
      <c r="H530">
        <v>17</v>
      </c>
      <c r="I530" s="22">
        <v>1000</v>
      </c>
      <c r="J530">
        <v>17.5</v>
      </c>
      <c r="K530" s="22">
        <v>300</v>
      </c>
      <c r="L530">
        <v>19.5</v>
      </c>
      <c r="M530">
        <v>100</v>
      </c>
      <c r="N530">
        <v>1.4</v>
      </c>
      <c r="O530">
        <v>19.899999999999999</v>
      </c>
      <c r="P530">
        <v>200</v>
      </c>
      <c r="Q530">
        <v>20.100000000000001</v>
      </c>
      <c r="R530" s="22">
        <v>300</v>
      </c>
      <c r="S530">
        <v>20.5</v>
      </c>
      <c r="T530" s="22">
        <v>7300</v>
      </c>
      <c r="U530" s="22">
        <v>100</v>
      </c>
      <c r="V530">
        <v>19.5</v>
      </c>
      <c r="W530">
        <v>19.5</v>
      </c>
      <c r="X530">
        <v>19.5</v>
      </c>
    </row>
    <row r="531" spans="1:26">
      <c r="A531" t="s">
        <v>354</v>
      </c>
      <c r="C531">
        <v>26.5</v>
      </c>
      <c r="D531">
        <v>24.1</v>
      </c>
      <c r="E531">
        <v>21.7</v>
      </c>
      <c r="J531">
        <v>21.7</v>
      </c>
      <c r="K531">
        <v>100</v>
      </c>
      <c r="L531">
        <v>22.1</v>
      </c>
      <c r="M531">
        <v>100</v>
      </c>
      <c r="N531">
        <v>-2</v>
      </c>
      <c r="O531">
        <v>23.9</v>
      </c>
      <c r="P531">
        <v>100</v>
      </c>
      <c r="Q531">
        <v>26.3</v>
      </c>
      <c r="R531">
        <v>100</v>
      </c>
      <c r="U531" s="22">
        <v>100</v>
      </c>
      <c r="V531">
        <v>22.1</v>
      </c>
      <c r="W531">
        <v>22.1</v>
      </c>
      <c r="X531">
        <v>22.1</v>
      </c>
      <c r="Z531">
        <v>100</v>
      </c>
    </row>
    <row r="532" spans="1:26">
      <c r="A532" t="s">
        <v>1522</v>
      </c>
      <c r="C532">
        <v>21.1</v>
      </c>
      <c r="D532">
        <v>18.399999999999999</v>
      </c>
      <c r="E532">
        <v>15.7</v>
      </c>
      <c r="F532">
        <v>16</v>
      </c>
      <c r="G532">
        <v>400</v>
      </c>
      <c r="H532">
        <v>16.100000000000001</v>
      </c>
      <c r="I532" s="22">
        <v>500</v>
      </c>
      <c r="J532">
        <v>16.3</v>
      </c>
      <c r="K532">
        <v>300</v>
      </c>
      <c r="L532">
        <v>20.5</v>
      </c>
      <c r="M532">
        <v>100</v>
      </c>
      <c r="N532">
        <v>2.1</v>
      </c>
      <c r="O532">
        <v>19</v>
      </c>
      <c r="P532" s="22">
        <v>3000</v>
      </c>
      <c r="Q532">
        <v>20.5</v>
      </c>
      <c r="R532" s="22">
        <v>3400</v>
      </c>
      <c r="S532">
        <v>21</v>
      </c>
      <c r="T532">
        <v>100</v>
      </c>
      <c r="U532" s="22">
        <v>100</v>
      </c>
      <c r="V532">
        <v>20.5</v>
      </c>
      <c r="W532">
        <v>20.5</v>
      </c>
      <c r="X532">
        <v>20.5</v>
      </c>
    </row>
    <row r="533" spans="1:26">
      <c r="A533" t="s">
        <v>372</v>
      </c>
      <c r="C533">
        <v>3.7</v>
      </c>
      <c r="D533">
        <v>3.4</v>
      </c>
      <c r="E533">
        <v>3.1</v>
      </c>
      <c r="F533">
        <v>3.2</v>
      </c>
      <c r="G533" s="22">
        <v>1000</v>
      </c>
      <c r="H533">
        <v>3.3</v>
      </c>
      <c r="I533">
        <v>500</v>
      </c>
      <c r="J533">
        <v>3.4</v>
      </c>
      <c r="K533">
        <v>600</v>
      </c>
      <c r="L533">
        <v>3.7</v>
      </c>
      <c r="M533">
        <v>100</v>
      </c>
      <c r="N533">
        <v>0.3</v>
      </c>
      <c r="T533" s="22"/>
      <c r="U533" s="22">
        <v>100</v>
      </c>
      <c r="V533">
        <v>3.7</v>
      </c>
      <c r="W533">
        <v>3.7</v>
      </c>
      <c r="X533">
        <v>3.7</v>
      </c>
    </row>
    <row r="534" spans="1:26">
      <c r="A534" t="s">
        <v>376</v>
      </c>
      <c r="C534">
        <v>1.6</v>
      </c>
      <c r="D534">
        <v>1.5</v>
      </c>
      <c r="E534">
        <v>1.4</v>
      </c>
      <c r="L534">
        <v>1.4</v>
      </c>
      <c r="M534">
        <v>100</v>
      </c>
      <c r="N534">
        <v>-0.1</v>
      </c>
      <c r="O534">
        <v>1.4</v>
      </c>
      <c r="P534">
        <v>200</v>
      </c>
      <c r="Q534">
        <v>1.5</v>
      </c>
      <c r="R534" s="22">
        <v>6200</v>
      </c>
      <c r="S534">
        <v>1.6</v>
      </c>
      <c r="T534" s="22">
        <v>11700</v>
      </c>
      <c r="U534" s="22">
        <v>100</v>
      </c>
      <c r="V534">
        <v>1.4</v>
      </c>
      <c r="W534">
        <v>1.4</v>
      </c>
      <c r="X534">
        <v>1.4</v>
      </c>
    </row>
    <row r="535" spans="1:26">
      <c r="A535" t="s">
        <v>1477</v>
      </c>
      <c r="C535">
        <v>8.9</v>
      </c>
      <c r="D535">
        <v>8.1</v>
      </c>
      <c r="E535">
        <v>7.3</v>
      </c>
      <c r="K535" s="22"/>
      <c r="L535">
        <v>8.1</v>
      </c>
      <c r="M535">
        <v>100</v>
      </c>
      <c r="N535">
        <v>0</v>
      </c>
      <c r="O535">
        <v>8.6</v>
      </c>
      <c r="P535" s="22">
        <v>2000</v>
      </c>
      <c r="Q535">
        <v>8.9</v>
      </c>
      <c r="R535" s="22">
        <v>1500</v>
      </c>
      <c r="U535" s="22">
        <v>100</v>
      </c>
      <c r="V535">
        <v>8.1</v>
      </c>
      <c r="W535">
        <v>8.1</v>
      </c>
      <c r="X535">
        <v>8.1</v>
      </c>
    </row>
    <row r="536" spans="1:26">
      <c r="A536" t="s">
        <v>856</v>
      </c>
      <c r="C536">
        <v>1.6</v>
      </c>
      <c r="D536">
        <v>1.4</v>
      </c>
      <c r="E536">
        <v>1.2</v>
      </c>
      <c r="F536">
        <v>1.2</v>
      </c>
      <c r="G536">
        <v>500</v>
      </c>
      <c r="H536">
        <v>1.3</v>
      </c>
      <c r="I536" s="22">
        <v>25900</v>
      </c>
      <c r="J536">
        <v>1.4</v>
      </c>
      <c r="K536" s="22">
        <v>2300</v>
      </c>
      <c r="L536">
        <v>1.5</v>
      </c>
      <c r="M536">
        <v>100</v>
      </c>
      <c r="N536">
        <v>0.1</v>
      </c>
      <c r="O536">
        <v>1.5</v>
      </c>
      <c r="P536" s="22">
        <v>200</v>
      </c>
      <c r="Q536">
        <v>1.6</v>
      </c>
      <c r="R536" s="22">
        <v>3800</v>
      </c>
      <c r="U536" s="22">
        <v>100</v>
      </c>
      <c r="V536">
        <v>1.5</v>
      </c>
      <c r="W536">
        <v>1.5</v>
      </c>
      <c r="X536">
        <v>1.5</v>
      </c>
    </row>
    <row r="537" spans="1:26">
      <c r="A537" t="s">
        <v>894</v>
      </c>
      <c r="C537">
        <v>10.9</v>
      </c>
      <c r="D537">
        <v>9.5</v>
      </c>
      <c r="E537">
        <v>8.1</v>
      </c>
      <c r="F537">
        <v>8.1999999999999993</v>
      </c>
      <c r="G537">
        <v>100</v>
      </c>
      <c r="H537">
        <v>8.3000000000000007</v>
      </c>
      <c r="I537">
        <v>300</v>
      </c>
      <c r="J537">
        <v>8.5</v>
      </c>
      <c r="K537" s="22">
        <v>3000</v>
      </c>
      <c r="L537">
        <v>8.3000000000000007</v>
      </c>
      <c r="M537">
        <v>100</v>
      </c>
      <c r="N537">
        <v>-1.2</v>
      </c>
      <c r="O537">
        <v>10.5</v>
      </c>
      <c r="P537" s="22">
        <v>100</v>
      </c>
      <c r="U537" s="22">
        <v>100</v>
      </c>
      <c r="V537">
        <v>8.3000000000000007</v>
      </c>
      <c r="W537">
        <v>8.3000000000000007</v>
      </c>
      <c r="X537">
        <v>8.3000000000000007</v>
      </c>
      <c r="Z537">
        <v>100</v>
      </c>
    </row>
    <row r="538" spans="1:26">
      <c r="A538" t="s">
        <v>1600</v>
      </c>
      <c r="C538">
        <v>58.3</v>
      </c>
      <c r="D538">
        <v>50.7</v>
      </c>
      <c r="E538">
        <v>43.1</v>
      </c>
      <c r="F538">
        <v>51</v>
      </c>
      <c r="G538">
        <v>500</v>
      </c>
      <c r="H538">
        <v>51.1</v>
      </c>
      <c r="I538">
        <v>200</v>
      </c>
      <c r="J538">
        <v>52</v>
      </c>
      <c r="K538">
        <v>100</v>
      </c>
      <c r="L538">
        <v>54.1</v>
      </c>
      <c r="M538">
        <v>100</v>
      </c>
      <c r="N538">
        <v>3.4</v>
      </c>
      <c r="O538">
        <v>53.9</v>
      </c>
      <c r="P538" s="22">
        <v>100</v>
      </c>
      <c r="Q538">
        <v>54</v>
      </c>
      <c r="R538" s="22">
        <v>1900</v>
      </c>
      <c r="S538">
        <v>56</v>
      </c>
      <c r="T538" s="22">
        <v>1000</v>
      </c>
      <c r="U538" s="22">
        <v>100</v>
      </c>
      <c r="V538">
        <v>54.1</v>
      </c>
      <c r="W538">
        <v>54.1</v>
      </c>
      <c r="X538">
        <v>54.1</v>
      </c>
    </row>
    <row r="539" spans="1:26">
      <c r="A539" t="s">
        <v>157</v>
      </c>
      <c r="C539">
        <v>118.2</v>
      </c>
      <c r="D539">
        <v>110.5</v>
      </c>
      <c r="E539">
        <v>102.8</v>
      </c>
      <c r="F539">
        <v>106.6</v>
      </c>
      <c r="G539">
        <v>50</v>
      </c>
      <c r="H539">
        <v>106.7</v>
      </c>
      <c r="I539">
        <v>10</v>
      </c>
      <c r="J539">
        <v>108</v>
      </c>
      <c r="K539">
        <v>90</v>
      </c>
      <c r="L539">
        <v>108</v>
      </c>
      <c r="M539">
        <v>10</v>
      </c>
      <c r="N539">
        <v>-2.5</v>
      </c>
      <c r="O539">
        <v>109</v>
      </c>
      <c r="P539">
        <v>10</v>
      </c>
      <c r="Q539">
        <v>109.4</v>
      </c>
      <c r="R539">
        <v>10</v>
      </c>
      <c r="S539">
        <v>109.8</v>
      </c>
      <c r="T539">
        <v>30</v>
      </c>
      <c r="U539" s="22">
        <v>100</v>
      </c>
      <c r="V539">
        <v>108</v>
      </c>
      <c r="W539">
        <v>109.8</v>
      </c>
      <c r="X539">
        <v>108</v>
      </c>
      <c r="Y539">
        <v>30</v>
      </c>
    </row>
    <row r="540" spans="1:26">
      <c r="A540" t="s">
        <v>1062</v>
      </c>
      <c r="C540">
        <v>25.1</v>
      </c>
      <c r="D540">
        <v>21.9</v>
      </c>
      <c r="E540">
        <v>18.7</v>
      </c>
      <c r="J540">
        <v>18.899999999999999</v>
      </c>
      <c r="K540">
        <v>100</v>
      </c>
      <c r="L540">
        <v>24.3</v>
      </c>
      <c r="M540">
        <v>100</v>
      </c>
      <c r="N540">
        <v>2.4</v>
      </c>
      <c r="O540">
        <v>23.9</v>
      </c>
      <c r="P540">
        <v>100</v>
      </c>
      <c r="Q540">
        <v>24</v>
      </c>
      <c r="R540" s="22">
        <v>600</v>
      </c>
      <c r="S540">
        <v>24.3</v>
      </c>
      <c r="T540" s="22">
        <v>1000</v>
      </c>
      <c r="U540" s="22">
        <v>100</v>
      </c>
      <c r="V540">
        <v>24.3</v>
      </c>
      <c r="W540">
        <v>24.3</v>
      </c>
      <c r="X540">
        <v>24.3</v>
      </c>
    </row>
    <row r="541" spans="1:26">
      <c r="A541" t="s">
        <v>1067</v>
      </c>
      <c r="C541">
        <v>14.9</v>
      </c>
      <c r="D541">
        <v>13</v>
      </c>
      <c r="E541">
        <v>11.1</v>
      </c>
      <c r="F541">
        <v>12</v>
      </c>
      <c r="G541">
        <v>100</v>
      </c>
      <c r="H541">
        <v>12.1</v>
      </c>
      <c r="I541">
        <v>200</v>
      </c>
      <c r="J541">
        <v>12.2</v>
      </c>
      <c r="K541">
        <v>100</v>
      </c>
      <c r="L541">
        <v>11.5</v>
      </c>
      <c r="M541" s="22">
        <v>100</v>
      </c>
      <c r="N541">
        <v>-1.5</v>
      </c>
      <c r="O541">
        <v>13.7</v>
      </c>
      <c r="P541">
        <v>100</v>
      </c>
      <c r="Q541">
        <v>13.8</v>
      </c>
      <c r="R541">
        <v>200</v>
      </c>
      <c r="S541">
        <v>14.4</v>
      </c>
      <c r="T541" s="22">
        <v>2200</v>
      </c>
      <c r="U541" s="22">
        <v>100</v>
      </c>
      <c r="V541">
        <v>11.5</v>
      </c>
      <c r="W541">
        <v>11.5</v>
      </c>
      <c r="X541">
        <v>11.5</v>
      </c>
      <c r="Z541">
        <v>100</v>
      </c>
    </row>
    <row r="542" spans="1:26">
      <c r="A542" t="s">
        <v>920</v>
      </c>
      <c r="C542">
        <v>5.9</v>
      </c>
      <c r="D542">
        <v>5.2</v>
      </c>
      <c r="E542">
        <v>4.5</v>
      </c>
      <c r="I542" s="22"/>
      <c r="J542">
        <v>4.5</v>
      </c>
      <c r="K542" s="22">
        <v>1900</v>
      </c>
      <c r="L542">
        <v>4.5</v>
      </c>
      <c r="M542">
        <v>100</v>
      </c>
      <c r="N542">
        <v>-0.7</v>
      </c>
      <c r="O542">
        <v>5.9</v>
      </c>
      <c r="P542">
        <v>100</v>
      </c>
      <c r="R542" s="22"/>
      <c r="U542" s="22">
        <v>100</v>
      </c>
      <c r="V542">
        <v>4.5</v>
      </c>
      <c r="W542">
        <v>4.5</v>
      </c>
      <c r="X542">
        <v>4.5</v>
      </c>
      <c r="Y542" s="22"/>
    </row>
    <row r="543" spans="1:26">
      <c r="A543" t="s">
        <v>408</v>
      </c>
      <c r="C543">
        <v>11.3</v>
      </c>
      <c r="D543">
        <v>10.3</v>
      </c>
      <c r="E543">
        <v>9.3000000000000007</v>
      </c>
      <c r="L543">
        <v>10.7</v>
      </c>
      <c r="M543">
        <v>100</v>
      </c>
      <c r="N543">
        <v>0.4</v>
      </c>
      <c r="O543">
        <v>10.7</v>
      </c>
      <c r="P543" s="22">
        <v>400</v>
      </c>
      <c r="Q543">
        <v>10.8</v>
      </c>
      <c r="R543" s="22">
        <v>2000</v>
      </c>
      <c r="T543" s="22"/>
      <c r="U543" s="22">
        <v>100</v>
      </c>
      <c r="V543">
        <v>10.7</v>
      </c>
      <c r="W543">
        <v>10.7</v>
      </c>
      <c r="X543">
        <v>10.7</v>
      </c>
    </row>
    <row r="544" spans="1:26">
      <c r="A544" t="s">
        <v>414</v>
      </c>
      <c r="C544">
        <v>15.7</v>
      </c>
      <c r="D544">
        <v>14.3</v>
      </c>
      <c r="E544">
        <v>12.9</v>
      </c>
      <c r="F544">
        <v>12.9</v>
      </c>
      <c r="G544" s="22">
        <v>2100</v>
      </c>
      <c r="H544">
        <v>13</v>
      </c>
      <c r="I544" s="22">
        <v>1500</v>
      </c>
      <c r="J544">
        <v>13.1</v>
      </c>
      <c r="K544" s="22">
        <v>3500</v>
      </c>
      <c r="L544">
        <v>13.1</v>
      </c>
      <c r="M544">
        <v>100</v>
      </c>
      <c r="N544">
        <v>-1.2</v>
      </c>
      <c r="O544">
        <v>14.3</v>
      </c>
      <c r="P544" s="22">
        <v>6600</v>
      </c>
      <c r="Q544">
        <v>14.4</v>
      </c>
      <c r="R544">
        <v>100</v>
      </c>
      <c r="S544">
        <v>14.5</v>
      </c>
      <c r="T544" s="22">
        <v>500</v>
      </c>
      <c r="U544" s="22">
        <v>100</v>
      </c>
      <c r="V544">
        <v>13.1</v>
      </c>
      <c r="W544">
        <v>13.1</v>
      </c>
      <c r="X544">
        <v>13.1</v>
      </c>
      <c r="Z544">
        <v>100</v>
      </c>
    </row>
    <row r="545" spans="1:26">
      <c r="A545" t="s">
        <v>766</v>
      </c>
      <c r="C545">
        <v>10.8</v>
      </c>
      <c r="D545">
        <v>9.9</v>
      </c>
      <c r="E545">
        <v>9</v>
      </c>
      <c r="J545">
        <v>9</v>
      </c>
      <c r="K545" s="22">
        <v>10000</v>
      </c>
      <c r="L545">
        <v>9.1</v>
      </c>
      <c r="M545">
        <v>100</v>
      </c>
      <c r="N545">
        <v>-0.8</v>
      </c>
      <c r="O545">
        <v>10</v>
      </c>
      <c r="P545" s="22">
        <v>7900</v>
      </c>
      <c r="Q545">
        <v>10.8</v>
      </c>
      <c r="R545" s="22">
        <v>300</v>
      </c>
      <c r="U545" s="22">
        <v>100</v>
      </c>
      <c r="V545">
        <v>9.1</v>
      </c>
      <c r="W545">
        <v>9.1</v>
      </c>
      <c r="X545">
        <v>9.1</v>
      </c>
      <c r="Z545">
        <v>100</v>
      </c>
    </row>
    <row r="546" spans="1:26">
      <c r="A546" t="s">
        <v>598</v>
      </c>
      <c r="C546">
        <v>3.7</v>
      </c>
      <c r="D546">
        <v>3.4</v>
      </c>
      <c r="E546">
        <v>3.1</v>
      </c>
      <c r="G546" s="22"/>
      <c r="H546">
        <v>3.1</v>
      </c>
      <c r="I546">
        <v>200</v>
      </c>
      <c r="J546">
        <v>3.2</v>
      </c>
      <c r="K546" s="22">
        <v>700</v>
      </c>
      <c r="L546">
        <v>3.2</v>
      </c>
      <c r="M546">
        <v>100</v>
      </c>
      <c r="N546">
        <v>-0.2</v>
      </c>
      <c r="O546">
        <v>3.5</v>
      </c>
      <c r="P546">
        <v>200</v>
      </c>
      <c r="Q546">
        <v>3.6</v>
      </c>
      <c r="R546">
        <v>400</v>
      </c>
      <c r="S546">
        <v>3.7</v>
      </c>
      <c r="T546" s="22">
        <v>2000</v>
      </c>
      <c r="U546" s="22">
        <v>100</v>
      </c>
      <c r="V546">
        <v>3.2</v>
      </c>
      <c r="W546">
        <v>3.2</v>
      </c>
      <c r="X546">
        <v>3.2</v>
      </c>
    </row>
    <row r="547" spans="1:26">
      <c r="A547" t="s">
        <v>796</v>
      </c>
      <c r="C547">
        <v>8</v>
      </c>
      <c r="D547">
        <v>7.3</v>
      </c>
      <c r="E547">
        <v>6.6</v>
      </c>
      <c r="I547" s="22"/>
      <c r="J547">
        <v>6.6</v>
      </c>
      <c r="K547">
        <v>100</v>
      </c>
      <c r="L547">
        <v>6.7</v>
      </c>
      <c r="M547">
        <v>100</v>
      </c>
      <c r="N547">
        <v>-0.6</v>
      </c>
      <c r="O547">
        <v>7.9</v>
      </c>
      <c r="P547" s="22">
        <v>200</v>
      </c>
      <c r="Q547">
        <v>8</v>
      </c>
      <c r="R547" s="22">
        <v>100</v>
      </c>
      <c r="T547" s="22"/>
      <c r="U547" s="22">
        <v>100</v>
      </c>
      <c r="V547">
        <v>6.7</v>
      </c>
      <c r="W547">
        <v>6.7</v>
      </c>
      <c r="X547">
        <v>6.7</v>
      </c>
      <c r="Z547">
        <v>100</v>
      </c>
    </row>
    <row r="548" spans="1:26">
      <c r="A548" t="s">
        <v>418</v>
      </c>
      <c r="C548">
        <v>3.3</v>
      </c>
      <c r="D548">
        <v>3</v>
      </c>
      <c r="E548">
        <v>2.7</v>
      </c>
      <c r="H548">
        <v>2.8</v>
      </c>
      <c r="I548" s="22">
        <v>3900</v>
      </c>
      <c r="J548">
        <v>2.9</v>
      </c>
      <c r="K548" s="22">
        <v>10000</v>
      </c>
      <c r="L548">
        <v>3</v>
      </c>
      <c r="M548" s="22">
        <v>100</v>
      </c>
      <c r="N548">
        <v>0</v>
      </c>
      <c r="O548">
        <v>3</v>
      </c>
      <c r="P548" s="22">
        <v>13600</v>
      </c>
      <c r="Q548">
        <v>3.2</v>
      </c>
      <c r="R548" s="22">
        <v>11000</v>
      </c>
      <c r="S548">
        <v>3.3</v>
      </c>
      <c r="T548">
        <v>200</v>
      </c>
      <c r="U548" s="22">
        <v>100</v>
      </c>
      <c r="V548">
        <v>3</v>
      </c>
      <c r="W548">
        <v>3</v>
      </c>
      <c r="X548">
        <v>3</v>
      </c>
    </row>
    <row r="549" spans="1:26">
      <c r="A549" t="s">
        <v>916</v>
      </c>
      <c r="C549">
        <v>8.1</v>
      </c>
      <c r="D549">
        <v>7.1</v>
      </c>
      <c r="E549">
        <v>6.1</v>
      </c>
      <c r="J549">
        <v>6.2</v>
      </c>
      <c r="K549">
        <v>900</v>
      </c>
      <c r="L549">
        <v>6.2</v>
      </c>
      <c r="M549">
        <v>100</v>
      </c>
      <c r="N549">
        <v>-0.9</v>
      </c>
      <c r="U549" s="22">
        <v>100</v>
      </c>
      <c r="V549">
        <v>6.2</v>
      </c>
      <c r="W549">
        <v>6.2</v>
      </c>
      <c r="X549">
        <v>6.2</v>
      </c>
    </row>
    <row r="550" spans="1:26">
      <c r="A550" t="s">
        <v>422</v>
      </c>
      <c r="C550">
        <v>14.9</v>
      </c>
      <c r="D550">
        <v>13.6</v>
      </c>
      <c r="E550">
        <v>12.3</v>
      </c>
      <c r="F550">
        <v>13</v>
      </c>
      <c r="G550" s="22">
        <v>1500</v>
      </c>
      <c r="H550">
        <v>13.1</v>
      </c>
      <c r="I550" s="22">
        <v>1200</v>
      </c>
      <c r="J550">
        <v>13.2</v>
      </c>
      <c r="K550">
        <v>900</v>
      </c>
      <c r="L550">
        <v>12.8</v>
      </c>
      <c r="M550">
        <v>100</v>
      </c>
      <c r="N550">
        <v>-0.8</v>
      </c>
      <c r="U550" s="22">
        <v>100</v>
      </c>
      <c r="V550">
        <v>12.8</v>
      </c>
      <c r="W550">
        <v>12.8</v>
      </c>
      <c r="X550">
        <v>12.8</v>
      </c>
    </row>
    <row r="551" spans="1:26">
      <c r="A551" t="s">
        <v>1256</v>
      </c>
      <c r="C551">
        <v>20.8</v>
      </c>
      <c r="D551">
        <v>18.100000000000001</v>
      </c>
      <c r="E551">
        <v>15.4</v>
      </c>
      <c r="F551">
        <v>15.6</v>
      </c>
      <c r="G551">
        <v>100</v>
      </c>
      <c r="H551">
        <v>15.8</v>
      </c>
      <c r="I551">
        <v>100</v>
      </c>
      <c r="J551">
        <v>16.100000000000001</v>
      </c>
      <c r="K551">
        <v>100</v>
      </c>
      <c r="L551">
        <v>16.600000000000001</v>
      </c>
      <c r="M551">
        <v>100</v>
      </c>
      <c r="N551">
        <v>-1.5</v>
      </c>
      <c r="O551">
        <v>20.8</v>
      </c>
      <c r="P551" s="22">
        <v>100</v>
      </c>
      <c r="U551" s="22">
        <v>100</v>
      </c>
      <c r="V551">
        <v>16.600000000000001</v>
      </c>
      <c r="W551">
        <v>16.600000000000001</v>
      </c>
      <c r="X551">
        <v>16.600000000000001</v>
      </c>
      <c r="Z551">
        <v>100</v>
      </c>
    </row>
    <row r="552" spans="1:26">
      <c r="A552" t="s">
        <v>1174</v>
      </c>
      <c r="C552">
        <v>17.399999999999999</v>
      </c>
      <c r="D552">
        <v>15.2</v>
      </c>
      <c r="E552">
        <v>13</v>
      </c>
      <c r="I552" s="22"/>
      <c r="J552">
        <v>13</v>
      </c>
      <c r="K552" s="22">
        <v>100</v>
      </c>
      <c r="L552">
        <v>13</v>
      </c>
      <c r="M552">
        <v>100</v>
      </c>
      <c r="N552">
        <v>-2.2000000000000002</v>
      </c>
      <c r="O552">
        <v>15.5</v>
      </c>
      <c r="P552">
        <v>200</v>
      </c>
      <c r="Q552">
        <v>15.6</v>
      </c>
      <c r="R552">
        <v>300</v>
      </c>
      <c r="S552">
        <v>16.5</v>
      </c>
      <c r="T552">
        <v>400</v>
      </c>
      <c r="U552" s="22">
        <v>100</v>
      </c>
      <c r="V552">
        <v>13</v>
      </c>
      <c r="W552">
        <v>13</v>
      </c>
      <c r="X552">
        <v>13</v>
      </c>
    </row>
    <row r="553" spans="1:26">
      <c r="A553" t="s">
        <v>428</v>
      </c>
      <c r="C553">
        <v>5.5</v>
      </c>
      <c r="D553">
        <v>5</v>
      </c>
      <c r="E553">
        <v>4.5</v>
      </c>
      <c r="J553">
        <v>4.5</v>
      </c>
      <c r="K553">
        <v>100</v>
      </c>
      <c r="L553">
        <v>4.5</v>
      </c>
      <c r="M553">
        <v>100</v>
      </c>
      <c r="N553">
        <v>-0.5</v>
      </c>
      <c r="O553">
        <v>5</v>
      </c>
      <c r="P553" s="22">
        <v>3200</v>
      </c>
      <c r="Q553">
        <v>5.0999999999999996</v>
      </c>
      <c r="R553">
        <v>300</v>
      </c>
      <c r="S553">
        <v>5.2</v>
      </c>
      <c r="T553" s="22">
        <v>1000</v>
      </c>
      <c r="U553" s="22">
        <v>100</v>
      </c>
      <c r="V553">
        <v>4.5</v>
      </c>
      <c r="W553">
        <v>4.5</v>
      </c>
      <c r="X553">
        <v>4.5</v>
      </c>
      <c r="Z553">
        <v>100</v>
      </c>
    </row>
    <row r="554" spans="1:26">
      <c r="A554" t="s">
        <v>1232</v>
      </c>
      <c r="C554">
        <v>16.2</v>
      </c>
      <c r="D554">
        <v>14.1</v>
      </c>
      <c r="E554">
        <v>12</v>
      </c>
      <c r="L554">
        <v>16</v>
      </c>
      <c r="M554">
        <v>100</v>
      </c>
      <c r="N554">
        <v>1.9</v>
      </c>
      <c r="O554">
        <v>15.5</v>
      </c>
      <c r="P554">
        <v>700</v>
      </c>
      <c r="Q554">
        <v>16</v>
      </c>
      <c r="R554" s="22">
        <v>6900</v>
      </c>
      <c r="S554">
        <v>16.2</v>
      </c>
      <c r="T554">
        <v>200</v>
      </c>
      <c r="U554" s="22">
        <v>100</v>
      </c>
      <c r="V554">
        <v>16</v>
      </c>
      <c r="W554">
        <v>16</v>
      </c>
      <c r="X554">
        <v>16</v>
      </c>
    </row>
    <row r="555" spans="1:26">
      <c r="A555" t="s">
        <v>433</v>
      </c>
      <c r="C555">
        <v>2.9</v>
      </c>
      <c r="D555">
        <v>2.7</v>
      </c>
      <c r="E555">
        <v>2.5</v>
      </c>
      <c r="J555">
        <v>2.5</v>
      </c>
      <c r="K555">
        <v>100</v>
      </c>
      <c r="L555">
        <v>2.5</v>
      </c>
      <c r="M555">
        <v>100</v>
      </c>
      <c r="N555">
        <v>-0.2</v>
      </c>
      <c r="O555">
        <v>2.9</v>
      </c>
      <c r="P555" s="22">
        <v>1900</v>
      </c>
      <c r="R555" s="22"/>
      <c r="U555" s="22">
        <v>100</v>
      </c>
      <c r="V555">
        <v>2.5</v>
      </c>
      <c r="W555">
        <v>2.5</v>
      </c>
      <c r="X555">
        <v>2.5</v>
      </c>
      <c r="Z555">
        <v>100</v>
      </c>
    </row>
    <row r="556" spans="1:26">
      <c r="A556" t="s">
        <v>435</v>
      </c>
      <c r="C556">
        <v>5.5</v>
      </c>
      <c r="D556">
        <v>5</v>
      </c>
      <c r="E556">
        <v>4.5</v>
      </c>
      <c r="F556">
        <v>4.7</v>
      </c>
      <c r="G556">
        <v>300</v>
      </c>
      <c r="H556">
        <v>4.8</v>
      </c>
      <c r="I556">
        <v>100</v>
      </c>
      <c r="J556">
        <v>4.9000000000000004</v>
      </c>
      <c r="K556" s="22">
        <v>3700</v>
      </c>
      <c r="L556">
        <v>4.9000000000000004</v>
      </c>
      <c r="M556">
        <v>100</v>
      </c>
      <c r="N556">
        <v>-0.1</v>
      </c>
      <c r="O556">
        <v>5.2</v>
      </c>
      <c r="P556" s="22">
        <v>1200</v>
      </c>
      <c r="Q556">
        <v>5.3</v>
      </c>
      <c r="R556">
        <v>200</v>
      </c>
      <c r="S556">
        <v>5.4</v>
      </c>
      <c r="T556" s="22">
        <v>18500</v>
      </c>
      <c r="U556" s="22">
        <v>100</v>
      </c>
      <c r="V556">
        <v>4.9000000000000004</v>
      </c>
      <c r="W556">
        <v>4.9000000000000004</v>
      </c>
      <c r="X556">
        <v>4.9000000000000004</v>
      </c>
    </row>
    <row r="557" spans="1:26">
      <c r="A557" t="s">
        <v>436</v>
      </c>
      <c r="C557">
        <v>9.1999999999999993</v>
      </c>
      <c r="D557">
        <v>8.4</v>
      </c>
      <c r="E557">
        <v>7.6</v>
      </c>
      <c r="H557">
        <v>7.9</v>
      </c>
      <c r="I557">
        <v>300</v>
      </c>
      <c r="J557">
        <v>8.1</v>
      </c>
      <c r="K557">
        <v>600</v>
      </c>
      <c r="L557">
        <v>8.4</v>
      </c>
      <c r="M557">
        <v>100</v>
      </c>
      <c r="N557">
        <v>0</v>
      </c>
      <c r="O557">
        <v>8.4</v>
      </c>
      <c r="P557">
        <v>900</v>
      </c>
      <c r="Q557">
        <v>8.8000000000000007</v>
      </c>
      <c r="R557" s="22">
        <v>10000</v>
      </c>
      <c r="S557">
        <v>9.1999999999999993</v>
      </c>
      <c r="T557" s="22">
        <v>1500</v>
      </c>
      <c r="U557" s="22">
        <v>100</v>
      </c>
      <c r="V557">
        <v>8.4</v>
      </c>
      <c r="W557">
        <v>8.4</v>
      </c>
      <c r="X557">
        <v>8.4</v>
      </c>
    </row>
    <row r="558" spans="1:26">
      <c r="A558" t="s">
        <v>697</v>
      </c>
      <c r="C558">
        <v>72.7</v>
      </c>
      <c r="D558">
        <v>68</v>
      </c>
      <c r="E558">
        <v>63.3</v>
      </c>
      <c r="F558">
        <v>63.3</v>
      </c>
      <c r="G558">
        <v>10</v>
      </c>
      <c r="H558">
        <v>64</v>
      </c>
      <c r="I558" s="22">
        <v>510</v>
      </c>
      <c r="J558">
        <v>64.099999999999994</v>
      </c>
      <c r="K558" s="22">
        <v>20</v>
      </c>
      <c r="L558">
        <v>68</v>
      </c>
      <c r="M558">
        <v>100</v>
      </c>
      <c r="N558">
        <v>0</v>
      </c>
      <c r="O558">
        <v>68</v>
      </c>
      <c r="P558" s="22">
        <v>900</v>
      </c>
      <c r="Q558">
        <v>69</v>
      </c>
      <c r="R558" s="22">
        <v>22720</v>
      </c>
      <c r="S558">
        <v>69.2</v>
      </c>
      <c r="T558">
        <v>200</v>
      </c>
      <c r="U558" s="22">
        <v>100</v>
      </c>
      <c r="V558">
        <v>68</v>
      </c>
      <c r="W558">
        <v>68</v>
      </c>
      <c r="X558">
        <v>68</v>
      </c>
    </row>
    <row r="559" spans="1:26">
      <c r="A559" t="s">
        <v>1103</v>
      </c>
      <c r="C559">
        <v>84.7</v>
      </c>
      <c r="D559">
        <v>73.7</v>
      </c>
      <c r="E559">
        <v>62.7</v>
      </c>
      <c r="F559">
        <v>63.6</v>
      </c>
      <c r="G559" s="22">
        <v>1000</v>
      </c>
      <c r="H559">
        <v>66.5</v>
      </c>
      <c r="I559" s="22">
        <v>100</v>
      </c>
      <c r="J559">
        <v>66.599999999999994</v>
      </c>
      <c r="K559" s="22">
        <v>100</v>
      </c>
      <c r="L559">
        <v>66.5</v>
      </c>
      <c r="M559">
        <v>100</v>
      </c>
      <c r="N559">
        <v>-7.2</v>
      </c>
      <c r="O559">
        <v>76</v>
      </c>
      <c r="P559" s="22">
        <v>400</v>
      </c>
      <c r="Q559">
        <v>77</v>
      </c>
      <c r="R559" s="22">
        <v>300</v>
      </c>
      <c r="S559">
        <v>78</v>
      </c>
      <c r="T559" s="22">
        <v>2700</v>
      </c>
      <c r="U559" s="22">
        <v>100</v>
      </c>
      <c r="V559">
        <v>66.5</v>
      </c>
      <c r="W559">
        <v>66.5</v>
      </c>
      <c r="X559">
        <v>66.5</v>
      </c>
    </row>
    <row r="560" spans="1:26">
      <c r="A560" t="s">
        <v>1532</v>
      </c>
      <c r="C560">
        <v>50.2</v>
      </c>
      <c r="D560">
        <v>43.7</v>
      </c>
      <c r="E560">
        <v>37.200000000000003</v>
      </c>
      <c r="J560">
        <v>37.299999999999997</v>
      </c>
      <c r="K560">
        <v>100</v>
      </c>
      <c r="L560">
        <v>50.2</v>
      </c>
      <c r="M560">
        <v>100</v>
      </c>
      <c r="N560">
        <v>6.5</v>
      </c>
      <c r="O560">
        <v>43.7</v>
      </c>
      <c r="P560" s="22">
        <v>8800</v>
      </c>
      <c r="Q560">
        <v>50.2</v>
      </c>
      <c r="R560">
        <v>700</v>
      </c>
      <c r="U560" s="22">
        <v>100</v>
      </c>
      <c r="V560">
        <v>50.2</v>
      </c>
      <c r="W560">
        <v>50.2</v>
      </c>
      <c r="X560">
        <v>50.2</v>
      </c>
      <c r="Y560">
        <v>100</v>
      </c>
    </row>
    <row r="561" spans="1:26">
      <c r="A561" t="s">
        <v>1111</v>
      </c>
      <c r="C561">
        <v>87</v>
      </c>
      <c r="D561">
        <v>75.7</v>
      </c>
      <c r="E561">
        <v>64.400000000000006</v>
      </c>
      <c r="L561">
        <v>64.400000000000006</v>
      </c>
      <c r="M561">
        <v>100</v>
      </c>
      <c r="N561">
        <v>-11.3</v>
      </c>
      <c r="O561">
        <v>64.400000000000006</v>
      </c>
      <c r="P561" s="22">
        <v>4000</v>
      </c>
      <c r="Q561">
        <v>71.8</v>
      </c>
      <c r="R561" s="22">
        <v>1400</v>
      </c>
      <c r="S561">
        <v>87</v>
      </c>
      <c r="T561">
        <v>800</v>
      </c>
      <c r="U561" s="22">
        <v>100</v>
      </c>
      <c r="V561">
        <v>64.400000000000006</v>
      </c>
      <c r="W561">
        <v>64.400000000000006</v>
      </c>
      <c r="X561">
        <v>64.400000000000006</v>
      </c>
    </row>
    <row r="562" spans="1:26">
      <c r="A562" t="s">
        <v>491</v>
      </c>
      <c r="C562">
        <v>10.4</v>
      </c>
      <c r="D562">
        <v>9.5</v>
      </c>
      <c r="E562">
        <v>8.6</v>
      </c>
      <c r="J562">
        <v>8.6</v>
      </c>
      <c r="K562" s="22">
        <v>900</v>
      </c>
      <c r="L562">
        <v>8.6</v>
      </c>
      <c r="M562">
        <v>100</v>
      </c>
      <c r="N562">
        <v>-0.9</v>
      </c>
      <c r="O562">
        <v>9.6</v>
      </c>
      <c r="P562" s="22">
        <v>1300</v>
      </c>
      <c r="Q562">
        <v>9.6999999999999993</v>
      </c>
      <c r="R562" s="22">
        <v>5400</v>
      </c>
      <c r="U562" s="22">
        <v>100</v>
      </c>
      <c r="V562">
        <v>8.6</v>
      </c>
      <c r="W562">
        <v>8.6</v>
      </c>
      <c r="X562">
        <v>8.6</v>
      </c>
    </row>
    <row r="563" spans="1:26">
      <c r="A563" t="s">
        <v>493</v>
      </c>
      <c r="C563">
        <v>53.3</v>
      </c>
      <c r="D563">
        <v>48.5</v>
      </c>
      <c r="E563">
        <v>43.7</v>
      </c>
      <c r="F563">
        <v>45</v>
      </c>
      <c r="G563" s="22">
        <v>1000</v>
      </c>
      <c r="H563">
        <v>45.1</v>
      </c>
      <c r="I563">
        <v>500</v>
      </c>
      <c r="J563">
        <v>45.2</v>
      </c>
      <c r="K563">
        <v>200</v>
      </c>
      <c r="L563">
        <v>53</v>
      </c>
      <c r="M563">
        <v>100</v>
      </c>
      <c r="N563">
        <v>4.5</v>
      </c>
      <c r="O563">
        <v>52.5</v>
      </c>
      <c r="P563" s="22">
        <v>1000</v>
      </c>
      <c r="Q563">
        <v>53</v>
      </c>
      <c r="R563" s="22">
        <v>4400</v>
      </c>
      <c r="S563">
        <v>53.3</v>
      </c>
      <c r="T563" s="22">
        <v>15000</v>
      </c>
      <c r="U563" s="22">
        <v>100</v>
      </c>
      <c r="V563">
        <v>53</v>
      </c>
      <c r="W563">
        <v>53</v>
      </c>
      <c r="X563">
        <v>53</v>
      </c>
      <c r="Y563">
        <v>100</v>
      </c>
    </row>
    <row r="564" spans="1:26">
      <c r="A564" t="s">
        <v>1490</v>
      </c>
      <c r="C564">
        <v>78.3</v>
      </c>
      <c r="D564">
        <v>68.099999999999994</v>
      </c>
      <c r="E564">
        <v>57.9</v>
      </c>
      <c r="F564">
        <v>57.9</v>
      </c>
      <c r="G564">
        <v>500</v>
      </c>
      <c r="H564">
        <v>66.7</v>
      </c>
      <c r="I564" s="22">
        <v>200</v>
      </c>
      <c r="J564">
        <v>67.599999999999994</v>
      </c>
      <c r="K564" s="22">
        <v>100</v>
      </c>
      <c r="L564">
        <v>74.900000000000006</v>
      </c>
      <c r="M564">
        <v>100</v>
      </c>
      <c r="N564">
        <v>6.8</v>
      </c>
      <c r="O564">
        <v>78</v>
      </c>
      <c r="P564" s="22">
        <v>100</v>
      </c>
      <c r="Q564">
        <v>78.3</v>
      </c>
      <c r="R564">
        <v>100</v>
      </c>
      <c r="U564" s="22">
        <v>100</v>
      </c>
      <c r="V564">
        <v>74.900000000000006</v>
      </c>
      <c r="W564">
        <v>74.900000000000006</v>
      </c>
      <c r="X564">
        <v>74.900000000000006</v>
      </c>
    </row>
    <row r="565" spans="1:26">
      <c r="A565" t="s">
        <v>504</v>
      </c>
      <c r="C565">
        <v>14.3</v>
      </c>
      <c r="D565">
        <v>13</v>
      </c>
      <c r="E565">
        <v>11.7</v>
      </c>
      <c r="H565">
        <v>12</v>
      </c>
      <c r="I565">
        <v>200</v>
      </c>
      <c r="J565">
        <v>12.1</v>
      </c>
      <c r="K565" s="22">
        <v>100</v>
      </c>
      <c r="L565">
        <v>13</v>
      </c>
      <c r="M565">
        <v>100</v>
      </c>
      <c r="N565">
        <v>0</v>
      </c>
      <c r="O565">
        <v>13</v>
      </c>
      <c r="P565">
        <v>100</v>
      </c>
      <c r="Q565">
        <v>14</v>
      </c>
      <c r="R565" s="22">
        <v>400</v>
      </c>
      <c r="S565">
        <v>14.3</v>
      </c>
      <c r="T565" s="22">
        <v>2000</v>
      </c>
      <c r="U565" s="22">
        <v>100</v>
      </c>
      <c r="V565">
        <v>13</v>
      </c>
      <c r="W565">
        <v>13</v>
      </c>
      <c r="X565">
        <v>13</v>
      </c>
    </row>
    <row r="566" spans="1:26">
      <c r="A566" t="s">
        <v>519</v>
      </c>
      <c r="C566">
        <v>10.7</v>
      </c>
      <c r="D566">
        <v>9.8000000000000007</v>
      </c>
      <c r="E566">
        <v>8.9</v>
      </c>
      <c r="I566" s="22"/>
      <c r="L566">
        <v>8.9</v>
      </c>
      <c r="M566">
        <v>100</v>
      </c>
      <c r="N566">
        <v>-0.9</v>
      </c>
      <c r="O566">
        <v>9.6999999999999993</v>
      </c>
      <c r="P566">
        <v>300</v>
      </c>
      <c r="Q566">
        <v>9.9</v>
      </c>
      <c r="R566" s="22">
        <v>200</v>
      </c>
      <c r="S566">
        <v>10.5</v>
      </c>
      <c r="T566">
        <v>200</v>
      </c>
      <c r="U566" s="22">
        <v>100</v>
      </c>
      <c r="V566">
        <v>8.9</v>
      </c>
      <c r="W566">
        <v>8.9</v>
      </c>
      <c r="X566">
        <v>8.9</v>
      </c>
      <c r="Z566">
        <v>100</v>
      </c>
    </row>
    <row r="567" spans="1:26">
      <c r="A567" t="s">
        <v>889</v>
      </c>
      <c r="C567">
        <v>12.8</v>
      </c>
      <c r="D567">
        <v>11.2</v>
      </c>
      <c r="E567">
        <v>9.6</v>
      </c>
      <c r="H567">
        <v>11</v>
      </c>
      <c r="I567" s="22">
        <v>1100</v>
      </c>
      <c r="J567">
        <v>11.2</v>
      </c>
      <c r="K567" s="22">
        <v>200</v>
      </c>
      <c r="L567">
        <v>12.7</v>
      </c>
      <c r="M567">
        <v>100</v>
      </c>
      <c r="N567">
        <v>1.5</v>
      </c>
      <c r="O567">
        <v>12.8</v>
      </c>
      <c r="P567" s="22">
        <v>2000</v>
      </c>
      <c r="R567" s="22"/>
      <c r="T567" s="22"/>
      <c r="U567" s="22">
        <v>100</v>
      </c>
      <c r="V567">
        <v>12.7</v>
      </c>
      <c r="W567">
        <v>12.7</v>
      </c>
      <c r="X567">
        <v>12.7</v>
      </c>
      <c r="Y567">
        <v>100</v>
      </c>
    </row>
    <row r="568" spans="1:26">
      <c r="A568" t="s">
        <v>866</v>
      </c>
      <c r="C568">
        <v>23.5</v>
      </c>
      <c r="D568">
        <v>20.5</v>
      </c>
      <c r="E568">
        <v>17.5</v>
      </c>
      <c r="H568">
        <v>17.5</v>
      </c>
      <c r="I568" s="22">
        <v>2000</v>
      </c>
      <c r="J568">
        <v>17.600000000000001</v>
      </c>
      <c r="K568" s="22">
        <v>1000</v>
      </c>
      <c r="L568">
        <v>21</v>
      </c>
      <c r="M568">
        <v>100</v>
      </c>
      <c r="N568">
        <v>0.5</v>
      </c>
      <c r="O568">
        <v>21</v>
      </c>
      <c r="P568">
        <v>900</v>
      </c>
      <c r="Q568">
        <v>21.9</v>
      </c>
      <c r="R568" s="22">
        <v>1500</v>
      </c>
      <c r="S568">
        <v>22</v>
      </c>
      <c r="T568" s="22">
        <v>1000</v>
      </c>
      <c r="U568" s="22">
        <v>100</v>
      </c>
      <c r="V568">
        <v>21</v>
      </c>
      <c r="W568">
        <v>21</v>
      </c>
      <c r="X568">
        <v>21</v>
      </c>
      <c r="Y568">
        <v>100</v>
      </c>
    </row>
    <row r="569" spans="1:26">
      <c r="A569" t="s">
        <v>235</v>
      </c>
      <c r="C569">
        <v>19.149999999999999</v>
      </c>
      <c r="D569">
        <v>17.899999999999999</v>
      </c>
      <c r="E569">
        <v>16.649999999999999</v>
      </c>
      <c r="H569">
        <v>16.649999999999999</v>
      </c>
      <c r="I569">
        <v>50</v>
      </c>
      <c r="J569">
        <v>16.7</v>
      </c>
      <c r="K569">
        <v>50</v>
      </c>
      <c r="L569">
        <v>18</v>
      </c>
      <c r="M569">
        <v>90</v>
      </c>
      <c r="N569">
        <v>0.1</v>
      </c>
      <c r="O569">
        <v>17.899999999999999</v>
      </c>
      <c r="P569" s="22">
        <v>2330</v>
      </c>
      <c r="Q569">
        <v>18</v>
      </c>
      <c r="R569" s="22">
        <v>2870</v>
      </c>
      <c r="S569">
        <v>18.5</v>
      </c>
      <c r="T569">
        <v>500</v>
      </c>
      <c r="U569">
        <v>100</v>
      </c>
      <c r="V569">
        <v>16.649999999999999</v>
      </c>
      <c r="W569">
        <v>18</v>
      </c>
      <c r="X569">
        <v>16.649999999999999</v>
      </c>
      <c r="Z569">
        <v>100</v>
      </c>
    </row>
    <row r="570" spans="1:26">
      <c r="A570" t="s">
        <v>1150</v>
      </c>
      <c r="C570">
        <v>44.8</v>
      </c>
      <c r="D570">
        <v>39</v>
      </c>
      <c r="E570">
        <v>33.200000000000003</v>
      </c>
      <c r="F570">
        <v>38.700000000000003</v>
      </c>
      <c r="G570">
        <v>100</v>
      </c>
      <c r="H570">
        <v>39</v>
      </c>
      <c r="I570">
        <v>100</v>
      </c>
      <c r="J570">
        <v>39.1</v>
      </c>
      <c r="K570">
        <v>200</v>
      </c>
      <c r="L570">
        <v>42.9</v>
      </c>
      <c r="M570">
        <v>100</v>
      </c>
      <c r="N570">
        <v>3.9</v>
      </c>
      <c r="O570">
        <v>43.7</v>
      </c>
      <c r="P570" s="22">
        <v>2400</v>
      </c>
      <c r="Q570">
        <v>43.8</v>
      </c>
      <c r="R570">
        <v>200</v>
      </c>
      <c r="S570">
        <v>44</v>
      </c>
      <c r="T570">
        <v>100</v>
      </c>
      <c r="U570">
        <v>100</v>
      </c>
      <c r="V570">
        <v>42.9</v>
      </c>
      <c r="W570">
        <v>42.9</v>
      </c>
      <c r="X570">
        <v>42.9</v>
      </c>
    </row>
    <row r="571" spans="1:26">
      <c r="A571" t="s">
        <v>895</v>
      </c>
      <c r="C571">
        <v>52.9</v>
      </c>
      <c r="D571">
        <v>46</v>
      </c>
      <c r="E571">
        <v>39.1</v>
      </c>
      <c r="F571">
        <v>45</v>
      </c>
      <c r="G571">
        <v>600</v>
      </c>
      <c r="H571">
        <v>45.3</v>
      </c>
      <c r="I571">
        <v>100</v>
      </c>
      <c r="J571">
        <v>45.5</v>
      </c>
      <c r="K571">
        <v>200</v>
      </c>
      <c r="L571">
        <v>48</v>
      </c>
      <c r="M571">
        <v>100</v>
      </c>
      <c r="N571">
        <v>2</v>
      </c>
      <c r="O571">
        <v>48</v>
      </c>
      <c r="P571" s="22">
        <v>1100</v>
      </c>
      <c r="Q571">
        <v>48.5</v>
      </c>
      <c r="R571" s="22">
        <v>2000</v>
      </c>
      <c r="S571">
        <v>50</v>
      </c>
      <c r="T571" s="22">
        <v>6000</v>
      </c>
      <c r="U571">
        <v>100</v>
      </c>
      <c r="V571">
        <v>48</v>
      </c>
      <c r="W571">
        <v>48</v>
      </c>
      <c r="X571">
        <v>48</v>
      </c>
      <c r="Y571">
        <v>100</v>
      </c>
    </row>
    <row r="572" spans="1:26">
      <c r="A572" t="s">
        <v>1665</v>
      </c>
      <c r="C572" s="43">
        <v>1011.6</v>
      </c>
      <c r="D572">
        <v>945.5</v>
      </c>
      <c r="E572">
        <v>879.4</v>
      </c>
      <c r="F572">
        <v>942.5</v>
      </c>
      <c r="G572">
        <v>2</v>
      </c>
      <c r="H572">
        <v>943</v>
      </c>
      <c r="I572">
        <v>2</v>
      </c>
      <c r="J572">
        <v>943.1</v>
      </c>
      <c r="K572">
        <v>2</v>
      </c>
      <c r="L572">
        <v>944.9</v>
      </c>
      <c r="M572">
        <v>3</v>
      </c>
      <c r="N572">
        <v>-0.6</v>
      </c>
      <c r="O572">
        <v>945</v>
      </c>
      <c r="P572">
        <v>2</v>
      </c>
      <c r="Q572">
        <v>946</v>
      </c>
      <c r="R572">
        <v>1</v>
      </c>
      <c r="S572">
        <v>946.1</v>
      </c>
      <c r="T572">
        <v>3</v>
      </c>
      <c r="U572">
        <v>78</v>
      </c>
      <c r="V572">
        <v>945.5</v>
      </c>
      <c r="W572">
        <v>944.9</v>
      </c>
      <c r="X572">
        <v>937.5</v>
      </c>
    </row>
    <row r="573" spans="1:26">
      <c r="A573" t="s">
        <v>700</v>
      </c>
      <c r="C573">
        <v>43.85</v>
      </c>
      <c r="D573">
        <v>41</v>
      </c>
      <c r="E573">
        <v>38.15</v>
      </c>
      <c r="F573">
        <v>38.65</v>
      </c>
      <c r="G573" s="22">
        <v>50</v>
      </c>
      <c r="H573">
        <v>38.700000000000003</v>
      </c>
      <c r="I573" s="22">
        <v>10</v>
      </c>
      <c r="J573">
        <v>39</v>
      </c>
      <c r="K573">
        <v>500</v>
      </c>
      <c r="L573">
        <v>39.5</v>
      </c>
      <c r="M573">
        <v>50</v>
      </c>
      <c r="N573">
        <v>-1.5</v>
      </c>
      <c r="O573">
        <v>39.5</v>
      </c>
      <c r="P573">
        <v>50</v>
      </c>
      <c r="Q573">
        <v>39.950000000000003</v>
      </c>
      <c r="R573" s="22">
        <v>20</v>
      </c>
      <c r="S573">
        <v>40</v>
      </c>
      <c r="T573" s="22">
        <v>1710</v>
      </c>
      <c r="U573">
        <v>60</v>
      </c>
      <c r="V573">
        <v>39.5</v>
      </c>
      <c r="W573">
        <v>39.5</v>
      </c>
      <c r="X573">
        <v>39.5</v>
      </c>
    </row>
    <row r="574" spans="1:26">
      <c r="A574" t="s">
        <v>1388</v>
      </c>
      <c r="C574">
        <v>29.15</v>
      </c>
      <c r="D574">
        <v>27.25</v>
      </c>
      <c r="E574">
        <v>25.35</v>
      </c>
      <c r="J574">
        <v>25.5</v>
      </c>
      <c r="K574">
        <v>50</v>
      </c>
      <c r="L574">
        <v>27.2</v>
      </c>
      <c r="M574">
        <v>30</v>
      </c>
      <c r="N574">
        <v>-0.05</v>
      </c>
      <c r="O574">
        <v>27.2</v>
      </c>
      <c r="P574">
        <v>620</v>
      </c>
      <c r="Q574">
        <v>27.25</v>
      </c>
      <c r="R574" s="22">
        <v>600</v>
      </c>
      <c r="S574">
        <v>27.4</v>
      </c>
      <c r="T574">
        <v>800</v>
      </c>
      <c r="U574">
        <v>60</v>
      </c>
      <c r="V574">
        <v>27.25</v>
      </c>
      <c r="W574">
        <v>27.25</v>
      </c>
      <c r="X574">
        <v>27.2</v>
      </c>
    </row>
    <row r="575" spans="1:26">
      <c r="A575" t="s">
        <v>631</v>
      </c>
      <c r="C575">
        <v>3.29</v>
      </c>
      <c r="D575">
        <v>3.08</v>
      </c>
      <c r="E575">
        <v>2.87</v>
      </c>
      <c r="F575">
        <v>3</v>
      </c>
      <c r="G575" s="22">
        <v>5300</v>
      </c>
      <c r="H575">
        <v>3.02</v>
      </c>
      <c r="I575" s="22">
        <v>5000</v>
      </c>
      <c r="J575">
        <v>3.08</v>
      </c>
      <c r="K575">
        <v>200</v>
      </c>
      <c r="L575">
        <v>3.29</v>
      </c>
      <c r="M575">
        <v>50</v>
      </c>
      <c r="N575">
        <v>0.21</v>
      </c>
      <c r="O575">
        <v>3.27</v>
      </c>
      <c r="P575" s="22">
        <v>4890</v>
      </c>
      <c r="Q575">
        <v>3.28</v>
      </c>
      <c r="R575" s="22">
        <v>9990</v>
      </c>
      <c r="S575">
        <v>3.29</v>
      </c>
      <c r="T575" s="22">
        <v>31490</v>
      </c>
      <c r="U575">
        <v>50</v>
      </c>
      <c r="V575">
        <v>2.99</v>
      </c>
      <c r="W575">
        <v>3.29</v>
      </c>
      <c r="X575">
        <v>2.99</v>
      </c>
    </row>
    <row r="576" spans="1:26">
      <c r="A576" t="s">
        <v>226</v>
      </c>
      <c r="C576">
        <v>182.9</v>
      </c>
      <c r="D576">
        <v>171</v>
      </c>
      <c r="E576">
        <v>159.1</v>
      </c>
      <c r="F576">
        <v>165.1</v>
      </c>
      <c r="G576" s="22">
        <v>60</v>
      </c>
      <c r="H576">
        <v>166</v>
      </c>
      <c r="I576">
        <v>40</v>
      </c>
      <c r="J576">
        <v>166.8</v>
      </c>
      <c r="K576">
        <v>50</v>
      </c>
      <c r="L576">
        <v>168</v>
      </c>
      <c r="M576">
        <v>20</v>
      </c>
      <c r="N576">
        <v>-3</v>
      </c>
      <c r="O576">
        <v>172</v>
      </c>
      <c r="P576" s="22">
        <v>10</v>
      </c>
      <c r="Q576">
        <v>174.2</v>
      </c>
      <c r="R576" s="22">
        <v>50</v>
      </c>
      <c r="S576">
        <v>174.5</v>
      </c>
      <c r="T576" s="22">
        <v>10</v>
      </c>
      <c r="U576">
        <v>50</v>
      </c>
      <c r="V576">
        <v>168.1</v>
      </c>
      <c r="W576">
        <v>168.1</v>
      </c>
      <c r="X576">
        <v>168</v>
      </c>
    </row>
    <row r="577" spans="1:26">
      <c r="A577" t="s">
        <v>1147</v>
      </c>
      <c r="C577">
        <v>91.1</v>
      </c>
      <c r="D577">
        <v>85.2</v>
      </c>
      <c r="E577">
        <v>79.3</v>
      </c>
      <c r="F577">
        <v>81.099999999999994</v>
      </c>
      <c r="G577">
        <v>200</v>
      </c>
      <c r="H577">
        <v>81.2</v>
      </c>
      <c r="I577" s="22">
        <v>100</v>
      </c>
      <c r="J577">
        <v>81.5</v>
      </c>
      <c r="K577">
        <v>10</v>
      </c>
      <c r="L577">
        <v>80.7</v>
      </c>
      <c r="M577">
        <v>30</v>
      </c>
      <c r="N577">
        <v>-4.5</v>
      </c>
      <c r="O577">
        <v>85.4</v>
      </c>
      <c r="P577" s="22">
        <v>10</v>
      </c>
      <c r="Q577">
        <v>85.5</v>
      </c>
      <c r="R577" s="22">
        <v>50</v>
      </c>
      <c r="S577">
        <v>86</v>
      </c>
      <c r="T577">
        <v>30</v>
      </c>
      <c r="U577">
        <v>30</v>
      </c>
      <c r="V577">
        <v>80.7</v>
      </c>
      <c r="W577">
        <v>80.7</v>
      </c>
      <c r="X577">
        <v>80.7</v>
      </c>
    </row>
    <row r="578" spans="1:26">
      <c r="A578" t="s">
        <v>1562</v>
      </c>
      <c r="C578">
        <v>75.900000000000006</v>
      </c>
      <c r="D578">
        <v>71</v>
      </c>
      <c r="E578">
        <v>66.099999999999994</v>
      </c>
      <c r="F578">
        <v>68.8</v>
      </c>
      <c r="G578" s="22">
        <v>1000</v>
      </c>
      <c r="H578">
        <v>69</v>
      </c>
      <c r="I578" s="22">
        <v>1500</v>
      </c>
      <c r="J578">
        <v>69.5</v>
      </c>
      <c r="K578" s="22">
        <v>5000</v>
      </c>
      <c r="L578">
        <v>70.7</v>
      </c>
      <c r="M578">
        <v>10</v>
      </c>
      <c r="N578">
        <v>-0.3</v>
      </c>
      <c r="O578">
        <v>70.5</v>
      </c>
      <c r="P578" s="22">
        <v>5000</v>
      </c>
      <c r="Q578">
        <v>70.599999999999994</v>
      </c>
      <c r="R578" s="22">
        <v>100</v>
      </c>
      <c r="S578">
        <v>70.7</v>
      </c>
      <c r="T578">
        <v>460</v>
      </c>
      <c r="U578">
        <v>30</v>
      </c>
      <c r="V578">
        <v>67.400000000000006</v>
      </c>
      <c r="W578">
        <v>70.7</v>
      </c>
      <c r="X578">
        <v>67.400000000000006</v>
      </c>
    </row>
    <row r="579" spans="1:26">
      <c r="A579" t="s">
        <v>191</v>
      </c>
      <c r="C579">
        <v>14.35</v>
      </c>
      <c r="D579">
        <v>13.45</v>
      </c>
      <c r="E579">
        <v>12.55</v>
      </c>
      <c r="G579" s="22"/>
      <c r="I579" s="22"/>
      <c r="K579" s="22"/>
      <c r="L579">
        <v>13.25</v>
      </c>
      <c r="M579">
        <v>30</v>
      </c>
      <c r="N579">
        <v>-0.2</v>
      </c>
      <c r="O579">
        <v>13.3</v>
      </c>
      <c r="P579" s="22">
        <v>60</v>
      </c>
      <c r="Q579">
        <v>13.35</v>
      </c>
      <c r="R579" s="22">
        <v>10</v>
      </c>
      <c r="S579">
        <v>13.4</v>
      </c>
      <c r="T579" s="22">
        <v>310</v>
      </c>
      <c r="U579">
        <v>30</v>
      </c>
      <c r="V579">
        <v>13.25</v>
      </c>
      <c r="W579">
        <v>13.25</v>
      </c>
      <c r="X579">
        <v>13.25</v>
      </c>
    </row>
    <row r="580" spans="1:26">
      <c r="A580" t="s">
        <v>94</v>
      </c>
      <c r="C580">
        <v>16.3</v>
      </c>
      <c r="D580">
        <v>15.25</v>
      </c>
      <c r="E580">
        <v>14.2</v>
      </c>
      <c r="I580" s="22"/>
      <c r="K580" s="22"/>
      <c r="L580">
        <v>14.2</v>
      </c>
      <c r="M580">
        <v>10</v>
      </c>
      <c r="N580">
        <v>-1.05</v>
      </c>
      <c r="O580">
        <v>14.2</v>
      </c>
      <c r="P580" s="22">
        <v>20</v>
      </c>
      <c r="Q580">
        <v>14.5</v>
      </c>
      <c r="R580" s="22">
        <v>100</v>
      </c>
      <c r="S580">
        <v>15</v>
      </c>
      <c r="T580">
        <v>100</v>
      </c>
      <c r="U580">
        <v>20</v>
      </c>
      <c r="V580">
        <v>14.2</v>
      </c>
      <c r="W580">
        <v>14.2</v>
      </c>
      <c r="X580">
        <v>14.2</v>
      </c>
    </row>
    <row r="581" spans="1:26">
      <c r="A581" t="s">
        <v>1236</v>
      </c>
      <c r="C581">
        <v>8.56</v>
      </c>
      <c r="D581">
        <v>8</v>
      </c>
      <c r="E581">
        <v>7.44</v>
      </c>
      <c r="H581">
        <v>7.44</v>
      </c>
      <c r="I581">
        <v>100</v>
      </c>
      <c r="J581">
        <v>7.5</v>
      </c>
      <c r="K581" s="22">
        <v>2000</v>
      </c>
      <c r="L581">
        <v>8.4</v>
      </c>
      <c r="M581">
        <v>20</v>
      </c>
      <c r="N581">
        <v>0.4</v>
      </c>
      <c r="O581">
        <v>8.56</v>
      </c>
      <c r="P581">
        <v>30</v>
      </c>
      <c r="T581" s="22"/>
      <c r="U581">
        <v>20</v>
      </c>
      <c r="V581">
        <v>8.4</v>
      </c>
      <c r="W581">
        <v>8.4</v>
      </c>
      <c r="X581">
        <v>8.4</v>
      </c>
      <c r="Y581">
        <v>20</v>
      </c>
    </row>
    <row r="582" spans="1:26">
      <c r="A582" t="s">
        <v>206</v>
      </c>
      <c r="C582">
        <v>25.85</v>
      </c>
      <c r="D582">
        <v>24.2</v>
      </c>
      <c r="E582">
        <v>22.55</v>
      </c>
      <c r="G582" s="22"/>
      <c r="H582">
        <v>22.55</v>
      </c>
      <c r="I582" s="22">
        <v>20</v>
      </c>
      <c r="J582">
        <v>22.6</v>
      </c>
      <c r="K582">
        <v>10</v>
      </c>
      <c r="L582">
        <v>24.4</v>
      </c>
      <c r="M582">
        <v>10</v>
      </c>
      <c r="N582">
        <v>0.2</v>
      </c>
      <c r="O582">
        <v>24.2</v>
      </c>
      <c r="P582">
        <v>30</v>
      </c>
      <c r="Q582">
        <v>24.5</v>
      </c>
      <c r="R582">
        <v>20</v>
      </c>
      <c r="S582">
        <v>24.65</v>
      </c>
      <c r="T582" s="22">
        <v>20</v>
      </c>
      <c r="U582">
        <v>20</v>
      </c>
      <c r="V582">
        <v>24.2</v>
      </c>
      <c r="W582">
        <v>24.4</v>
      </c>
      <c r="X582">
        <v>24.2</v>
      </c>
      <c r="Z582">
        <v>10</v>
      </c>
    </row>
    <row r="583" spans="1:26">
      <c r="A583" t="s">
        <v>1665</v>
      </c>
      <c r="C583" s="43">
        <v>1012.2</v>
      </c>
      <c r="D583">
        <v>946</v>
      </c>
      <c r="E583">
        <v>879.8</v>
      </c>
      <c r="F583">
        <v>941.1</v>
      </c>
      <c r="G583">
        <v>2</v>
      </c>
      <c r="H583">
        <v>942.8</v>
      </c>
      <c r="I583">
        <v>2</v>
      </c>
      <c r="J583">
        <v>942.9</v>
      </c>
      <c r="K583" s="22">
        <v>2</v>
      </c>
      <c r="L583">
        <v>943.3</v>
      </c>
      <c r="M583">
        <v>1</v>
      </c>
      <c r="N583">
        <v>-2.7</v>
      </c>
      <c r="O583">
        <v>946</v>
      </c>
      <c r="P583" s="22">
        <v>1</v>
      </c>
      <c r="Q583">
        <v>947</v>
      </c>
      <c r="R583" s="22">
        <v>1</v>
      </c>
      <c r="S583">
        <v>952</v>
      </c>
      <c r="T583">
        <v>2</v>
      </c>
      <c r="U583">
        <v>16</v>
      </c>
      <c r="V583">
        <v>946</v>
      </c>
      <c r="W583">
        <v>944</v>
      </c>
      <c r="X583">
        <v>938</v>
      </c>
    </row>
    <row r="584" spans="1:26">
      <c r="A584" t="s">
        <v>49</v>
      </c>
      <c r="C584">
        <v>19.55</v>
      </c>
      <c r="D584">
        <v>18.3</v>
      </c>
      <c r="E584">
        <v>17.05</v>
      </c>
      <c r="F584">
        <v>17.8</v>
      </c>
      <c r="G584">
        <v>30</v>
      </c>
      <c r="H584">
        <v>17.899999999999999</v>
      </c>
      <c r="I584">
        <v>390</v>
      </c>
      <c r="J584">
        <v>18</v>
      </c>
      <c r="K584">
        <v>30</v>
      </c>
      <c r="L584">
        <v>17.899999999999999</v>
      </c>
      <c r="M584">
        <v>10</v>
      </c>
      <c r="N584">
        <v>-0.4</v>
      </c>
      <c r="O584">
        <v>18.3</v>
      </c>
      <c r="P584" s="22">
        <v>2170</v>
      </c>
      <c r="Q584">
        <v>18.600000000000001</v>
      </c>
      <c r="R584">
        <v>80</v>
      </c>
      <c r="S584">
        <v>18.7</v>
      </c>
      <c r="T584">
        <v>380</v>
      </c>
      <c r="U584">
        <v>10</v>
      </c>
      <c r="V584">
        <v>17.899999999999999</v>
      </c>
      <c r="W584">
        <v>17.899999999999999</v>
      </c>
      <c r="X584">
        <v>17.899999999999999</v>
      </c>
      <c r="Z584">
        <v>10</v>
      </c>
    </row>
    <row r="585" spans="1:26">
      <c r="A585" t="s">
        <v>710</v>
      </c>
      <c r="C585">
        <v>37.950000000000003</v>
      </c>
      <c r="D585">
        <v>35.5</v>
      </c>
      <c r="E585">
        <v>33.049999999999997</v>
      </c>
      <c r="F585">
        <v>34.200000000000003</v>
      </c>
      <c r="G585">
        <v>100</v>
      </c>
      <c r="H585">
        <v>34.25</v>
      </c>
      <c r="I585">
        <v>820</v>
      </c>
      <c r="J585">
        <v>34.5</v>
      </c>
      <c r="K585" s="22">
        <v>70</v>
      </c>
      <c r="L585">
        <v>34.049999999999997</v>
      </c>
      <c r="M585">
        <v>10</v>
      </c>
      <c r="N585">
        <v>-1.45</v>
      </c>
      <c r="O585">
        <v>37.799999999999997</v>
      </c>
      <c r="P585">
        <v>50</v>
      </c>
      <c r="Q585">
        <v>37.9</v>
      </c>
      <c r="R585">
        <v>300</v>
      </c>
      <c r="U585">
        <v>10</v>
      </c>
      <c r="V585">
        <v>34.049999999999997</v>
      </c>
      <c r="W585">
        <v>34.049999999999997</v>
      </c>
      <c r="X585">
        <v>34.049999999999997</v>
      </c>
    </row>
    <row r="586" spans="1:26">
      <c r="A586" t="s">
        <v>70</v>
      </c>
      <c r="C586">
        <v>14.85</v>
      </c>
      <c r="D586">
        <v>13.9</v>
      </c>
      <c r="E586">
        <v>12.95</v>
      </c>
      <c r="G586" s="22"/>
      <c r="H586">
        <v>13</v>
      </c>
      <c r="I586">
        <v>250</v>
      </c>
      <c r="J586">
        <v>13.1</v>
      </c>
      <c r="K586" s="22">
        <v>200</v>
      </c>
      <c r="L586">
        <v>14.8</v>
      </c>
      <c r="M586">
        <v>10</v>
      </c>
      <c r="N586">
        <v>0.9</v>
      </c>
      <c r="O586">
        <v>14.8</v>
      </c>
      <c r="P586" s="22">
        <v>310</v>
      </c>
      <c r="R586" s="22"/>
      <c r="U586">
        <v>10</v>
      </c>
      <c r="V586">
        <v>14.8</v>
      </c>
      <c r="W586">
        <v>14.8</v>
      </c>
      <c r="X586">
        <v>14.8</v>
      </c>
      <c r="Y586">
        <v>10</v>
      </c>
    </row>
    <row r="587" spans="1:26">
      <c r="A587" t="s">
        <v>702</v>
      </c>
      <c r="C587">
        <v>89.8</v>
      </c>
      <c r="D587">
        <v>84</v>
      </c>
      <c r="E587">
        <v>78.2</v>
      </c>
      <c r="J587">
        <v>78.2</v>
      </c>
      <c r="K587">
        <v>870</v>
      </c>
      <c r="L587">
        <v>89</v>
      </c>
      <c r="M587">
        <v>10</v>
      </c>
      <c r="N587">
        <v>5</v>
      </c>
      <c r="O587">
        <v>88</v>
      </c>
      <c r="P587">
        <v>410</v>
      </c>
      <c r="Q587">
        <v>89</v>
      </c>
      <c r="R587" s="22">
        <v>9280</v>
      </c>
      <c r="S587">
        <v>89.8</v>
      </c>
      <c r="T587">
        <v>180</v>
      </c>
      <c r="U587">
        <v>10</v>
      </c>
      <c r="V587">
        <v>89</v>
      </c>
      <c r="W587">
        <v>89</v>
      </c>
      <c r="X587">
        <v>89</v>
      </c>
    </row>
    <row r="588" spans="1:26">
      <c r="A588" t="s">
        <v>126</v>
      </c>
      <c r="C588">
        <v>17.399999999999999</v>
      </c>
      <c r="D588">
        <v>16.3</v>
      </c>
      <c r="E588">
        <v>15.2</v>
      </c>
      <c r="J588">
        <v>15.3</v>
      </c>
      <c r="K588">
        <v>40</v>
      </c>
      <c r="L588">
        <v>16.7</v>
      </c>
      <c r="M588">
        <v>10</v>
      </c>
      <c r="N588">
        <v>0.4</v>
      </c>
      <c r="O588">
        <v>16.7</v>
      </c>
      <c r="P588">
        <v>90</v>
      </c>
      <c r="Q588">
        <v>16.8</v>
      </c>
      <c r="R588" s="22">
        <v>3290</v>
      </c>
      <c r="S588">
        <v>16.899999999999999</v>
      </c>
      <c r="T588" s="22">
        <v>5800</v>
      </c>
      <c r="U588">
        <v>10</v>
      </c>
      <c r="V588">
        <v>16.7</v>
      </c>
      <c r="W588">
        <v>16.7</v>
      </c>
      <c r="X588">
        <v>16.7</v>
      </c>
      <c r="Y588">
        <v>10</v>
      </c>
    </row>
    <row r="589" spans="1:26">
      <c r="A589" t="s">
        <v>152</v>
      </c>
      <c r="C589">
        <v>4.92</v>
      </c>
      <c r="D589">
        <v>4.5999999999999996</v>
      </c>
      <c r="E589">
        <v>4.28</v>
      </c>
      <c r="J589">
        <v>4.28</v>
      </c>
      <c r="K589" s="22">
        <v>1310</v>
      </c>
      <c r="L589">
        <v>4.29</v>
      </c>
      <c r="M589">
        <v>10</v>
      </c>
      <c r="N589">
        <v>-0.31</v>
      </c>
      <c r="O589">
        <v>4.92</v>
      </c>
      <c r="P589">
        <v>50</v>
      </c>
      <c r="U589">
        <v>10</v>
      </c>
      <c r="V589">
        <v>4.29</v>
      </c>
      <c r="W589">
        <v>4.29</v>
      </c>
      <c r="X589">
        <v>4.29</v>
      </c>
      <c r="Z589">
        <v>10</v>
      </c>
    </row>
    <row r="590" spans="1:26">
      <c r="A590" t="s">
        <v>160</v>
      </c>
      <c r="C590">
        <v>75.900000000000006</v>
      </c>
      <c r="D590">
        <v>71</v>
      </c>
      <c r="E590">
        <v>66.099999999999994</v>
      </c>
      <c r="H590">
        <v>66.099999999999994</v>
      </c>
      <c r="I590">
        <v>20</v>
      </c>
      <c r="J590">
        <v>66.2</v>
      </c>
      <c r="K590">
        <v>120</v>
      </c>
      <c r="L590">
        <v>75</v>
      </c>
      <c r="M590">
        <v>10</v>
      </c>
      <c r="N590">
        <v>4</v>
      </c>
      <c r="O590">
        <v>72</v>
      </c>
      <c r="P590">
        <v>990</v>
      </c>
      <c r="Q590">
        <v>75.599999999999994</v>
      </c>
      <c r="R590">
        <v>20</v>
      </c>
      <c r="U590">
        <v>10</v>
      </c>
      <c r="V590">
        <v>75</v>
      </c>
      <c r="W590">
        <v>75</v>
      </c>
      <c r="X590">
        <v>75</v>
      </c>
    </row>
    <row r="591" spans="1:26">
      <c r="A591" t="s">
        <v>177</v>
      </c>
      <c r="C591">
        <v>2.0699999999999998</v>
      </c>
      <c r="D591">
        <v>1.94</v>
      </c>
      <c r="E591">
        <v>1.81</v>
      </c>
      <c r="F591">
        <v>1.81</v>
      </c>
      <c r="G591" s="22">
        <v>1720</v>
      </c>
      <c r="H591">
        <v>1.82</v>
      </c>
      <c r="I591" s="22">
        <v>1060</v>
      </c>
      <c r="J591">
        <v>1.83</v>
      </c>
      <c r="K591">
        <v>160</v>
      </c>
      <c r="L591">
        <v>1.81</v>
      </c>
      <c r="M591">
        <v>10</v>
      </c>
      <c r="N591">
        <v>-0.13</v>
      </c>
      <c r="O591">
        <v>1.93</v>
      </c>
      <c r="P591" s="22">
        <v>1000</v>
      </c>
      <c r="Q591">
        <v>1.94</v>
      </c>
      <c r="R591" s="22">
        <v>210</v>
      </c>
      <c r="S591">
        <v>1.99</v>
      </c>
      <c r="T591" s="22">
        <v>1490</v>
      </c>
      <c r="U591">
        <v>10</v>
      </c>
      <c r="V591">
        <v>1.81</v>
      </c>
      <c r="W591">
        <v>1.81</v>
      </c>
      <c r="X591">
        <v>1.81</v>
      </c>
    </row>
    <row r="592" spans="1:26">
      <c r="A592" t="s">
        <v>704</v>
      </c>
      <c r="C592">
        <v>29.15</v>
      </c>
      <c r="D592">
        <v>27.25</v>
      </c>
      <c r="E592">
        <v>25.35</v>
      </c>
      <c r="F592">
        <v>25.35</v>
      </c>
      <c r="G592" s="22">
        <v>10</v>
      </c>
      <c r="H592">
        <v>26</v>
      </c>
      <c r="I592">
        <v>100</v>
      </c>
      <c r="J592">
        <v>26.05</v>
      </c>
      <c r="K592">
        <v>30</v>
      </c>
      <c r="L592">
        <v>27.95</v>
      </c>
      <c r="M592">
        <v>10</v>
      </c>
      <c r="N592">
        <v>0.7</v>
      </c>
      <c r="O592">
        <v>27.95</v>
      </c>
      <c r="P592" s="22">
        <v>10</v>
      </c>
      <c r="Q592">
        <v>28</v>
      </c>
      <c r="R592" s="22">
        <v>1000</v>
      </c>
      <c r="S592">
        <v>28.2</v>
      </c>
      <c r="T592" s="22">
        <v>270</v>
      </c>
      <c r="U592">
        <v>10</v>
      </c>
      <c r="V592">
        <v>27.95</v>
      </c>
      <c r="W592">
        <v>27.95</v>
      </c>
      <c r="X592">
        <v>27.95</v>
      </c>
    </row>
    <row r="593" spans="1:25">
      <c r="A593" t="s">
        <v>185</v>
      </c>
      <c r="C593">
        <v>27.3</v>
      </c>
      <c r="D593">
        <v>25.55</v>
      </c>
      <c r="E593">
        <v>23.8</v>
      </c>
      <c r="F593">
        <v>25.7</v>
      </c>
      <c r="G593" s="22">
        <v>10</v>
      </c>
      <c r="H593">
        <v>26</v>
      </c>
      <c r="I593" s="22">
        <v>500</v>
      </c>
      <c r="J593">
        <v>26.05</v>
      </c>
      <c r="K593" s="22">
        <v>550</v>
      </c>
      <c r="L593">
        <v>27</v>
      </c>
      <c r="M593">
        <v>10</v>
      </c>
      <c r="N593">
        <v>1.45</v>
      </c>
      <c r="O593">
        <v>26.9</v>
      </c>
      <c r="P593" s="22">
        <v>20</v>
      </c>
      <c r="Q593">
        <v>26.95</v>
      </c>
      <c r="R593">
        <v>20</v>
      </c>
      <c r="S593">
        <v>27</v>
      </c>
      <c r="T593">
        <v>640</v>
      </c>
      <c r="U593">
        <v>10</v>
      </c>
      <c r="V593">
        <v>27</v>
      </c>
      <c r="W593">
        <v>27</v>
      </c>
      <c r="X593">
        <v>27</v>
      </c>
      <c r="Y593">
        <v>10</v>
      </c>
    </row>
    <row r="594" spans="1:25">
      <c r="A594" t="s">
        <v>189</v>
      </c>
      <c r="C594">
        <v>13.7</v>
      </c>
      <c r="D594">
        <v>12.8</v>
      </c>
      <c r="E594">
        <v>11.95</v>
      </c>
      <c r="F594">
        <v>12</v>
      </c>
      <c r="G594" s="22">
        <v>1000</v>
      </c>
      <c r="H594">
        <v>12.05</v>
      </c>
      <c r="I594" s="22">
        <v>1000</v>
      </c>
      <c r="J594">
        <v>12.9</v>
      </c>
      <c r="K594">
        <v>190</v>
      </c>
      <c r="L594">
        <v>12.85</v>
      </c>
      <c r="M594">
        <v>10</v>
      </c>
      <c r="N594">
        <v>0.05</v>
      </c>
      <c r="O594">
        <v>13.4</v>
      </c>
      <c r="P594" s="22">
        <v>9530</v>
      </c>
      <c r="T594" s="22"/>
      <c r="U594">
        <v>10</v>
      </c>
      <c r="V594">
        <v>12.85</v>
      </c>
      <c r="W594">
        <v>12.85</v>
      </c>
      <c r="X594">
        <v>12.85</v>
      </c>
    </row>
    <row r="595" spans="1:25">
      <c r="A595" t="s">
        <v>190</v>
      </c>
      <c r="C595">
        <v>19.649999999999999</v>
      </c>
      <c r="D595">
        <v>18.399999999999999</v>
      </c>
      <c r="E595">
        <v>17.149999999999999</v>
      </c>
      <c r="F595">
        <v>17.95</v>
      </c>
      <c r="G595">
        <v>10</v>
      </c>
      <c r="H595">
        <v>18</v>
      </c>
      <c r="I595" s="22">
        <v>400</v>
      </c>
      <c r="J595">
        <v>18.05</v>
      </c>
      <c r="K595" s="22">
        <v>10</v>
      </c>
      <c r="L595">
        <v>18.899999999999999</v>
      </c>
      <c r="M595">
        <v>10</v>
      </c>
      <c r="N595">
        <v>0.5</v>
      </c>
      <c r="O595">
        <v>18.5</v>
      </c>
      <c r="P595" s="22">
        <v>2000</v>
      </c>
      <c r="Q595">
        <v>18.75</v>
      </c>
      <c r="R595" s="22">
        <v>60</v>
      </c>
      <c r="S595">
        <v>18.8</v>
      </c>
      <c r="T595" s="22">
        <v>200</v>
      </c>
      <c r="U595">
        <v>10</v>
      </c>
      <c r="V595">
        <v>18.899999999999999</v>
      </c>
      <c r="W595">
        <v>18.899999999999999</v>
      </c>
      <c r="X595">
        <v>18.899999999999999</v>
      </c>
    </row>
    <row r="596" spans="1:25">
      <c r="A596" t="s">
        <v>198</v>
      </c>
      <c r="C596">
        <v>7.49</v>
      </c>
      <c r="D596">
        <v>7</v>
      </c>
      <c r="E596">
        <v>6.51</v>
      </c>
      <c r="I596" s="22"/>
      <c r="J596">
        <v>6.51</v>
      </c>
      <c r="K596">
        <v>30</v>
      </c>
      <c r="L596">
        <v>6.51</v>
      </c>
      <c r="M596">
        <v>10</v>
      </c>
      <c r="N596">
        <v>-0.49</v>
      </c>
      <c r="O596">
        <v>6.8</v>
      </c>
      <c r="P596">
        <v>90</v>
      </c>
      <c r="Q596">
        <v>7.4</v>
      </c>
      <c r="R596" s="22">
        <v>1000</v>
      </c>
      <c r="U596">
        <v>10</v>
      </c>
      <c r="V596">
        <v>6.51</v>
      </c>
      <c r="W596">
        <v>6.51</v>
      </c>
      <c r="X596">
        <v>6.51</v>
      </c>
    </row>
    <row r="597" spans="1:25">
      <c r="A597" t="s">
        <v>204</v>
      </c>
      <c r="C597" s="43">
        <v>13.35</v>
      </c>
      <c r="D597">
        <v>12.5</v>
      </c>
      <c r="E597">
        <v>11.65</v>
      </c>
      <c r="L597">
        <v>13.3</v>
      </c>
      <c r="M597">
        <v>10</v>
      </c>
      <c r="N597">
        <v>0.8</v>
      </c>
      <c r="O597">
        <v>11.65</v>
      </c>
      <c r="P597" s="22">
        <v>2220</v>
      </c>
      <c r="Q597">
        <v>12</v>
      </c>
      <c r="R597" s="22">
        <v>1000</v>
      </c>
      <c r="S597">
        <v>12.5</v>
      </c>
      <c r="T597" s="22">
        <v>1000</v>
      </c>
      <c r="U597">
        <v>10</v>
      </c>
      <c r="V597">
        <v>13.3</v>
      </c>
      <c r="W597">
        <v>13.3</v>
      </c>
      <c r="X597">
        <v>13.3</v>
      </c>
    </row>
    <row r="598" spans="1:25">
      <c r="A598" t="s">
        <v>211</v>
      </c>
      <c r="C598">
        <v>36.9</v>
      </c>
      <c r="D598">
        <v>34.5</v>
      </c>
      <c r="E598">
        <v>32.1</v>
      </c>
      <c r="H598">
        <v>32.200000000000003</v>
      </c>
      <c r="I598">
        <v>500</v>
      </c>
      <c r="J598">
        <v>33</v>
      </c>
      <c r="K598" s="22">
        <v>1000</v>
      </c>
      <c r="L598">
        <v>36.700000000000003</v>
      </c>
      <c r="M598">
        <v>10</v>
      </c>
      <c r="N598">
        <v>2.2000000000000002</v>
      </c>
      <c r="O598">
        <v>35</v>
      </c>
      <c r="P598" s="22">
        <v>1500</v>
      </c>
      <c r="Q598">
        <v>36.700000000000003</v>
      </c>
      <c r="R598">
        <v>990</v>
      </c>
      <c r="S598">
        <v>36.799999999999997</v>
      </c>
      <c r="T598" s="22">
        <v>1300</v>
      </c>
      <c r="U598">
        <v>10</v>
      </c>
      <c r="V598">
        <v>36.700000000000003</v>
      </c>
      <c r="W598">
        <v>36.700000000000003</v>
      </c>
      <c r="X598">
        <v>36.700000000000003</v>
      </c>
    </row>
    <row r="599" spans="1:25">
      <c r="A599" t="s">
        <v>217</v>
      </c>
      <c r="C599">
        <v>25.1</v>
      </c>
      <c r="D599">
        <v>23.5</v>
      </c>
      <c r="E599">
        <v>21.9</v>
      </c>
      <c r="F599">
        <v>22.85</v>
      </c>
      <c r="G599">
        <v>500</v>
      </c>
      <c r="H599">
        <v>23</v>
      </c>
      <c r="I599">
        <v>800</v>
      </c>
      <c r="J599">
        <v>23.05</v>
      </c>
      <c r="K599">
        <v>50</v>
      </c>
      <c r="L599">
        <v>24</v>
      </c>
      <c r="M599">
        <v>10</v>
      </c>
      <c r="N599">
        <v>0.5</v>
      </c>
      <c r="O599">
        <v>24</v>
      </c>
      <c r="P599">
        <v>310</v>
      </c>
      <c r="Q599">
        <v>24.5</v>
      </c>
      <c r="R599" s="22">
        <v>1000</v>
      </c>
      <c r="S599">
        <v>24.9</v>
      </c>
      <c r="T599" s="22">
        <v>30</v>
      </c>
      <c r="U599">
        <v>10</v>
      </c>
      <c r="V599">
        <v>24</v>
      </c>
      <c r="W599">
        <v>24</v>
      </c>
      <c r="X599">
        <v>24</v>
      </c>
    </row>
    <row r="600" spans="1:25">
      <c r="A600" t="s">
        <v>223</v>
      </c>
      <c r="C600">
        <v>11.4</v>
      </c>
      <c r="D600">
        <v>10.7</v>
      </c>
      <c r="E600">
        <v>9.9600000000000009</v>
      </c>
      <c r="F600">
        <v>10.15</v>
      </c>
      <c r="G600">
        <v>700</v>
      </c>
      <c r="H600">
        <v>10.199999999999999</v>
      </c>
      <c r="I600" s="22">
        <v>2250</v>
      </c>
      <c r="J600">
        <v>10.3</v>
      </c>
      <c r="K600" s="22">
        <v>3840</v>
      </c>
      <c r="L600">
        <v>10.8</v>
      </c>
      <c r="M600">
        <v>10</v>
      </c>
      <c r="N600">
        <v>0.1</v>
      </c>
      <c r="O600">
        <v>10.8</v>
      </c>
      <c r="P600" s="22">
        <v>2050</v>
      </c>
      <c r="Q600">
        <v>10.85</v>
      </c>
      <c r="R600" s="22">
        <v>1990</v>
      </c>
      <c r="S600">
        <v>10.9</v>
      </c>
      <c r="T600">
        <v>440</v>
      </c>
      <c r="U600">
        <v>10</v>
      </c>
      <c r="V600">
        <v>10.8</v>
      </c>
      <c r="W600">
        <v>10.8</v>
      </c>
      <c r="X600">
        <v>10.8</v>
      </c>
    </row>
    <row r="601" spans="1:25">
      <c r="A601" t="s">
        <v>225</v>
      </c>
      <c r="C601">
        <v>28.55</v>
      </c>
      <c r="D601">
        <v>26.7</v>
      </c>
      <c r="E601">
        <v>24.85</v>
      </c>
      <c r="F601">
        <v>25.2</v>
      </c>
      <c r="G601" s="22">
        <v>2000</v>
      </c>
      <c r="H601">
        <v>25.25</v>
      </c>
      <c r="I601" s="22">
        <v>1000</v>
      </c>
      <c r="J601">
        <v>25.3</v>
      </c>
      <c r="K601" s="22">
        <v>100</v>
      </c>
      <c r="L601">
        <v>26.9</v>
      </c>
      <c r="M601">
        <v>10</v>
      </c>
      <c r="N601">
        <v>0.2</v>
      </c>
      <c r="O601">
        <v>26.7</v>
      </c>
      <c r="P601">
        <v>340</v>
      </c>
      <c r="Q601">
        <v>26.75</v>
      </c>
      <c r="R601">
        <v>600</v>
      </c>
      <c r="S601">
        <v>26.8</v>
      </c>
      <c r="T601">
        <v>590</v>
      </c>
      <c r="U601">
        <v>10</v>
      </c>
      <c r="V601">
        <v>26.9</v>
      </c>
      <c r="W601">
        <v>26.9</v>
      </c>
      <c r="X601">
        <v>26.9</v>
      </c>
      <c r="Y601">
        <v>10</v>
      </c>
    </row>
    <row r="602" spans="1:25">
      <c r="A602" t="s">
        <v>243</v>
      </c>
      <c r="C602">
        <v>28.65</v>
      </c>
      <c r="D602">
        <v>26.8</v>
      </c>
      <c r="E602">
        <v>24.95</v>
      </c>
      <c r="F602">
        <v>26.9</v>
      </c>
      <c r="G602" s="22">
        <v>2000</v>
      </c>
      <c r="H602">
        <v>26.95</v>
      </c>
      <c r="I602">
        <v>500</v>
      </c>
      <c r="J602">
        <v>27</v>
      </c>
      <c r="K602" s="22">
        <v>100</v>
      </c>
      <c r="L602">
        <v>27.9</v>
      </c>
      <c r="M602">
        <v>10</v>
      </c>
      <c r="N602">
        <v>1.1000000000000001</v>
      </c>
      <c r="O602">
        <v>27.75</v>
      </c>
      <c r="P602" s="22">
        <v>1600</v>
      </c>
      <c r="Q602">
        <v>27.8</v>
      </c>
      <c r="R602" s="22">
        <v>1150</v>
      </c>
      <c r="S602">
        <v>27.9</v>
      </c>
      <c r="T602">
        <v>200</v>
      </c>
      <c r="U602">
        <v>10</v>
      </c>
      <c r="V602">
        <v>27.9</v>
      </c>
      <c r="W602">
        <v>27.9</v>
      </c>
      <c r="X602">
        <v>27.9</v>
      </c>
    </row>
    <row r="603" spans="1:25">
      <c r="A603" t="s">
        <v>1864</v>
      </c>
      <c r="C603">
        <v>6.6</v>
      </c>
      <c r="D603">
        <v>5.8</v>
      </c>
      <c r="E603">
        <v>5</v>
      </c>
      <c r="K603" s="22"/>
      <c r="L603">
        <v>5.8</v>
      </c>
      <c r="N603">
        <v>0</v>
      </c>
      <c r="O603">
        <v>6.1</v>
      </c>
      <c r="P603">
        <v>200</v>
      </c>
      <c r="Q603">
        <v>6.2</v>
      </c>
      <c r="R603">
        <v>100</v>
      </c>
    </row>
    <row r="604" spans="1:25">
      <c r="A604" t="s">
        <v>1259</v>
      </c>
      <c r="C604">
        <v>6.9</v>
      </c>
      <c r="D604">
        <v>6</v>
      </c>
      <c r="E604">
        <v>5.0999999999999996</v>
      </c>
      <c r="H604">
        <v>6.8</v>
      </c>
      <c r="I604" s="22">
        <v>10000</v>
      </c>
      <c r="J604">
        <v>6.9</v>
      </c>
      <c r="K604">
        <v>600</v>
      </c>
      <c r="L604">
        <v>6</v>
      </c>
      <c r="N604">
        <v>0</v>
      </c>
    </row>
    <row r="605" spans="1:25">
      <c r="A605" t="s">
        <v>50</v>
      </c>
      <c r="C605">
        <v>10.7</v>
      </c>
      <c r="D605">
        <v>10</v>
      </c>
      <c r="E605">
        <v>9.3000000000000007</v>
      </c>
      <c r="F605">
        <v>9.31</v>
      </c>
      <c r="G605">
        <v>50</v>
      </c>
      <c r="H605">
        <v>9.32</v>
      </c>
      <c r="I605">
        <v>50</v>
      </c>
      <c r="J605">
        <v>9.33</v>
      </c>
      <c r="K605">
        <v>50</v>
      </c>
      <c r="L605">
        <v>10</v>
      </c>
      <c r="N605">
        <v>0</v>
      </c>
      <c r="O605">
        <v>10</v>
      </c>
      <c r="P605" s="22">
        <v>3560</v>
      </c>
      <c r="Q605">
        <v>10.5</v>
      </c>
      <c r="R605" s="22">
        <v>2480</v>
      </c>
      <c r="S605">
        <v>10.6</v>
      </c>
      <c r="T605" s="22">
        <v>1010</v>
      </c>
    </row>
    <row r="606" spans="1:25">
      <c r="A606" t="s">
        <v>1488</v>
      </c>
      <c r="C606">
        <v>15.5</v>
      </c>
      <c r="D606">
        <v>13.5</v>
      </c>
      <c r="E606">
        <v>11.5</v>
      </c>
      <c r="L606">
        <v>13.5</v>
      </c>
      <c r="N606">
        <v>0</v>
      </c>
    </row>
    <row r="607" spans="1:25">
      <c r="A607" t="s">
        <v>246</v>
      </c>
      <c r="C607">
        <v>20.3</v>
      </c>
      <c r="D607">
        <v>18.5</v>
      </c>
      <c r="E607">
        <v>16.7</v>
      </c>
      <c r="F607">
        <v>16.8</v>
      </c>
      <c r="G607">
        <v>500</v>
      </c>
      <c r="H607">
        <v>17.5</v>
      </c>
      <c r="I607" s="22">
        <v>6600</v>
      </c>
      <c r="J607">
        <v>17.600000000000001</v>
      </c>
      <c r="K607" s="22">
        <v>1000</v>
      </c>
      <c r="L607">
        <v>18.5</v>
      </c>
      <c r="N607">
        <v>0</v>
      </c>
    </row>
    <row r="608" spans="1:25">
      <c r="A608" t="s">
        <v>941</v>
      </c>
      <c r="C608">
        <v>21.2</v>
      </c>
      <c r="D608">
        <v>18.5</v>
      </c>
      <c r="E608">
        <v>15.8</v>
      </c>
      <c r="G608" s="22"/>
      <c r="H608">
        <v>18</v>
      </c>
      <c r="I608">
        <v>500</v>
      </c>
      <c r="J608">
        <v>18.5</v>
      </c>
      <c r="K608" s="22">
        <v>2000</v>
      </c>
      <c r="L608">
        <v>18.5</v>
      </c>
      <c r="N608">
        <v>0</v>
      </c>
    </row>
    <row r="609" spans="1:20">
      <c r="A609" t="s">
        <v>1409</v>
      </c>
      <c r="C609">
        <v>11.5</v>
      </c>
      <c r="D609">
        <v>10</v>
      </c>
      <c r="E609">
        <v>8.5</v>
      </c>
      <c r="L609">
        <v>10</v>
      </c>
      <c r="N609">
        <v>0</v>
      </c>
      <c r="T609" s="22"/>
    </row>
    <row r="610" spans="1:20">
      <c r="A610" t="s">
        <v>1260</v>
      </c>
      <c r="C610">
        <v>3.5</v>
      </c>
      <c r="D610">
        <v>3.1</v>
      </c>
      <c r="E610">
        <v>2.7</v>
      </c>
      <c r="G610" s="22"/>
      <c r="H610">
        <v>2.7</v>
      </c>
      <c r="I610">
        <v>400</v>
      </c>
      <c r="J610">
        <v>2.8</v>
      </c>
      <c r="K610" s="22">
        <v>1400</v>
      </c>
      <c r="L610">
        <v>3.1</v>
      </c>
      <c r="N610">
        <v>0</v>
      </c>
      <c r="O610">
        <v>3.1</v>
      </c>
      <c r="P610" s="22">
        <v>1000</v>
      </c>
      <c r="Q610">
        <v>3.5</v>
      </c>
      <c r="R610" s="22">
        <v>1200</v>
      </c>
      <c r="T610" s="22"/>
    </row>
    <row r="611" spans="1:20">
      <c r="A611" t="s">
        <v>51</v>
      </c>
      <c r="C611">
        <v>4.49</v>
      </c>
      <c r="D611">
        <v>4.2</v>
      </c>
      <c r="E611">
        <v>3.91</v>
      </c>
      <c r="L611">
        <v>4.2</v>
      </c>
      <c r="N611">
        <v>0</v>
      </c>
    </row>
    <row r="612" spans="1:20">
      <c r="A612" t="s">
        <v>52</v>
      </c>
      <c r="C612">
        <v>9.6300000000000008</v>
      </c>
      <c r="D612">
        <v>9</v>
      </c>
      <c r="E612">
        <v>8.3699999999999992</v>
      </c>
      <c r="F612">
        <v>8.6999999999999993</v>
      </c>
      <c r="G612">
        <v>200</v>
      </c>
      <c r="H612">
        <v>8.7100000000000009</v>
      </c>
      <c r="I612">
        <v>500</v>
      </c>
      <c r="J612">
        <v>8.8000000000000007</v>
      </c>
      <c r="K612">
        <v>10</v>
      </c>
      <c r="L612">
        <v>9</v>
      </c>
      <c r="N612">
        <v>0</v>
      </c>
      <c r="O612">
        <v>8.99</v>
      </c>
      <c r="P612">
        <v>10</v>
      </c>
      <c r="Q612">
        <v>9</v>
      </c>
      <c r="R612" s="22">
        <v>5000</v>
      </c>
      <c r="S612">
        <v>9.3000000000000007</v>
      </c>
      <c r="T612">
        <v>300</v>
      </c>
    </row>
    <row r="613" spans="1:20">
      <c r="A613" t="s">
        <v>942</v>
      </c>
      <c r="C613">
        <v>29.3</v>
      </c>
      <c r="D613">
        <v>25.5</v>
      </c>
      <c r="E613">
        <v>21.7</v>
      </c>
      <c r="K613" s="22"/>
      <c r="L613">
        <v>25.5</v>
      </c>
      <c r="N613">
        <v>0</v>
      </c>
      <c r="O613">
        <v>25.5</v>
      </c>
      <c r="P613" s="22">
        <v>6100</v>
      </c>
    </row>
    <row r="614" spans="1:20">
      <c r="A614" t="s">
        <v>943</v>
      </c>
      <c r="C614">
        <v>32.200000000000003</v>
      </c>
      <c r="D614">
        <v>28</v>
      </c>
      <c r="E614">
        <v>23.8</v>
      </c>
      <c r="J614">
        <v>23.8</v>
      </c>
      <c r="K614" s="22">
        <v>100</v>
      </c>
      <c r="L614">
        <v>28</v>
      </c>
      <c r="N614">
        <v>0</v>
      </c>
      <c r="O614">
        <v>32</v>
      </c>
      <c r="P614" s="22">
        <v>1700</v>
      </c>
      <c r="Q614">
        <v>32.200000000000003</v>
      </c>
      <c r="R614">
        <v>100</v>
      </c>
    </row>
    <row r="615" spans="1:20">
      <c r="A615" t="s">
        <v>249</v>
      </c>
      <c r="C615">
        <v>22</v>
      </c>
      <c r="D615">
        <v>20</v>
      </c>
      <c r="E615">
        <v>18</v>
      </c>
      <c r="F615">
        <v>18.5</v>
      </c>
      <c r="G615">
        <v>500</v>
      </c>
      <c r="H615">
        <v>18.8</v>
      </c>
      <c r="I615" s="22">
        <v>1000</v>
      </c>
      <c r="J615">
        <v>19.5</v>
      </c>
      <c r="K615" s="22">
        <v>800</v>
      </c>
      <c r="L615">
        <v>20</v>
      </c>
      <c r="N615">
        <v>0</v>
      </c>
      <c r="O615">
        <v>21.2</v>
      </c>
      <c r="P615" s="22">
        <v>300</v>
      </c>
      <c r="Q615">
        <v>21.9</v>
      </c>
      <c r="R615">
        <v>300</v>
      </c>
    </row>
    <row r="616" spans="1:20">
      <c r="A616" t="s">
        <v>250</v>
      </c>
      <c r="C616">
        <v>15.1</v>
      </c>
      <c r="D616">
        <v>13.8</v>
      </c>
      <c r="E616">
        <v>12.5</v>
      </c>
      <c r="L616">
        <v>13.8</v>
      </c>
      <c r="N616">
        <v>0</v>
      </c>
      <c r="O616">
        <v>14</v>
      </c>
      <c r="P616" s="22">
        <v>1000</v>
      </c>
      <c r="R616" s="22"/>
    </row>
    <row r="617" spans="1:20">
      <c r="A617" t="s">
        <v>1250</v>
      </c>
      <c r="C617">
        <v>21.2</v>
      </c>
      <c r="D617">
        <v>18.5</v>
      </c>
      <c r="E617">
        <v>15.8</v>
      </c>
      <c r="L617">
        <v>18.5</v>
      </c>
      <c r="N617">
        <v>0</v>
      </c>
    </row>
    <row r="618" spans="1:20">
      <c r="A618" t="s">
        <v>1203</v>
      </c>
      <c r="C618">
        <v>7.8</v>
      </c>
      <c r="D618">
        <v>6.8</v>
      </c>
      <c r="E618">
        <v>5.8</v>
      </c>
      <c r="G618" s="22"/>
      <c r="L618">
        <v>6.8</v>
      </c>
      <c r="N618">
        <v>0</v>
      </c>
      <c r="O618">
        <v>7.1</v>
      </c>
      <c r="P618">
        <v>800</v>
      </c>
      <c r="Q618">
        <v>7.2</v>
      </c>
      <c r="R618" s="22">
        <v>2000</v>
      </c>
      <c r="S618">
        <v>7.3</v>
      </c>
      <c r="T618" s="22">
        <v>1300</v>
      </c>
    </row>
    <row r="619" spans="1:20">
      <c r="A619" t="s">
        <v>1223</v>
      </c>
      <c r="C619">
        <v>7.7</v>
      </c>
      <c r="D619">
        <v>6.7</v>
      </c>
      <c r="E619">
        <v>5.7</v>
      </c>
      <c r="H619">
        <v>5.8</v>
      </c>
      <c r="I619" s="22">
        <v>5000</v>
      </c>
      <c r="J619">
        <v>6</v>
      </c>
      <c r="K619" s="22">
        <v>1000</v>
      </c>
      <c r="L619">
        <v>6.7</v>
      </c>
      <c r="N619">
        <v>0</v>
      </c>
      <c r="O619">
        <v>7.7</v>
      </c>
      <c r="P619" s="22">
        <v>11000</v>
      </c>
    </row>
    <row r="620" spans="1:20">
      <c r="A620" t="s">
        <v>1406</v>
      </c>
      <c r="C620">
        <v>39.6</v>
      </c>
      <c r="D620">
        <v>34.5</v>
      </c>
      <c r="E620">
        <v>29.4</v>
      </c>
      <c r="F620">
        <v>33</v>
      </c>
      <c r="G620" s="22">
        <v>100</v>
      </c>
      <c r="H620">
        <v>33.5</v>
      </c>
      <c r="I620" s="22">
        <v>500</v>
      </c>
      <c r="J620">
        <v>33.6</v>
      </c>
      <c r="K620">
        <v>500</v>
      </c>
      <c r="L620">
        <v>34.5</v>
      </c>
      <c r="N620">
        <v>0</v>
      </c>
      <c r="O620">
        <v>34.5</v>
      </c>
      <c r="P620" s="22">
        <v>5200</v>
      </c>
      <c r="Q620">
        <v>35</v>
      </c>
      <c r="R620" s="22">
        <v>1100</v>
      </c>
      <c r="S620">
        <v>35.5</v>
      </c>
      <c r="T620" s="22">
        <v>1100</v>
      </c>
    </row>
    <row r="621" spans="1:20">
      <c r="A621" t="s">
        <v>253</v>
      </c>
      <c r="C621">
        <v>28.7</v>
      </c>
      <c r="D621">
        <v>26.1</v>
      </c>
      <c r="E621">
        <v>23.5</v>
      </c>
      <c r="F621">
        <v>24.8</v>
      </c>
      <c r="G621">
        <v>200</v>
      </c>
      <c r="H621">
        <v>25.5</v>
      </c>
      <c r="I621">
        <v>200</v>
      </c>
      <c r="J621">
        <v>25.9</v>
      </c>
      <c r="K621">
        <v>200</v>
      </c>
      <c r="L621">
        <v>26.1</v>
      </c>
      <c r="N621">
        <v>0</v>
      </c>
      <c r="O621">
        <v>28</v>
      </c>
      <c r="P621">
        <v>400</v>
      </c>
      <c r="Q621">
        <v>28.6</v>
      </c>
      <c r="R621" s="22">
        <v>1000</v>
      </c>
      <c r="S621">
        <v>28.7</v>
      </c>
      <c r="T621" s="22">
        <v>5000</v>
      </c>
    </row>
    <row r="622" spans="1:20">
      <c r="A622" t="s">
        <v>1160</v>
      </c>
      <c r="C622">
        <v>21.8</v>
      </c>
      <c r="D622">
        <v>15.6</v>
      </c>
      <c r="E622">
        <v>9.4</v>
      </c>
      <c r="L622">
        <v>15.6</v>
      </c>
      <c r="N622">
        <v>0</v>
      </c>
    </row>
    <row r="623" spans="1:20">
      <c r="A623" t="s">
        <v>254</v>
      </c>
      <c r="C623">
        <v>9.3000000000000007</v>
      </c>
      <c r="D623">
        <v>8.5</v>
      </c>
      <c r="E623">
        <v>7.7</v>
      </c>
      <c r="J623">
        <v>7.7</v>
      </c>
      <c r="K623">
        <v>100</v>
      </c>
      <c r="L623">
        <v>8.5</v>
      </c>
      <c r="N623">
        <v>0</v>
      </c>
      <c r="O623">
        <v>9.3000000000000007</v>
      </c>
      <c r="P623">
        <v>100</v>
      </c>
    </row>
    <row r="624" spans="1:20">
      <c r="A624" t="s">
        <v>255</v>
      </c>
      <c r="C624">
        <v>55</v>
      </c>
      <c r="D624">
        <v>50</v>
      </c>
      <c r="E624">
        <v>45</v>
      </c>
      <c r="J624">
        <v>48</v>
      </c>
      <c r="K624">
        <v>200</v>
      </c>
      <c r="L624">
        <v>50</v>
      </c>
      <c r="N624">
        <v>0</v>
      </c>
    </row>
    <row r="625" spans="1:20">
      <c r="A625" t="s">
        <v>944</v>
      </c>
      <c r="C625">
        <v>3.2</v>
      </c>
      <c r="D625">
        <v>2.8</v>
      </c>
      <c r="E625">
        <v>2.4</v>
      </c>
      <c r="J625">
        <v>2.4</v>
      </c>
      <c r="K625" s="22">
        <v>1000</v>
      </c>
      <c r="L625">
        <v>2.8</v>
      </c>
      <c r="N625">
        <v>0</v>
      </c>
    </row>
    <row r="626" spans="1:20">
      <c r="A626" t="s">
        <v>54</v>
      </c>
      <c r="C626">
        <v>0.7</v>
      </c>
      <c r="D626">
        <v>0.7</v>
      </c>
      <c r="E626">
        <v>0.7</v>
      </c>
      <c r="G626" s="22"/>
      <c r="I626" s="22"/>
      <c r="K626" s="22"/>
      <c r="P626" s="22"/>
      <c r="T626" s="22"/>
    </row>
    <row r="627" spans="1:20">
      <c r="A627" t="s">
        <v>1161</v>
      </c>
      <c r="C627">
        <v>14.8</v>
      </c>
      <c r="D627">
        <v>10.6</v>
      </c>
      <c r="E627">
        <v>6.4</v>
      </c>
      <c r="G627" s="22"/>
      <c r="I627" s="22"/>
      <c r="L627">
        <v>10.6</v>
      </c>
      <c r="N627">
        <v>0</v>
      </c>
    </row>
    <row r="628" spans="1:20">
      <c r="A628" t="s">
        <v>1623</v>
      </c>
      <c r="C628">
        <v>32.700000000000003</v>
      </c>
      <c r="D628">
        <v>28.5</v>
      </c>
      <c r="E628">
        <v>24.3</v>
      </c>
      <c r="F628">
        <v>27</v>
      </c>
      <c r="G628">
        <v>300</v>
      </c>
      <c r="H628">
        <v>27.2</v>
      </c>
      <c r="I628" s="22">
        <v>2000</v>
      </c>
      <c r="J628">
        <v>27.5</v>
      </c>
      <c r="K628" s="22">
        <v>2000</v>
      </c>
      <c r="L628">
        <v>28.5</v>
      </c>
      <c r="N628">
        <v>0</v>
      </c>
      <c r="O628">
        <v>29</v>
      </c>
      <c r="P628">
        <v>900</v>
      </c>
      <c r="Q628">
        <v>30</v>
      </c>
      <c r="R628" s="22">
        <v>1000</v>
      </c>
      <c r="S628">
        <v>30.5</v>
      </c>
      <c r="T628" s="22">
        <v>3500</v>
      </c>
    </row>
    <row r="629" spans="1:20">
      <c r="A629" t="s">
        <v>55</v>
      </c>
      <c r="C629">
        <v>0.4</v>
      </c>
      <c r="D629">
        <v>0.4</v>
      </c>
      <c r="E629">
        <v>0.4</v>
      </c>
    </row>
    <row r="630" spans="1:20">
      <c r="A630" t="s">
        <v>257</v>
      </c>
      <c r="C630">
        <v>1.3</v>
      </c>
      <c r="D630">
        <v>1.2</v>
      </c>
      <c r="E630">
        <v>1.1000000000000001</v>
      </c>
      <c r="H630">
        <v>1.1000000000000001</v>
      </c>
      <c r="I630" s="22">
        <v>6000</v>
      </c>
      <c r="J630">
        <v>1.2</v>
      </c>
      <c r="K630" s="22">
        <v>2000</v>
      </c>
      <c r="L630">
        <v>1.2</v>
      </c>
      <c r="N630">
        <v>0</v>
      </c>
      <c r="O630">
        <v>1.3</v>
      </c>
      <c r="P630" s="22">
        <v>3000</v>
      </c>
      <c r="R630" s="22"/>
      <c r="T630" s="22"/>
    </row>
    <row r="631" spans="1:20">
      <c r="A631" t="s">
        <v>1626</v>
      </c>
      <c r="C631">
        <v>56.4</v>
      </c>
      <c r="D631">
        <v>40.299999999999997</v>
      </c>
      <c r="E631">
        <v>24.2</v>
      </c>
      <c r="I631" s="22"/>
      <c r="L631">
        <v>40.299999999999997</v>
      </c>
      <c r="N631">
        <v>0</v>
      </c>
      <c r="P631" s="22"/>
      <c r="T631" s="22"/>
    </row>
    <row r="632" spans="1:20">
      <c r="A632" t="s">
        <v>1353</v>
      </c>
      <c r="C632">
        <v>24.5</v>
      </c>
      <c r="D632">
        <v>22.3</v>
      </c>
      <c r="E632">
        <v>20.100000000000001</v>
      </c>
      <c r="L632">
        <v>22.3</v>
      </c>
      <c r="N632">
        <v>0</v>
      </c>
      <c r="R632" s="22"/>
      <c r="T632" s="22"/>
    </row>
    <row r="633" spans="1:20">
      <c r="A633" t="s">
        <v>1616</v>
      </c>
      <c r="C633">
        <v>14.9</v>
      </c>
      <c r="D633">
        <v>10.7</v>
      </c>
      <c r="E633">
        <v>6.5</v>
      </c>
      <c r="L633">
        <v>10.7</v>
      </c>
      <c r="N633">
        <v>0</v>
      </c>
    </row>
    <row r="634" spans="1:20">
      <c r="A634" t="s">
        <v>258</v>
      </c>
      <c r="C634">
        <v>13.8</v>
      </c>
      <c r="D634">
        <v>12.6</v>
      </c>
      <c r="E634">
        <v>11.4</v>
      </c>
      <c r="I634" s="22"/>
      <c r="K634" s="22"/>
      <c r="L634">
        <v>12.6</v>
      </c>
      <c r="N634">
        <v>0</v>
      </c>
      <c r="O634">
        <v>13.8</v>
      </c>
      <c r="P634" s="22">
        <v>1000</v>
      </c>
      <c r="R634" s="22"/>
      <c r="T634" s="22"/>
    </row>
    <row r="635" spans="1:20">
      <c r="A635" t="s">
        <v>945</v>
      </c>
      <c r="C635">
        <v>11.5</v>
      </c>
      <c r="D635">
        <v>10</v>
      </c>
      <c r="E635">
        <v>8.5</v>
      </c>
      <c r="J635">
        <v>9.6999999999999993</v>
      </c>
      <c r="K635" s="22">
        <v>2000</v>
      </c>
      <c r="L635">
        <v>10</v>
      </c>
      <c r="N635">
        <v>0</v>
      </c>
      <c r="O635">
        <v>11.5</v>
      </c>
      <c r="P635" s="22">
        <v>1200</v>
      </c>
      <c r="R635" s="22"/>
      <c r="T635" s="22"/>
    </row>
    <row r="636" spans="1:20">
      <c r="A636" t="s">
        <v>260</v>
      </c>
      <c r="C636">
        <v>4.4000000000000004</v>
      </c>
      <c r="D636">
        <v>4</v>
      </c>
      <c r="E636">
        <v>3.6</v>
      </c>
      <c r="J636">
        <v>4.4000000000000004</v>
      </c>
      <c r="K636">
        <v>200</v>
      </c>
      <c r="L636">
        <v>4</v>
      </c>
      <c r="N636">
        <v>0</v>
      </c>
      <c r="P636" s="22"/>
    </row>
    <row r="637" spans="1:20">
      <c r="A637" t="s">
        <v>1261</v>
      </c>
      <c r="C637">
        <v>21.7</v>
      </c>
      <c r="D637">
        <v>15.5</v>
      </c>
      <c r="E637">
        <v>9.3000000000000007</v>
      </c>
      <c r="G637" s="22"/>
      <c r="I637" s="22"/>
      <c r="L637">
        <v>15.5</v>
      </c>
      <c r="N637">
        <v>0</v>
      </c>
    </row>
    <row r="638" spans="1:20">
      <c r="A638" t="s">
        <v>946</v>
      </c>
      <c r="C638">
        <v>34.9</v>
      </c>
      <c r="D638">
        <v>30.4</v>
      </c>
      <c r="E638">
        <v>25.9</v>
      </c>
      <c r="F638">
        <v>27</v>
      </c>
      <c r="G638" s="22">
        <v>2200</v>
      </c>
      <c r="H638">
        <v>28</v>
      </c>
      <c r="I638">
        <v>700</v>
      </c>
      <c r="J638">
        <v>29</v>
      </c>
      <c r="K638" s="22">
        <v>200</v>
      </c>
      <c r="L638">
        <v>30.4</v>
      </c>
      <c r="N638">
        <v>0</v>
      </c>
      <c r="O638">
        <v>33</v>
      </c>
      <c r="P638">
        <v>500</v>
      </c>
      <c r="Q638">
        <v>34</v>
      </c>
      <c r="R638" s="22">
        <v>17600</v>
      </c>
    </row>
    <row r="639" spans="1:20">
      <c r="A639" t="s">
        <v>1354</v>
      </c>
      <c r="C639">
        <v>14</v>
      </c>
      <c r="D639">
        <v>10</v>
      </c>
      <c r="E639">
        <v>6</v>
      </c>
      <c r="K639" s="22"/>
      <c r="L639">
        <v>10</v>
      </c>
      <c r="N639">
        <v>0</v>
      </c>
      <c r="P639" s="22"/>
    </row>
    <row r="640" spans="1:20">
      <c r="A640" t="s">
        <v>1502</v>
      </c>
      <c r="C640">
        <v>12</v>
      </c>
      <c r="D640">
        <v>10.5</v>
      </c>
      <c r="E640">
        <v>9</v>
      </c>
      <c r="J640">
        <v>9.5</v>
      </c>
      <c r="K640" s="22">
        <v>2000</v>
      </c>
      <c r="L640">
        <v>10.5</v>
      </c>
      <c r="N640">
        <v>0</v>
      </c>
      <c r="O640">
        <v>10.5</v>
      </c>
      <c r="P640" s="22">
        <v>100</v>
      </c>
      <c r="Q640">
        <v>10.9</v>
      </c>
      <c r="R640">
        <v>700</v>
      </c>
      <c r="S640">
        <v>11.3</v>
      </c>
      <c r="T640" s="22">
        <v>1000</v>
      </c>
    </row>
    <row r="641" spans="1:20">
      <c r="A641" t="s">
        <v>947</v>
      </c>
      <c r="C641">
        <v>10.9</v>
      </c>
      <c r="D641">
        <v>9.5</v>
      </c>
      <c r="E641">
        <v>8.1</v>
      </c>
      <c r="L641">
        <v>9.5</v>
      </c>
      <c r="N641">
        <v>0</v>
      </c>
      <c r="P641" s="22"/>
      <c r="R641" s="22"/>
    </row>
    <row r="642" spans="1:20">
      <c r="A642" t="s">
        <v>948</v>
      </c>
      <c r="C642">
        <v>9.8000000000000007</v>
      </c>
      <c r="D642">
        <v>7</v>
      </c>
      <c r="E642">
        <v>4.2</v>
      </c>
      <c r="L642">
        <v>7</v>
      </c>
      <c r="N642">
        <v>0</v>
      </c>
    </row>
    <row r="643" spans="1:20">
      <c r="A643" t="s">
        <v>1553</v>
      </c>
      <c r="C643">
        <v>11.5</v>
      </c>
      <c r="D643">
        <v>10</v>
      </c>
      <c r="E643">
        <v>8.5</v>
      </c>
      <c r="G643" s="22"/>
      <c r="I643" s="22"/>
      <c r="L643">
        <v>10</v>
      </c>
      <c r="N643">
        <v>0</v>
      </c>
    </row>
    <row r="644" spans="1:20">
      <c r="A644" t="s">
        <v>1503</v>
      </c>
      <c r="C644">
        <v>21.3</v>
      </c>
      <c r="D644">
        <v>18.600000000000001</v>
      </c>
      <c r="E644">
        <v>15.9</v>
      </c>
      <c r="L644">
        <v>18.600000000000001</v>
      </c>
      <c r="N644">
        <v>0</v>
      </c>
      <c r="O644">
        <v>20.5</v>
      </c>
      <c r="P644" s="22">
        <v>3300</v>
      </c>
      <c r="Q644">
        <v>21</v>
      </c>
      <c r="R644" s="22">
        <v>15000</v>
      </c>
    </row>
    <row r="645" spans="1:20">
      <c r="A645" t="s">
        <v>949</v>
      </c>
      <c r="C645">
        <v>2.2999999999999998</v>
      </c>
      <c r="D645">
        <v>2</v>
      </c>
      <c r="E645">
        <v>1.7</v>
      </c>
      <c r="L645">
        <v>2</v>
      </c>
      <c r="N645">
        <v>0</v>
      </c>
    </row>
    <row r="646" spans="1:20">
      <c r="A646" t="s">
        <v>1667</v>
      </c>
      <c r="C646">
        <v>19.3</v>
      </c>
      <c r="D646">
        <v>13.8</v>
      </c>
      <c r="E646">
        <v>8.3000000000000007</v>
      </c>
      <c r="L646">
        <v>13.8</v>
      </c>
      <c r="N646">
        <v>0</v>
      </c>
    </row>
    <row r="647" spans="1:20">
      <c r="A647" t="s">
        <v>950</v>
      </c>
      <c r="C647">
        <v>13.8</v>
      </c>
      <c r="D647">
        <v>9.9</v>
      </c>
      <c r="E647">
        <v>6</v>
      </c>
      <c r="J647">
        <v>6</v>
      </c>
      <c r="K647">
        <v>300</v>
      </c>
      <c r="L647">
        <v>9.9</v>
      </c>
      <c r="N647">
        <v>0</v>
      </c>
      <c r="O647">
        <v>10.5</v>
      </c>
      <c r="P647">
        <v>900</v>
      </c>
      <c r="Q647">
        <v>10.9</v>
      </c>
      <c r="R647">
        <v>100</v>
      </c>
      <c r="S647">
        <v>13.8</v>
      </c>
      <c r="T647" s="22">
        <v>9500</v>
      </c>
    </row>
    <row r="648" spans="1:20">
      <c r="A648" t="s">
        <v>262</v>
      </c>
      <c r="C648">
        <v>6.7</v>
      </c>
      <c r="D648">
        <v>4.8</v>
      </c>
      <c r="E648">
        <v>2.9</v>
      </c>
      <c r="L648">
        <v>4.8</v>
      </c>
      <c r="N648">
        <v>0</v>
      </c>
      <c r="O648">
        <v>4.8</v>
      </c>
      <c r="P648">
        <v>100</v>
      </c>
    </row>
    <row r="649" spans="1:20">
      <c r="A649" t="s">
        <v>1384</v>
      </c>
      <c r="C649">
        <v>5.2</v>
      </c>
      <c r="D649">
        <v>4.5999999999999996</v>
      </c>
      <c r="E649">
        <v>4</v>
      </c>
      <c r="L649">
        <v>4.5999999999999996</v>
      </c>
      <c r="N649">
        <v>0</v>
      </c>
    </row>
    <row r="650" spans="1:20">
      <c r="A650" t="s">
        <v>58</v>
      </c>
      <c r="C650">
        <v>30.65</v>
      </c>
      <c r="D650">
        <v>28.65</v>
      </c>
      <c r="E650">
        <v>26.65</v>
      </c>
      <c r="F650">
        <v>27.05</v>
      </c>
      <c r="G650">
        <v>120</v>
      </c>
      <c r="H650">
        <v>27.1</v>
      </c>
      <c r="I650">
        <v>550</v>
      </c>
      <c r="J650">
        <v>27.15</v>
      </c>
      <c r="K650">
        <v>120</v>
      </c>
      <c r="L650">
        <v>28.65</v>
      </c>
      <c r="N650">
        <v>0</v>
      </c>
      <c r="O650">
        <v>28.2</v>
      </c>
      <c r="P650" s="22">
        <v>70</v>
      </c>
      <c r="Q650">
        <v>28.3</v>
      </c>
      <c r="R650" s="22">
        <v>1150</v>
      </c>
      <c r="S650">
        <v>28.35</v>
      </c>
      <c r="T650">
        <v>200</v>
      </c>
    </row>
    <row r="651" spans="1:20">
      <c r="A651" t="s">
        <v>740</v>
      </c>
      <c r="C651">
        <v>0.9</v>
      </c>
      <c r="D651">
        <v>0.9</v>
      </c>
      <c r="E651">
        <v>0.9</v>
      </c>
      <c r="I651" s="22"/>
      <c r="R651" s="22"/>
    </row>
    <row r="652" spans="1:20">
      <c r="A652" t="s">
        <v>263</v>
      </c>
      <c r="C652">
        <v>9.3000000000000007</v>
      </c>
      <c r="D652">
        <v>8.5</v>
      </c>
      <c r="E652">
        <v>7.7</v>
      </c>
      <c r="G652" s="22"/>
      <c r="I652" s="22"/>
      <c r="K652" s="22"/>
      <c r="L652">
        <v>8.5</v>
      </c>
      <c r="N652">
        <v>0</v>
      </c>
      <c r="P652" s="22"/>
      <c r="R652" s="22"/>
    </row>
    <row r="653" spans="1:20">
      <c r="A653" t="s">
        <v>951</v>
      </c>
      <c r="C653">
        <v>7.9</v>
      </c>
      <c r="D653">
        <v>6.9</v>
      </c>
      <c r="E653">
        <v>5.9</v>
      </c>
      <c r="F653">
        <v>6</v>
      </c>
      <c r="G653">
        <v>300</v>
      </c>
      <c r="H653">
        <v>6.1</v>
      </c>
      <c r="I653">
        <v>300</v>
      </c>
      <c r="J653">
        <v>6.3</v>
      </c>
      <c r="K653" s="22">
        <v>200</v>
      </c>
      <c r="L653">
        <v>6.9</v>
      </c>
      <c r="N653">
        <v>0</v>
      </c>
      <c r="O653">
        <v>6.9</v>
      </c>
      <c r="P653" s="22">
        <v>1000</v>
      </c>
      <c r="Q653">
        <v>7</v>
      </c>
      <c r="R653">
        <v>800</v>
      </c>
      <c r="S653">
        <v>7.3</v>
      </c>
      <c r="T653" s="22">
        <v>1000</v>
      </c>
    </row>
    <row r="654" spans="1:20">
      <c r="A654" t="s">
        <v>1162</v>
      </c>
      <c r="C654">
        <v>10.199999999999999</v>
      </c>
      <c r="D654">
        <v>7.3</v>
      </c>
      <c r="E654">
        <v>4.4000000000000004</v>
      </c>
      <c r="L654">
        <v>7.3</v>
      </c>
      <c r="N654">
        <v>0</v>
      </c>
      <c r="P654" s="22"/>
      <c r="R654" s="22"/>
    </row>
    <row r="655" spans="1:20">
      <c r="A655" t="s">
        <v>1504</v>
      </c>
      <c r="C655">
        <v>19.7</v>
      </c>
      <c r="D655">
        <v>17.2</v>
      </c>
      <c r="E655">
        <v>14.7</v>
      </c>
      <c r="H655">
        <v>14.7</v>
      </c>
      <c r="I655" s="22">
        <v>1000</v>
      </c>
      <c r="J655">
        <v>16</v>
      </c>
      <c r="K655">
        <v>100</v>
      </c>
      <c r="L655">
        <v>17.2</v>
      </c>
      <c r="N655">
        <v>0</v>
      </c>
      <c r="R655" s="22"/>
      <c r="T655" s="22"/>
    </row>
    <row r="656" spans="1:20">
      <c r="A656" t="s">
        <v>1418</v>
      </c>
      <c r="C656">
        <v>8.5</v>
      </c>
      <c r="D656">
        <v>7.4</v>
      </c>
      <c r="E656">
        <v>6.3</v>
      </c>
      <c r="L656">
        <v>7.4</v>
      </c>
      <c r="N656">
        <v>0</v>
      </c>
    </row>
    <row r="657" spans="1:20">
      <c r="A657" t="s">
        <v>1729</v>
      </c>
      <c r="C657">
        <v>52.9</v>
      </c>
      <c r="D657">
        <v>46</v>
      </c>
      <c r="E657">
        <v>39.1</v>
      </c>
      <c r="H657">
        <v>46</v>
      </c>
      <c r="I657" s="22">
        <v>2700</v>
      </c>
      <c r="J657">
        <v>47</v>
      </c>
      <c r="K657" s="22">
        <v>51000</v>
      </c>
      <c r="L657">
        <v>46</v>
      </c>
      <c r="N657">
        <v>0</v>
      </c>
      <c r="P657" s="22"/>
      <c r="R657" s="22"/>
      <c r="T657" s="22"/>
    </row>
    <row r="658" spans="1:20">
      <c r="A658" t="s">
        <v>952</v>
      </c>
      <c r="C658">
        <v>12.7</v>
      </c>
      <c r="D658">
        <v>11.1</v>
      </c>
      <c r="E658">
        <v>9.5</v>
      </c>
      <c r="H658">
        <v>9.5</v>
      </c>
      <c r="I658" s="22">
        <v>100</v>
      </c>
      <c r="J658">
        <v>10.5</v>
      </c>
      <c r="K658" s="22">
        <v>1000</v>
      </c>
      <c r="L658">
        <v>11.1</v>
      </c>
      <c r="N658">
        <v>0</v>
      </c>
      <c r="O658">
        <v>12.5</v>
      </c>
      <c r="P658" s="22">
        <v>500</v>
      </c>
      <c r="Q658">
        <v>12.7</v>
      </c>
      <c r="R658">
        <v>600</v>
      </c>
    </row>
    <row r="659" spans="1:20">
      <c r="A659" t="s">
        <v>953</v>
      </c>
      <c r="C659">
        <v>10.3</v>
      </c>
      <c r="D659">
        <v>7.4</v>
      </c>
      <c r="E659">
        <v>4.5</v>
      </c>
      <c r="K659" s="22"/>
      <c r="L659">
        <v>7.4</v>
      </c>
      <c r="N659">
        <v>0</v>
      </c>
      <c r="P659" s="22"/>
    </row>
    <row r="660" spans="1:20">
      <c r="A660" t="s">
        <v>1407</v>
      </c>
      <c r="C660">
        <v>14</v>
      </c>
      <c r="D660">
        <v>10</v>
      </c>
      <c r="E660">
        <v>6</v>
      </c>
      <c r="L660">
        <v>10</v>
      </c>
      <c r="N660">
        <v>0</v>
      </c>
      <c r="P660" s="22"/>
      <c r="R660" s="22"/>
      <c r="T660" s="22"/>
    </row>
    <row r="661" spans="1:20">
      <c r="A661" t="s">
        <v>265</v>
      </c>
      <c r="C661">
        <v>23.1</v>
      </c>
      <c r="D661">
        <v>21</v>
      </c>
      <c r="E661">
        <v>18.899999999999999</v>
      </c>
      <c r="L661">
        <v>21</v>
      </c>
      <c r="N661">
        <v>0</v>
      </c>
      <c r="O661">
        <v>19.899999999999999</v>
      </c>
      <c r="P661">
        <v>300</v>
      </c>
      <c r="Q661">
        <v>20</v>
      </c>
      <c r="R661" s="22">
        <v>1000</v>
      </c>
      <c r="S661">
        <v>20.9</v>
      </c>
      <c r="T661">
        <v>500</v>
      </c>
    </row>
    <row r="662" spans="1:20">
      <c r="A662" t="s">
        <v>1587</v>
      </c>
      <c r="C662">
        <v>14</v>
      </c>
      <c r="D662">
        <v>10</v>
      </c>
      <c r="E662">
        <v>6</v>
      </c>
      <c r="L662">
        <v>10</v>
      </c>
      <c r="N662">
        <v>0</v>
      </c>
    </row>
    <row r="663" spans="1:20">
      <c r="A663" t="s">
        <v>1627</v>
      </c>
      <c r="C663">
        <v>9.8000000000000007</v>
      </c>
      <c r="D663">
        <v>7</v>
      </c>
      <c r="E663">
        <v>4.2</v>
      </c>
      <c r="L663">
        <v>7</v>
      </c>
      <c r="N663">
        <v>0</v>
      </c>
      <c r="O663">
        <v>7</v>
      </c>
      <c r="P663" s="22">
        <v>3000</v>
      </c>
      <c r="R663" s="22"/>
      <c r="T663" s="22"/>
    </row>
    <row r="664" spans="1:20">
      <c r="A664" t="s">
        <v>62</v>
      </c>
      <c r="C664">
        <v>11.4</v>
      </c>
      <c r="D664">
        <v>10.7</v>
      </c>
      <c r="E664">
        <v>9.9600000000000009</v>
      </c>
      <c r="J664">
        <v>10.6</v>
      </c>
      <c r="K664">
        <v>100</v>
      </c>
      <c r="L664">
        <v>10.7</v>
      </c>
      <c r="N664">
        <v>0</v>
      </c>
      <c r="O664">
        <v>10.8</v>
      </c>
      <c r="P664" s="22">
        <v>180</v>
      </c>
      <c r="Q664">
        <v>10.9</v>
      </c>
      <c r="R664">
        <v>460</v>
      </c>
      <c r="S664">
        <v>11</v>
      </c>
      <c r="T664">
        <v>400</v>
      </c>
    </row>
    <row r="665" spans="1:20">
      <c r="A665" t="s">
        <v>1416</v>
      </c>
      <c r="C665">
        <v>14.4</v>
      </c>
      <c r="D665">
        <v>10.3</v>
      </c>
      <c r="E665">
        <v>6.2</v>
      </c>
      <c r="I665" s="22"/>
      <c r="L665">
        <v>10.3</v>
      </c>
      <c r="N665">
        <v>0</v>
      </c>
      <c r="O665">
        <v>12</v>
      </c>
      <c r="P665" s="22">
        <v>5400</v>
      </c>
      <c r="Q665">
        <v>14</v>
      </c>
      <c r="R665" s="22">
        <v>2600</v>
      </c>
    </row>
    <row r="666" spans="1:20">
      <c r="A666" t="s">
        <v>1262</v>
      </c>
      <c r="C666">
        <v>13.8</v>
      </c>
      <c r="D666">
        <v>12</v>
      </c>
      <c r="E666">
        <v>10.199999999999999</v>
      </c>
      <c r="L666">
        <v>12</v>
      </c>
      <c r="N666">
        <v>0</v>
      </c>
      <c r="P666" s="22"/>
      <c r="R666" s="22"/>
    </row>
    <row r="667" spans="1:20">
      <c r="A667" t="s">
        <v>266</v>
      </c>
      <c r="C667" s="43">
        <v>15.6</v>
      </c>
      <c r="D667">
        <v>14.2</v>
      </c>
      <c r="E667">
        <v>12.8</v>
      </c>
      <c r="L667">
        <v>14.2</v>
      </c>
      <c r="N667">
        <v>0</v>
      </c>
    </row>
    <row r="668" spans="1:20">
      <c r="A668" t="s">
        <v>1355</v>
      </c>
      <c r="C668">
        <v>53.9</v>
      </c>
      <c r="D668">
        <v>38.5</v>
      </c>
      <c r="E668">
        <v>23.1</v>
      </c>
      <c r="G668" s="22"/>
      <c r="I668" s="22"/>
      <c r="J668">
        <v>23.1</v>
      </c>
      <c r="K668">
        <v>100</v>
      </c>
      <c r="L668">
        <v>38.5</v>
      </c>
      <c r="N668">
        <v>0</v>
      </c>
      <c r="O668">
        <v>38</v>
      </c>
      <c r="P668" s="22">
        <v>6000</v>
      </c>
      <c r="T668" s="22"/>
    </row>
    <row r="669" spans="1:20">
      <c r="A669" t="s">
        <v>1215</v>
      </c>
      <c r="C669">
        <v>8</v>
      </c>
      <c r="D669">
        <v>7</v>
      </c>
      <c r="E669">
        <v>6</v>
      </c>
      <c r="J669">
        <v>6</v>
      </c>
      <c r="K669" s="22">
        <v>200</v>
      </c>
      <c r="L669">
        <v>7</v>
      </c>
      <c r="N669">
        <v>0</v>
      </c>
      <c r="O669">
        <v>7</v>
      </c>
      <c r="P669" s="22">
        <v>1500</v>
      </c>
      <c r="Q669">
        <v>7.9</v>
      </c>
      <c r="R669" s="22">
        <v>300</v>
      </c>
      <c r="S669">
        <v>8</v>
      </c>
      <c r="T669">
        <v>100</v>
      </c>
    </row>
    <row r="670" spans="1:20">
      <c r="A670" t="s">
        <v>1865</v>
      </c>
      <c r="C670">
        <v>32.200000000000003</v>
      </c>
      <c r="D670">
        <v>28</v>
      </c>
      <c r="E670">
        <v>23.8</v>
      </c>
      <c r="L670">
        <v>28</v>
      </c>
      <c r="N670">
        <v>0</v>
      </c>
      <c r="O670">
        <v>28</v>
      </c>
      <c r="P670" s="22">
        <v>100</v>
      </c>
      <c r="Q670">
        <v>29</v>
      </c>
      <c r="R670" s="22">
        <v>1000</v>
      </c>
      <c r="S670">
        <v>30</v>
      </c>
      <c r="T670" s="22">
        <v>1300</v>
      </c>
    </row>
    <row r="671" spans="1:20">
      <c r="A671" t="s">
        <v>1410</v>
      </c>
      <c r="C671">
        <v>18.7</v>
      </c>
      <c r="D671">
        <v>16.3</v>
      </c>
      <c r="E671">
        <v>13.9</v>
      </c>
      <c r="G671" s="22"/>
      <c r="I671" s="22"/>
      <c r="K671" s="22"/>
      <c r="L671">
        <v>16.3</v>
      </c>
      <c r="N671">
        <v>0</v>
      </c>
      <c r="O671">
        <v>16</v>
      </c>
      <c r="P671" s="22">
        <v>16000</v>
      </c>
      <c r="Q671">
        <v>16.3</v>
      </c>
      <c r="R671" s="22">
        <v>2000</v>
      </c>
    </row>
    <row r="672" spans="1:20">
      <c r="A672" t="s">
        <v>925</v>
      </c>
      <c r="C672">
        <v>23.2</v>
      </c>
      <c r="D672">
        <v>20.2</v>
      </c>
      <c r="E672">
        <v>17.2</v>
      </c>
      <c r="F672">
        <v>18.100000000000001</v>
      </c>
      <c r="G672" s="22">
        <v>1000</v>
      </c>
      <c r="H672">
        <v>19.5</v>
      </c>
      <c r="I672" s="22">
        <v>2500</v>
      </c>
      <c r="J672">
        <v>19.600000000000001</v>
      </c>
      <c r="K672" s="22">
        <v>5000</v>
      </c>
      <c r="L672">
        <v>20.2</v>
      </c>
      <c r="N672">
        <v>0</v>
      </c>
      <c r="O672">
        <v>20</v>
      </c>
      <c r="P672" s="22">
        <v>1000</v>
      </c>
      <c r="Q672">
        <v>20.3</v>
      </c>
      <c r="R672">
        <v>300</v>
      </c>
      <c r="S672">
        <v>20.5</v>
      </c>
      <c r="T672" s="22">
        <v>6000</v>
      </c>
    </row>
    <row r="673" spans="1:20">
      <c r="A673" t="s">
        <v>267</v>
      </c>
      <c r="C673">
        <v>21</v>
      </c>
      <c r="D673">
        <v>19.100000000000001</v>
      </c>
      <c r="E673">
        <v>17.2</v>
      </c>
      <c r="L673">
        <v>19.100000000000001</v>
      </c>
      <c r="N673">
        <v>0</v>
      </c>
      <c r="O673">
        <v>19</v>
      </c>
      <c r="P673" s="22">
        <v>1000</v>
      </c>
      <c r="Q673">
        <v>19.100000000000001</v>
      </c>
      <c r="R673" s="22">
        <v>2200</v>
      </c>
      <c r="S673">
        <v>21</v>
      </c>
      <c r="T673" s="22">
        <v>1200</v>
      </c>
    </row>
    <row r="674" spans="1:20">
      <c r="A674" t="s">
        <v>1263</v>
      </c>
      <c r="C674">
        <v>19.399999999999999</v>
      </c>
      <c r="D674">
        <v>16.899999999999999</v>
      </c>
      <c r="E674">
        <v>14.4</v>
      </c>
      <c r="L674">
        <v>16.899999999999999</v>
      </c>
      <c r="N674">
        <v>0</v>
      </c>
      <c r="T674" s="22"/>
    </row>
    <row r="675" spans="1:20">
      <c r="A675" t="s">
        <v>64</v>
      </c>
      <c r="C675">
        <v>4.9000000000000004</v>
      </c>
      <c r="D675">
        <v>4.3</v>
      </c>
      <c r="E675">
        <v>3.7</v>
      </c>
      <c r="I675" s="22"/>
      <c r="K675" s="22"/>
      <c r="L675">
        <v>4.3</v>
      </c>
      <c r="N675">
        <v>0</v>
      </c>
    </row>
    <row r="676" spans="1:20">
      <c r="A676" t="s">
        <v>1264</v>
      </c>
      <c r="C676">
        <v>14</v>
      </c>
      <c r="D676">
        <v>10</v>
      </c>
      <c r="E676">
        <v>6</v>
      </c>
      <c r="L676">
        <v>10</v>
      </c>
      <c r="N676">
        <v>0</v>
      </c>
      <c r="O676">
        <v>10</v>
      </c>
      <c r="P676" s="22">
        <v>500</v>
      </c>
      <c r="R676" s="22"/>
    </row>
    <row r="677" spans="1:20">
      <c r="A677" t="s">
        <v>1265</v>
      </c>
      <c r="C677">
        <v>16.899999999999999</v>
      </c>
      <c r="D677">
        <v>14.7</v>
      </c>
      <c r="E677">
        <v>12.5</v>
      </c>
      <c r="F677">
        <v>14.7</v>
      </c>
      <c r="G677">
        <v>900</v>
      </c>
      <c r="H677">
        <v>14.8</v>
      </c>
      <c r="I677" s="22">
        <v>3500</v>
      </c>
      <c r="J677">
        <v>14.9</v>
      </c>
      <c r="K677" s="22">
        <v>1000</v>
      </c>
      <c r="L677">
        <v>14.7</v>
      </c>
      <c r="N677">
        <v>0</v>
      </c>
      <c r="O677">
        <v>15.5</v>
      </c>
      <c r="P677" s="22">
        <v>1000</v>
      </c>
      <c r="Q677">
        <v>15.6</v>
      </c>
      <c r="R677" s="22">
        <v>2500</v>
      </c>
      <c r="S677">
        <v>15.9</v>
      </c>
      <c r="T677">
        <v>300</v>
      </c>
    </row>
    <row r="678" spans="1:20">
      <c r="A678" t="s">
        <v>955</v>
      </c>
      <c r="C678">
        <v>7.8</v>
      </c>
      <c r="D678">
        <v>5.6</v>
      </c>
      <c r="E678">
        <v>3.4</v>
      </c>
      <c r="L678">
        <v>5.6</v>
      </c>
      <c r="N678">
        <v>0</v>
      </c>
    </row>
    <row r="679" spans="1:20">
      <c r="A679" t="s">
        <v>1505</v>
      </c>
      <c r="C679">
        <v>7.2</v>
      </c>
      <c r="D679">
        <v>5.2</v>
      </c>
      <c r="E679">
        <v>3.2</v>
      </c>
      <c r="L679">
        <v>5.2</v>
      </c>
      <c r="N679">
        <v>0</v>
      </c>
    </row>
    <row r="680" spans="1:20">
      <c r="A680" t="s">
        <v>956</v>
      </c>
      <c r="C680">
        <v>11</v>
      </c>
      <c r="D680">
        <v>7.9</v>
      </c>
      <c r="E680">
        <v>4.8</v>
      </c>
      <c r="G680" s="22"/>
      <c r="I680" s="22"/>
      <c r="K680" s="22"/>
      <c r="L680">
        <v>7.9</v>
      </c>
      <c r="N680">
        <v>0</v>
      </c>
    </row>
    <row r="681" spans="1:20">
      <c r="A681" t="s">
        <v>268</v>
      </c>
      <c r="C681">
        <v>5.2</v>
      </c>
      <c r="D681">
        <v>4.8</v>
      </c>
      <c r="E681">
        <v>4.4000000000000004</v>
      </c>
      <c r="L681">
        <v>4.8</v>
      </c>
      <c r="N681">
        <v>0</v>
      </c>
      <c r="O681">
        <v>4.8</v>
      </c>
      <c r="P681">
        <v>100</v>
      </c>
      <c r="Q681">
        <v>5.2</v>
      </c>
      <c r="R681" s="22">
        <v>2500</v>
      </c>
    </row>
    <row r="682" spans="1:20">
      <c r="A682" t="s">
        <v>957</v>
      </c>
      <c r="C682">
        <v>9.3000000000000007</v>
      </c>
      <c r="D682">
        <v>8.1</v>
      </c>
      <c r="E682">
        <v>6.9</v>
      </c>
      <c r="H682">
        <v>6.9</v>
      </c>
      <c r="I682" s="22">
        <v>1000</v>
      </c>
      <c r="J682">
        <v>8</v>
      </c>
      <c r="K682">
        <v>200</v>
      </c>
      <c r="L682">
        <v>8.1</v>
      </c>
      <c r="N682">
        <v>0</v>
      </c>
      <c r="O682">
        <v>9.3000000000000007</v>
      </c>
      <c r="P682" s="22">
        <v>100</v>
      </c>
    </row>
    <row r="683" spans="1:20">
      <c r="A683" t="s">
        <v>1233</v>
      </c>
      <c r="C683">
        <v>29.3</v>
      </c>
      <c r="D683">
        <v>25.5</v>
      </c>
      <c r="E683">
        <v>21.7</v>
      </c>
      <c r="G683" s="22"/>
      <c r="L683">
        <v>25.5</v>
      </c>
      <c r="N683">
        <v>0</v>
      </c>
    </row>
    <row r="684" spans="1:20">
      <c r="A684" t="s">
        <v>958</v>
      </c>
      <c r="C684">
        <v>14.5</v>
      </c>
      <c r="D684">
        <v>13.2</v>
      </c>
      <c r="E684">
        <v>11.9</v>
      </c>
      <c r="F684">
        <v>12.5</v>
      </c>
      <c r="G684">
        <v>100</v>
      </c>
      <c r="H684">
        <v>13.2</v>
      </c>
      <c r="I684" s="22">
        <v>6700</v>
      </c>
      <c r="J684">
        <v>13.3</v>
      </c>
      <c r="K684" s="22">
        <v>2000</v>
      </c>
      <c r="L684">
        <v>13.2</v>
      </c>
      <c r="N684">
        <v>0</v>
      </c>
    </row>
    <row r="685" spans="1:20">
      <c r="A685" t="s">
        <v>1666</v>
      </c>
      <c r="C685">
        <v>9.4</v>
      </c>
      <c r="D685">
        <v>8.1999999999999993</v>
      </c>
      <c r="E685">
        <v>7</v>
      </c>
      <c r="F685">
        <v>8.5</v>
      </c>
      <c r="G685" s="22">
        <v>2000</v>
      </c>
      <c r="H685">
        <v>8.6</v>
      </c>
      <c r="I685" s="22">
        <v>1000</v>
      </c>
      <c r="J685">
        <v>8.6999999999999993</v>
      </c>
      <c r="K685">
        <v>500</v>
      </c>
      <c r="L685">
        <v>8.1999999999999993</v>
      </c>
      <c r="N685">
        <v>0</v>
      </c>
      <c r="O685">
        <v>9.3000000000000007</v>
      </c>
      <c r="P685">
        <v>500</v>
      </c>
      <c r="Q685">
        <v>9.4</v>
      </c>
      <c r="R685">
        <v>200</v>
      </c>
    </row>
    <row r="686" spans="1:20">
      <c r="A686" t="s">
        <v>269</v>
      </c>
      <c r="C686">
        <v>1.6</v>
      </c>
      <c r="D686">
        <v>1.4</v>
      </c>
      <c r="E686">
        <v>1.2</v>
      </c>
      <c r="J686">
        <v>1.2</v>
      </c>
      <c r="K686" s="22">
        <v>1000</v>
      </c>
      <c r="L686">
        <v>1.4</v>
      </c>
      <c r="N686">
        <v>0</v>
      </c>
      <c r="O686">
        <v>1.6</v>
      </c>
      <c r="P686" s="22">
        <v>32000</v>
      </c>
    </row>
    <row r="687" spans="1:20">
      <c r="A687" t="s">
        <v>926</v>
      </c>
      <c r="C687">
        <v>16.100000000000001</v>
      </c>
      <c r="D687">
        <v>14</v>
      </c>
      <c r="E687">
        <v>11.9</v>
      </c>
      <c r="L687">
        <v>14</v>
      </c>
      <c r="N687">
        <v>0</v>
      </c>
      <c r="P687" s="22"/>
      <c r="R687" s="22"/>
      <c r="T687" s="22"/>
    </row>
    <row r="688" spans="1:20">
      <c r="A688" t="s">
        <v>270</v>
      </c>
      <c r="C688">
        <v>11.3</v>
      </c>
      <c r="D688">
        <v>10.3</v>
      </c>
      <c r="E688">
        <v>9.3000000000000007</v>
      </c>
      <c r="L688">
        <v>10.3</v>
      </c>
      <c r="N688">
        <v>0</v>
      </c>
      <c r="R688" s="22"/>
      <c r="T688" s="22"/>
    </row>
    <row r="689" spans="1:20">
      <c r="A689" t="s">
        <v>1266</v>
      </c>
      <c r="C689">
        <v>17.5</v>
      </c>
      <c r="D689">
        <v>15.3</v>
      </c>
      <c r="E689">
        <v>13.1</v>
      </c>
      <c r="K689" s="22"/>
      <c r="L689">
        <v>15.3</v>
      </c>
      <c r="N689">
        <v>0</v>
      </c>
      <c r="O689">
        <v>15.3</v>
      </c>
      <c r="P689" s="22">
        <v>3000</v>
      </c>
    </row>
    <row r="690" spans="1:20">
      <c r="A690" t="s">
        <v>1866</v>
      </c>
      <c r="C690">
        <v>35.5</v>
      </c>
      <c r="D690">
        <v>25.4</v>
      </c>
      <c r="E690">
        <v>15.3</v>
      </c>
      <c r="J690">
        <v>15.3</v>
      </c>
      <c r="K690">
        <v>100</v>
      </c>
      <c r="L690">
        <v>25.4</v>
      </c>
      <c r="N690">
        <v>0</v>
      </c>
      <c r="O690">
        <v>27</v>
      </c>
      <c r="P690" s="22">
        <v>5000</v>
      </c>
    </row>
    <row r="691" spans="1:20">
      <c r="A691" t="s">
        <v>1403</v>
      </c>
      <c r="C691">
        <v>19.100000000000001</v>
      </c>
      <c r="D691">
        <v>13.7</v>
      </c>
      <c r="E691">
        <v>8.3000000000000007</v>
      </c>
      <c r="L691">
        <v>13.7</v>
      </c>
      <c r="N691">
        <v>0</v>
      </c>
    </row>
    <row r="692" spans="1:20">
      <c r="A692" t="s">
        <v>1348</v>
      </c>
      <c r="C692">
        <v>5.7</v>
      </c>
      <c r="D692">
        <v>5.2</v>
      </c>
      <c r="E692">
        <v>4.7</v>
      </c>
      <c r="H692">
        <v>4.7</v>
      </c>
      <c r="I692" s="22">
        <v>8400</v>
      </c>
      <c r="J692">
        <v>4.8</v>
      </c>
      <c r="K692" s="22">
        <v>300</v>
      </c>
      <c r="L692">
        <v>5.2</v>
      </c>
      <c r="N692">
        <v>0</v>
      </c>
      <c r="O692">
        <v>5.2</v>
      </c>
      <c r="P692" s="22">
        <v>1500</v>
      </c>
      <c r="Q692">
        <v>5.3</v>
      </c>
      <c r="R692" s="22">
        <v>100</v>
      </c>
      <c r="S692">
        <v>5.4</v>
      </c>
      <c r="T692">
        <v>100</v>
      </c>
    </row>
    <row r="693" spans="1:20">
      <c r="A693" t="s">
        <v>959</v>
      </c>
      <c r="C693">
        <v>13.1</v>
      </c>
      <c r="D693">
        <v>11.4</v>
      </c>
      <c r="E693">
        <v>9.6999999999999993</v>
      </c>
      <c r="I693" s="22"/>
      <c r="L693">
        <v>11.4</v>
      </c>
      <c r="N693">
        <v>0</v>
      </c>
      <c r="O693">
        <v>11.3</v>
      </c>
      <c r="P693" s="22">
        <v>500</v>
      </c>
      <c r="Q693">
        <v>11.4</v>
      </c>
      <c r="R693" s="22">
        <v>1000</v>
      </c>
      <c r="S693">
        <v>11.5</v>
      </c>
      <c r="T693" s="22">
        <v>1200</v>
      </c>
    </row>
    <row r="694" spans="1:20">
      <c r="A694" t="s">
        <v>960</v>
      </c>
      <c r="C694">
        <v>0.6</v>
      </c>
      <c r="D694">
        <v>0.6</v>
      </c>
      <c r="E694">
        <v>0.6</v>
      </c>
      <c r="P694" s="22"/>
      <c r="R694" s="22"/>
    </row>
    <row r="695" spans="1:20">
      <c r="A695" t="s">
        <v>1588</v>
      </c>
      <c r="C695">
        <v>118</v>
      </c>
      <c r="D695">
        <v>107.3</v>
      </c>
      <c r="E695">
        <v>96.6</v>
      </c>
      <c r="I695" s="22"/>
      <c r="L695">
        <v>107.3</v>
      </c>
      <c r="N695">
        <v>0</v>
      </c>
      <c r="O695">
        <v>96.6</v>
      </c>
      <c r="P695">
        <v>300</v>
      </c>
      <c r="Q695">
        <v>118</v>
      </c>
      <c r="R695" s="22">
        <v>2500</v>
      </c>
    </row>
    <row r="696" spans="1:20">
      <c r="A696" t="s">
        <v>272</v>
      </c>
      <c r="C696">
        <v>31.6</v>
      </c>
      <c r="D696">
        <v>28.8</v>
      </c>
      <c r="E696">
        <v>26</v>
      </c>
      <c r="J696">
        <v>26</v>
      </c>
      <c r="K696">
        <v>200</v>
      </c>
      <c r="L696">
        <v>28.8</v>
      </c>
      <c r="N696">
        <v>0</v>
      </c>
      <c r="O696">
        <v>28.8</v>
      </c>
      <c r="P696" s="22">
        <v>100</v>
      </c>
      <c r="R696" s="22"/>
    </row>
    <row r="697" spans="1:20">
      <c r="A697" t="s">
        <v>1668</v>
      </c>
      <c r="C697">
        <v>9.6</v>
      </c>
      <c r="D697">
        <v>6.9</v>
      </c>
      <c r="E697">
        <v>4.2</v>
      </c>
      <c r="L697">
        <v>6.9</v>
      </c>
      <c r="N697">
        <v>0</v>
      </c>
    </row>
    <row r="698" spans="1:20">
      <c r="A698" t="s">
        <v>1506</v>
      </c>
      <c r="C698">
        <v>10.4</v>
      </c>
      <c r="D698">
        <v>9.1</v>
      </c>
      <c r="E698">
        <v>7.8</v>
      </c>
      <c r="G698" s="22"/>
      <c r="J698">
        <v>7.8</v>
      </c>
      <c r="K698">
        <v>100</v>
      </c>
      <c r="L698">
        <v>9.1</v>
      </c>
      <c r="N698">
        <v>0</v>
      </c>
      <c r="O698">
        <v>9.4</v>
      </c>
      <c r="P698">
        <v>100</v>
      </c>
      <c r="Q698">
        <v>10</v>
      </c>
      <c r="R698" s="22">
        <v>20000</v>
      </c>
      <c r="S698">
        <v>10.4</v>
      </c>
      <c r="T698" s="22">
        <v>9000</v>
      </c>
    </row>
    <row r="699" spans="1:20">
      <c r="A699" t="s">
        <v>1419</v>
      </c>
      <c r="C699">
        <v>12.4</v>
      </c>
      <c r="D699">
        <v>10.8</v>
      </c>
      <c r="E699">
        <v>9.1999999999999993</v>
      </c>
      <c r="G699" s="22"/>
      <c r="J699">
        <v>9.3000000000000007</v>
      </c>
      <c r="K699" s="22">
        <v>100</v>
      </c>
      <c r="L699">
        <v>10.8</v>
      </c>
      <c r="N699">
        <v>0</v>
      </c>
      <c r="O699">
        <v>10.9</v>
      </c>
      <c r="P699" s="22">
        <v>3200</v>
      </c>
      <c r="Q699">
        <v>12.3</v>
      </c>
      <c r="R699" s="22">
        <v>1000</v>
      </c>
    </row>
    <row r="700" spans="1:20">
      <c r="A700" t="s">
        <v>1496</v>
      </c>
      <c r="C700">
        <v>16.600000000000001</v>
      </c>
      <c r="D700">
        <v>14.5</v>
      </c>
      <c r="E700">
        <v>12.4</v>
      </c>
      <c r="K700" s="22"/>
      <c r="L700">
        <v>14.5</v>
      </c>
      <c r="N700">
        <v>0</v>
      </c>
      <c r="O700">
        <v>14.5</v>
      </c>
      <c r="P700">
        <v>100</v>
      </c>
    </row>
    <row r="701" spans="1:20">
      <c r="A701" t="s">
        <v>1507</v>
      </c>
      <c r="C701">
        <v>10.8</v>
      </c>
      <c r="D701">
        <v>9.4</v>
      </c>
      <c r="E701">
        <v>8</v>
      </c>
      <c r="F701">
        <v>9.6</v>
      </c>
      <c r="G701" s="22">
        <v>4000</v>
      </c>
      <c r="H701">
        <v>10</v>
      </c>
      <c r="I701" s="22">
        <v>2000</v>
      </c>
      <c r="J701">
        <v>10.8</v>
      </c>
      <c r="K701">
        <v>200</v>
      </c>
      <c r="L701">
        <v>9.4</v>
      </c>
      <c r="N701">
        <v>0</v>
      </c>
    </row>
    <row r="702" spans="1:20">
      <c r="A702" t="s">
        <v>1508</v>
      </c>
      <c r="C702">
        <v>11.5</v>
      </c>
      <c r="D702">
        <v>10</v>
      </c>
      <c r="E702">
        <v>8.5</v>
      </c>
      <c r="L702">
        <v>10</v>
      </c>
      <c r="N702">
        <v>0</v>
      </c>
    </row>
    <row r="703" spans="1:20">
      <c r="A703" t="s">
        <v>274</v>
      </c>
      <c r="C703">
        <v>29</v>
      </c>
      <c r="D703">
        <v>25.3</v>
      </c>
      <c r="E703">
        <v>21.6</v>
      </c>
      <c r="G703" s="22"/>
      <c r="K703" s="22"/>
      <c r="L703">
        <v>25.3</v>
      </c>
      <c r="N703">
        <v>0</v>
      </c>
      <c r="O703">
        <v>26</v>
      </c>
      <c r="P703">
        <v>100</v>
      </c>
      <c r="Q703">
        <v>29</v>
      </c>
      <c r="R703">
        <v>400</v>
      </c>
    </row>
    <row r="704" spans="1:20">
      <c r="A704" t="s">
        <v>1240</v>
      </c>
      <c r="C704">
        <v>32.4</v>
      </c>
      <c r="D704">
        <v>28.2</v>
      </c>
      <c r="E704">
        <v>24</v>
      </c>
      <c r="I704" s="22"/>
      <c r="L704">
        <v>28.2</v>
      </c>
      <c r="N704">
        <v>0</v>
      </c>
      <c r="O704">
        <v>24</v>
      </c>
      <c r="P704">
        <v>300</v>
      </c>
      <c r="Q704">
        <v>25</v>
      </c>
      <c r="R704">
        <v>200</v>
      </c>
      <c r="S704">
        <v>28.2</v>
      </c>
      <c r="T704">
        <v>200</v>
      </c>
    </row>
    <row r="705" spans="1:20">
      <c r="A705" t="s">
        <v>961</v>
      </c>
      <c r="C705">
        <v>40</v>
      </c>
      <c r="D705">
        <v>34.799999999999997</v>
      </c>
      <c r="E705">
        <v>29.6</v>
      </c>
      <c r="L705">
        <v>34.799999999999997</v>
      </c>
      <c r="N705">
        <v>0</v>
      </c>
      <c r="R705" s="22"/>
    </row>
    <row r="706" spans="1:20">
      <c r="A706" t="s">
        <v>1433</v>
      </c>
      <c r="C706">
        <v>14</v>
      </c>
      <c r="D706">
        <v>10</v>
      </c>
      <c r="E706">
        <v>6</v>
      </c>
      <c r="I706" s="22"/>
      <c r="K706" s="22"/>
      <c r="L706">
        <v>10</v>
      </c>
      <c r="N706">
        <v>0</v>
      </c>
    </row>
    <row r="707" spans="1:20">
      <c r="A707" t="s">
        <v>1267</v>
      </c>
      <c r="C707">
        <v>40.200000000000003</v>
      </c>
      <c r="D707">
        <v>35</v>
      </c>
      <c r="E707">
        <v>29.8</v>
      </c>
      <c r="L707">
        <v>35</v>
      </c>
      <c r="N707">
        <v>0</v>
      </c>
    </row>
    <row r="708" spans="1:20">
      <c r="A708" t="s">
        <v>72</v>
      </c>
      <c r="C708">
        <v>18.149999999999999</v>
      </c>
      <c r="D708">
        <v>17</v>
      </c>
      <c r="E708">
        <v>15.85</v>
      </c>
      <c r="G708" s="22"/>
      <c r="H708">
        <v>15.85</v>
      </c>
      <c r="I708" s="22">
        <v>2500</v>
      </c>
      <c r="J708">
        <v>16.600000000000001</v>
      </c>
      <c r="K708">
        <v>20</v>
      </c>
      <c r="L708">
        <v>17</v>
      </c>
      <c r="N708">
        <v>0</v>
      </c>
      <c r="O708">
        <v>16.899999999999999</v>
      </c>
      <c r="P708" s="22">
        <v>2330</v>
      </c>
      <c r="Q708">
        <v>17</v>
      </c>
      <c r="R708" s="22">
        <v>3500</v>
      </c>
      <c r="S708">
        <v>18.100000000000001</v>
      </c>
      <c r="T708" s="22">
        <v>1910</v>
      </c>
    </row>
    <row r="709" spans="1:20">
      <c r="A709" t="s">
        <v>1268</v>
      </c>
      <c r="C709">
        <v>16.100000000000001</v>
      </c>
      <c r="D709">
        <v>14</v>
      </c>
      <c r="E709">
        <v>11.9</v>
      </c>
      <c r="L709">
        <v>14</v>
      </c>
      <c r="N709">
        <v>0</v>
      </c>
    </row>
    <row r="710" spans="1:20">
      <c r="A710" t="s">
        <v>962</v>
      </c>
      <c r="C710">
        <v>6.9</v>
      </c>
      <c r="D710">
        <v>6</v>
      </c>
      <c r="E710">
        <v>5.0999999999999996</v>
      </c>
      <c r="I710" s="22"/>
      <c r="L710">
        <v>6</v>
      </c>
      <c r="N710">
        <v>0</v>
      </c>
    </row>
    <row r="711" spans="1:20">
      <c r="A711" t="s">
        <v>746</v>
      </c>
      <c r="C711">
        <v>9.5</v>
      </c>
      <c r="D711">
        <v>8.9</v>
      </c>
      <c r="E711">
        <v>8.3000000000000007</v>
      </c>
      <c r="L711">
        <v>8.9</v>
      </c>
      <c r="N711">
        <v>0</v>
      </c>
    </row>
    <row r="712" spans="1:20">
      <c r="A712" t="s">
        <v>1434</v>
      </c>
      <c r="C712">
        <v>16.100000000000001</v>
      </c>
      <c r="D712">
        <v>11.5</v>
      </c>
      <c r="E712">
        <v>6.9</v>
      </c>
      <c r="L712">
        <v>11.5</v>
      </c>
      <c r="N712">
        <v>0</v>
      </c>
      <c r="R712" s="22"/>
    </row>
    <row r="713" spans="1:20">
      <c r="A713" t="s">
        <v>1356</v>
      </c>
      <c r="C713">
        <v>10.5</v>
      </c>
      <c r="D713">
        <v>7.5</v>
      </c>
      <c r="E713">
        <v>4.5</v>
      </c>
      <c r="L713">
        <v>7.5</v>
      </c>
      <c r="N713">
        <v>0</v>
      </c>
      <c r="R713" s="22"/>
    </row>
    <row r="714" spans="1:20">
      <c r="A714" t="s">
        <v>928</v>
      </c>
      <c r="C714">
        <v>6.3</v>
      </c>
      <c r="D714">
        <v>5.5</v>
      </c>
      <c r="E714">
        <v>4.7</v>
      </c>
      <c r="F714">
        <v>4.7</v>
      </c>
      <c r="G714" s="22">
        <v>100</v>
      </c>
      <c r="H714">
        <v>4.8</v>
      </c>
      <c r="I714" s="22">
        <v>700</v>
      </c>
      <c r="J714">
        <v>5</v>
      </c>
      <c r="K714" s="22">
        <v>1000</v>
      </c>
      <c r="L714">
        <v>5.5</v>
      </c>
      <c r="N714">
        <v>0</v>
      </c>
      <c r="P714" s="22"/>
      <c r="R714" s="22"/>
    </row>
    <row r="715" spans="1:20">
      <c r="A715" t="s">
        <v>1392</v>
      </c>
      <c r="C715">
        <v>11.2</v>
      </c>
      <c r="D715">
        <v>8</v>
      </c>
      <c r="E715">
        <v>4.8</v>
      </c>
      <c r="L715">
        <v>8</v>
      </c>
      <c r="N715">
        <v>0</v>
      </c>
      <c r="P715" s="22"/>
      <c r="R715" s="22"/>
      <c r="T715" s="22"/>
    </row>
    <row r="716" spans="1:20">
      <c r="A716" t="s">
        <v>1861</v>
      </c>
      <c r="C716">
        <v>92.3</v>
      </c>
      <c r="D716">
        <v>80.3</v>
      </c>
      <c r="E716">
        <v>68.3</v>
      </c>
      <c r="F716">
        <v>90</v>
      </c>
      <c r="G716">
        <v>900</v>
      </c>
      <c r="H716">
        <v>91.5</v>
      </c>
      <c r="I716" s="22">
        <v>2500</v>
      </c>
      <c r="J716">
        <v>91.8</v>
      </c>
      <c r="K716" s="22">
        <v>1200</v>
      </c>
      <c r="L716">
        <v>80.3</v>
      </c>
      <c r="N716">
        <v>0</v>
      </c>
      <c r="P716" s="22"/>
    </row>
    <row r="717" spans="1:20">
      <c r="A717" t="s">
        <v>1554</v>
      </c>
      <c r="C717">
        <v>14.9</v>
      </c>
      <c r="D717">
        <v>10.7</v>
      </c>
      <c r="E717">
        <v>6.5</v>
      </c>
      <c r="L717">
        <v>10.7</v>
      </c>
      <c r="N717">
        <v>0</v>
      </c>
      <c r="R717" s="22"/>
      <c r="T717" s="22"/>
    </row>
    <row r="718" spans="1:20">
      <c r="A718" t="s">
        <v>964</v>
      </c>
      <c r="C718">
        <v>6.2</v>
      </c>
      <c r="D718">
        <v>5.4</v>
      </c>
      <c r="E718">
        <v>4.5999999999999996</v>
      </c>
      <c r="L718">
        <v>5.4</v>
      </c>
      <c r="N718">
        <v>0</v>
      </c>
      <c r="O718">
        <v>6.2</v>
      </c>
      <c r="P718">
        <v>300</v>
      </c>
    </row>
    <row r="719" spans="1:20">
      <c r="A719" t="s">
        <v>892</v>
      </c>
      <c r="C719">
        <v>9.3000000000000007</v>
      </c>
      <c r="D719">
        <v>8.1</v>
      </c>
      <c r="E719">
        <v>6.9</v>
      </c>
      <c r="G719" s="22"/>
      <c r="I719" s="22"/>
      <c r="K719" s="22"/>
      <c r="L719">
        <v>8.1</v>
      </c>
      <c r="N719">
        <v>0</v>
      </c>
    </row>
    <row r="720" spans="1:20">
      <c r="A720" t="s">
        <v>1429</v>
      </c>
      <c r="C720">
        <v>2.6</v>
      </c>
      <c r="D720">
        <v>2.2999999999999998</v>
      </c>
      <c r="E720">
        <v>2</v>
      </c>
      <c r="I720" s="22"/>
      <c r="K720" s="22"/>
      <c r="L720">
        <v>2.2999999999999998</v>
      </c>
      <c r="N720">
        <v>0</v>
      </c>
      <c r="O720">
        <v>2.2999999999999998</v>
      </c>
      <c r="P720" s="22">
        <v>1000</v>
      </c>
      <c r="Q720">
        <v>2.4</v>
      </c>
      <c r="R720">
        <v>500</v>
      </c>
      <c r="S720">
        <v>2.5</v>
      </c>
      <c r="T720" s="22">
        <v>5500</v>
      </c>
    </row>
    <row r="721" spans="1:20">
      <c r="A721" t="s">
        <v>1420</v>
      </c>
      <c r="C721">
        <v>12.6</v>
      </c>
      <c r="D721">
        <v>11</v>
      </c>
      <c r="E721">
        <v>9.4</v>
      </c>
      <c r="G721" s="22"/>
      <c r="L721">
        <v>11</v>
      </c>
      <c r="N721">
        <v>0</v>
      </c>
      <c r="R721" s="22"/>
      <c r="T721" s="22"/>
    </row>
    <row r="722" spans="1:20">
      <c r="A722" t="s">
        <v>1269</v>
      </c>
      <c r="C722">
        <v>11</v>
      </c>
      <c r="D722">
        <v>7.9</v>
      </c>
      <c r="E722">
        <v>4.8</v>
      </c>
      <c r="L722">
        <v>7.9</v>
      </c>
      <c r="N722">
        <v>0</v>
      </c>
    </row>
    <row r="723" spans="1:20">
      <c r="A723" t="s">
        <v>965</v>
      </c>
      <c r="C723">
        <v>12.7</v>
      </c>
      <c r="D723">
        <v>11.1</v>
      </c>
      <c r="E723">
        <v>9.5</v>
      </c>
      <c r="L723">
        <v>11.1</v>
      </c>
      <c r="N723">
        <v>0</v>
      </c>
      <c r="P723" s="22"/>
      <c r="T723" s="22"/>
    </row>
    <row r="724" spans="1:20">
      <c r="A724" t="s">
        <v>275</v>
      </c>
      <c r="C724">
        <v>3.2</v>
      </c>
      <c r="D724">
        <v>2.8</v>
      </c>
      <c r="E724">
        <v>2.4</v>
      </c>
      <c r="L724">
        <v>2.8</v>
      </c>
      <c r="N724">
        <v>0</v>
      </c>
      <c r="O724">
        <v>2.9</v>
      </c>
      <c r="P724">
        <v>800</v>
      </c>
      <c r="T724" s="22"/>
    </row>
    <row r="725" spans="1:20">
      <c r="A725" t="s">
        <v>1509</v>
      </c>
      <c r="C725">
        <v>9.4</v>
      </c>
      <c r="D725">
        <v>8.1999999999999993</v>
      </c>
      <c r="E725">
        <v>7</v>
      </c>
      <c r="L725">
        <v>8.1999999999999993</v>
      </c>
      <c r="N725">
        <v>0</v>
      </c>
    </row>
    <row r="726" spans="1:20">
      <c r="A726" t="s">
        <v>276</v>
      </c>
      <c r="C726">
        <v>23.3</v>
      </c>
      <c r="D726">
        <v>21.2</v>
      </c>
      <c r="E726">
        <v>19.100000000000001</v>
      </c>
      <c r="L726">
        <v>21.2</v>
      </c>
      <c r="N726">
        <v>0</v>
      </c>
    </row>
    <row r="727" spans="1:20">
      <c r="A727" t="s">
        <v>966</v>
      </c>
      <c r="C727">
        <v>13.9</v>
      </c>
      <c r="D727">
        <v>12.1</v>
      </c>
      <c r="E727">
        <v>10.3</v>
      </c>
      <c r="J727">
        <v>13.9</v>
      </c>
      <c r="K727" s="22">
        <v>1000</v>
      </c>
      <c r="L727">
        <v>12.1</v>
      </c>
      <c r="N727">
        <v>0</v>
      </c>
    </row>
    <row r="728" spans="1:20">
      <c r="A728" t="s">
        <v>1270</v>
      </c>
      <c r="C728">
        <v>5.0999999999999996</v>
      </c>
      <c r="D728">
        <v>3.7</v>
      </c>
      <c r="E728">
        <v>2.2999999999999998</v>
      </c>
      <c r="J728">
        <v>3.5</v>
      </c>
      <c r="K728">
        <v>300</v>
      </c>
      <c r="L728">
        <v>3.7</v>
      </c>
      <c r="N728">
        <v>0</v>
      </c>
    </row>
    <row r="729" spans="1:20">
      <c r="A729" t="s">
        <v>277</v>
      </c>
      <c r="C729">
        <v>23.2</v>
      </c>
      <c r="D729">
        <v>21.1</v>
      </c>
      <c r="E729">
        <v>19</v>
      </c>
      <c r="L729">
        <v>21.1</v>
      </c>
      <c r="N729">
        <v>0</v>
      </c>
      <c r="P729" s="22"/>
    </row>
    <row r="730" spans="1:20">
      <c r="A730" t="s">
        <v>906</v>
      </c>
      <c r="C730">
        <v>17.600000000000001</v>
      </c>
      <c r="D730">
        <v>16</v>
      </c>
      <c r="E730">
        <v>14.4</v>
      </c>
      <c r="L730">
        <v>16</v>
      </c>
      <c r="N730">
        <v>0</v>
      </c>
      <c r="O730">
        <v>17.600000000000001</v>
      </c>
      <c r="P730">
        <v>200</v>
      </c>
    </row>
    <row r="731" spans="1:20">
      <c r="A731" t="s">
        <v>693</v>
      </c>
      <c r="C731">
        <v>29.1</v>
      </c>
      <c r="D731">
        <v>27.2</v>
      </c>
      <c r="E731">
        <v>25.3</v>
      </c>
      <c r="F731">
        <v>27</v>
      </c>
      <c r="G731" s="22">
        <v>2100</v>
      </c>
      <c r="H731">
        <v>27.5</v>
      </c>
      <c r="I731" s="22">
        <v>1900</v>
      </c>
      <c r="J731">
        <v>27.8</v>
      </c>
      <c r="K731" s="22">
        <v>800</v>
      </c>
      <c r="L731">
        <v>27.2</v>
      </c>
      <c r="N731">
        <v>0</v>
      </c>
      <c r="O731">
        <v>29.1</v>
      </c>
      <c r="P731" s="22">
        <v>10</v>
      </c>
      <c r="T731" s="22"/>
    </row>
    <row r="732" spans="1:20">
      <c r="A732" t="s">
        <v>967</v>
      </c>
      <c r="C732">
        <v>16.3</v>
      </c>
      <c r="D732">
        <v>14.9</v>
      </c>
      <c r="E732">
        <v>13.5</v>
      </c>
      <c r="G732" s="22"/>
      <c r="L732">
        <v>14.9</v>
      </c>
      <c r="N732">
        <v>0</v>
      </c>
      <c r="O732">
        <v>16.3</v>
      </c>
      <c r="P732" s="22">
        <v>10000</v>
      </c>
    </row>
    <row r="733" spans="1:20">
      <c r="A733" t="s">
        <v>1213</v>
      </c>
      <c r="C733">
        <v>12</v>
      </c>
      <c r="D733">
        <v>10.5</v>
      </c>
      <c r="E733">
        <v>9</v>
      </c>
      <c r="H733">
        <v>9</v>
      </c>
      <c r="I733">
        <v>100</v>
      </c>
      <c r="J733">
        <v>9.1</v>
      </c>
      <c r="K733">
        <v>100</v>
      </c>
      <c r="L733">
        <v>10.5</v>
      </c>
      <c r="N733">
        <v>0</v>
      </c>
      <c r="O733">
        <v>11.9</v>
      </c>
      <c r="P733">
        <v>300</v>
      </c>
      <c r="Q733">
        <v>12</v>
      </c>
      <c r="R733" s="22">
        <v>5100</v>
      </c>
      <c r="T733" s="22"/>
    </row>
    <row r="734" spans="1:20">
      <c r="A734" t="s">
        <v>278</v>
      </c>
      <c r="C734" s="43">
        <v>5.6</v>
      </c>
      <c r="D734">
        <v>5.0999999999999996</v>
      </c>
      <c r="E734">
        <v>4.5999999999999996</v>
      </c>
      <c r="J734">
        <v>5</v>
      </c>
      <c r="K734" s="22">
        <v>1000</v>
      </c>
      <c r="L734">
        <v>5.0999999999999996</v>
      </c>
      <c r="N734">
        <v>0</v>
      </c>
    </row>
    <row r="735" spans="1:20">
      <c r="A735" t="s">
        <v>1271</v>
      </c>
      <c r="C735">
        <v>177.1</v>
      </c>
      <c r="D735">
        <v>126.5</v>
      </c>
      <c r="E735">
        <v>75.900000000000006</v>
      </c>
      <c r="L735">
        <v>126.5</v>
      </c>
      <c r="N735">
        <v>0</v>
      </c>
      <c r="R735" s="22"/>
    </row>
    <row r="736" spans="1:20">
      <c r="A736" t="s">
        <v>279</v>
      </c>
      <c r="C736">
        <v>1.1000000000000001</v>
      </c>
      <c r="D736">
        <v>1</v>
      </c>
      <c r="E736">
        <v>0.9</v>
      </c>
      <c r="I736" s="22"/>
      <c r="K736" s="22"/>
      <c r="L736">
        <v>1</v>
      </c>
      <c r="N736">
        <v>0</v>
      </c>
    </row>
    <row r="737" spans="1:20">
      <c r="A737" t="s">
        <v>968</v>
      </c>
      <c r="C737">
        <v>13.8</v>
      </c>
      <c r="D737">
        <v>9.9</v>
      </c>
      <c r="E737">
        <v>6</v>
      </c>
      <c r="G737" s="22"/>
      <c r="I737" s="22"/>
      <c r="K737" s="22"/>
      <c r="L737">
        <v>9.9</v>
      </c>
      <c r="N737">
        <v>0</v>
      </c>
      <c r="T737" s="22"/>
    </row>
    <row r="738" spans="1:20">
      <c r="A738" t="s">
        <v>1497</v>
      </c>
      <c r="C738">
        <v>47.1</v>
      </c>
      <c r="D738">
        <v>41</v>
      </c>
      <c r="E738">
        <v>34.9</v>
      </c>
      <c r="F738">
        <v>38.200000000000003</v>
      </c>
      <c r="G738">
        <v>100</v>
      </c>
      <c r="H738">
        <v>38.5</v>
      </c>
      <c r="I738" s="22">
        <v>2000</v>
      </c>
      <c r="J738">
        <v>38.6</v>
      </c>
      <c r="K738">
        <v>100</v>
      </c>
      <c r="L738">
        <v>41</v>
      </c>
      <c r="N738">
        <v>0</v>
      </c>
      <c r="O738">
        <v>47</v>
      </c>
      <c r="P738" s="22">
        <v>2900</v>
      </c>
      <c r="Q738">
        <v>47.1</v>
      </c>
      <c r="R738" s="22">
        <v>1400</v>
      </c>
    </row>
    <row r="739" spans="1:20">
      <c r="A739" t="s">
        <v>969</v>
      </c>
      <c r="C739">
        <v>12.7</v>
      </c>
      <c r="D739">
        <v>9.1</v>
      </c>
      <c r="E739">
        <v>5.5</v>
      </c>
      <c r="L739">
        <v>9.1</v>
      </c>
      <c r="N739">
        <v>0</v>
      </c>
    </row>
    <row r="740" spans="1:20">
      <c r="A740" t="s">
        <v>280</v>
      </c>
      <c r="C740">
        <v>3.6</v>
      </c>
      <c r="D740">
        <v>3.3</v>
      </c>
      <c r="E740">
        <v>3</v>
      </c>
      <c r="H740">
        <v>3</v>
      </c>
      <c r="I740">
        <v>900</v>
      </c>
      <c r="J740">
        <v>3.1</v>
      </c>
      <c r="K740" s="22">
        <v>1500</v>
      </c>
      <c r="L740">
        <v>3.3</v>
      </c>
      <c r="N740">
        <v>0</v>
      </c>
      <c r="O740">
        <v>3.3</v>
      </c>
      <c r="P740">
        <v>900</v>
      </c>
      <c r="Q740">
        <v>3.4</v>
      </c>
      <c r="R740" s="22">
        <v>1000</v>
      </c>
      <c r="S740">
        <v>3.5</v>
      </c>
      <c r="T740" s="22">
        <v>1700</v>
      </c>
    </row>
    <row r="741" spans="1:20">
      <c r="A741" t="s">
        <v>79</v>
      </c>
      <c r="C741">
        <v>22.45</v>
      </c>
      <c r="D741">
        <v>21</v>
      </c>
      <c r="E741">
        <v>19.55</v>
      </c>
      <c r="J741">
        <v>19.55</v>
      </c>
      <c r="K741" s="22">
        <v>1000</v>
      </c>
      <c r="L741">
        <v>21</v>
      </c>
      <c r="N741">
        <v>0</v>
      </c>
    </row>
    <row r="742" spans="1:20">
      <c r="A742" t="s">
        <v>1357</v>
      </c>
      <c r="C742">
        <v>14.2</v>
      </c>
      <c r="D742">
        <v>12.4</v>
      </c>
      <c r="E742">
        <v>10.6</v>
      </c>
      <c r="G742" s="22"/>
      <c r="I742" s="22"/>
      <c r="J742">
        <v>10.6</v>
      </c>
      <c r="K742">
        <v>200</v>
      </c>
      <c r="L742">
        <v>12.4</v>
      </c>
      <c r="N742">
        <v>0</v>
      </c>
      <c r="O742">
        <v>14</v>
      </c>
      <c r="P742">
        <v>100</v>
      </c>
    </row>
    <row r="743" spans="1:20">
      <c r="A743" t="s">
        <v>80</v>
      </c>
      <c r="C743">
        <v>5.45</v>
      </c>
      <c r="D743">
        <v>5.0999999999999996</v>
      </c>
      <c r="E743">
        <v>4.75</v>
      </c>
      <c r="F743">
        <v>4.75</v>
      </c>
      <c r="G743" s="22">
        <v>3700</v>
      </c>
      <c r="H743">
        <v>4.8</v>
      </c>
      <c r="I743" s="22">
        <v>5000</v>
      </c>
      <c r="J743">
        <v>4.8499999999999996</v>
      </c>
      <c r="K743">
        <v>400</v>
      </c>
      <c r="L743">
        <v>5.0999999999999996</v>
      </c>
      <c r="N743">
        <v>0</v>
      </c>
      <c r="O743">
        <v>5.14</v>
      </c>
      <c r="P743">
        <v>500</v>
      </c>
      <c r="Q743">
        <v>5.15</v>
      </c>
      <c r="R743" s="22">
        <v>1330</v>
      </c>
      <c r="S743">
        <v>5.35</v>
      </c>
      <c r="T743">
        <v>70</v>
      </c>
    </row>
    <row r="744" spans="1:20">
      <c r="A744" t="s">
        <v>970</v>
      </c>
      <c r="C744">
        <v>26.4</v>
      </c>
      <c r="D744">
        <v>23</v>
      </c>
      <c r="E744">
        <v>19.600000000000001</v>
      </c>
      <c r="F744">
        <v>23</v>
      </c>
      <c r="G744">
        <v>700</v>
      </c>
      <c r="H744">
        <v>23.5</v>
      </c>
      <c r="I744">
        <v>100</v>
      </c>
      <c r="J744">
        <v>24</v>
      </c>
      <c r="K744">
        <v>400</v>
      </c>
      <c r="L744">
        <v>23</v>
      </c>
      <c r="N744">
        <v>0</v>
      </c>
      <c r="R744" s="22"/>
    </row>
    <row r="745" spans="1:20">
      <c r="A745" t="s">
        <v>971</v>
      </c>
      <c r="C745">
        <v>19.600000000000001</v>
      </c>
      <c r="D745">
        <v>14</v>
      </c>
      <c r="E745">
        <v>8.4</v>
      </c>
      <c r="L745">
        <v>14</v>
      </c>
      <c r="N745">
        <v>0</v>
      </c>
    </row>
    <row r="746" spans="1:20">
      <c r="A746" t="s">
        <v>972</v>
      </c>
      <c r="C746">
        <v>3.1</v>
      </c>
      <c r="D746">
        <v>2.7</v>
      </c>
      <c r="E746">
        <v>2.2999999999999998</v>
      </c>
      <c r="L746">
        <v>2.7</v>
      </c>
      <c r="N746">
        <v>0</v>
      </c>
      <c r="T746" s="22"/>
    </row>
    <row r="747" spans="1:20">
      <c r="A747" t="s">
        <v>281</v>
      </c>
      <c r="C747">
        <v>39.6</v>
      </c>
      <c r="D747">
        <v>36</v>
      </c>
      <c r="E747">
        <v>32.4</v>
      </c>
      <c r="J747">
        <v>33.1</v>
      </c>
      <c r="K747">
        <v>300</v>
      </c>
      <c r="L747">
        <v>36</v>
      </c>
      <c r="N747">
        <v>0</v>
      </c>
      <c r="O747">
        <v>38.9</v>
      </c>
      <c r="P747">
        <v>400</v>
      </c>
      <c r="Q747">
        <v>39.200000000000003</v>
      </c>
      <c r="R747" s="22">
        <v>1200</v>
      </c>
      <c r="S747">
        <v>39.4</v>
      </c>
      <c r="T747">
        <v>700</v>
      </c>
    </row>
    <row r="748" spans="1:20">
      <c r="A748" t="s">
        <v>1272</v>
      </c>
      <c r="C748">
        <v>9.3000000000000007</v>
      </c>
      <c r="D748">
        <v>6.7</v>
      </c>
      <c r="E748">
        <v>4.0999999999999996</v>
      </c>
      <c r="G748" s="22"/>
      <c r="J748">
        <v>9.3000000000000007</v>
      </c>
      <c r="K748">
        <v>100</v>
      </c>
      <c r="L748">
        <v>6.7</v>
      </c>
      <c r="N748">
        <v>0</v>
      </c>
    </row>
    <row r="749" spans="1:20">
      <c r="A749" t="s">
        <v>1510</v>
      </c>
      <c r="C749">
        <v>1.8</v>
      </c>
      <c r="D749">
        <v>1.6</v>
      </c>
      <c r="E749">
        <v>1.4</v>
      </c>
      <c r="G749" s="22"/>
      <c r="I749" s="22"/>
      <c r="L749">
        <v>1.6</v>
      </c>
      <c r="N749">
        <v>0</v>
      </c>
    </row>
    <row r="750" spans="1:20">
      <c r="A750" t="s">
        <v>1163</v>
      </c>
      <c r="C750">
        <v>3.1</v>
      </c>
      <c r="D750">
        <v>2.7</v>
      </c>
      <c r="E750">
        <v>2.2999999999999998</v>
      </c>
      <c r="F750">
        <v>2.8</v>
      </c>
      <c r="G750">
        <v>100</v>
      </c>
      <c r="H750">
        <v>2.9</v>
      </c>
      <c r="I750" s="22">
        <v>100</v>
      </c>
      <c r="J750">
        <v>3</v>
      </c>
      <c r="K750" s="22">
        <v>3000</v>
      </c>
      <c r="L750">
        <v>2.7</v>
      </c>
      <c r="N750">
        <v>0</v>
      </c>
      <c r="P750" s="22"/>
      <c r="R750" s="22"/>
    </row>
    <row r="751" spans="1:20">
      <c r="A751" t="s">
        <v>917</v>
      </c>
      <c r="C751">
        <v>8.4</v>
      </c>
      <c r="D751">
        <v>6</v>
      </c>
      <c r="E751">
        <v>3.6</v>
      </c>
      <c r="L751">
        <v>6</v>
      </c>
      <c r="N751">
        <v>0</v>
      </c>
    </row>
    <row r="752" spans="1:20">
      <c r="A752" t="s">
        <v>283</v>
      </c>
      <c r="C752">
        <v>5.5</v>
      </c>
      <c r="D752">
        <v>5</v>
      </c>
      <c r="E752">
        <v>4.5</v>
      </c>
      <c r="L752">
        <v>5</v>
      </c>
      <c r="N752">
        <v>0</v>
      </c>
      <c r="O752">
        <v>5.5</v>
      </c>
      <c r="P752">
        <v>100</v>
      </c>
    </row>
    <row r="753" spans="1:20">
      <c r="A753" t="s">
        <v>284</v>
      </c>
      <c r="C753">
        <v>0.5</v>
      </c>
      <c r="D753">
        <v>0.5</v>
      </c>
      <c r="E753">
        <v>0.5</v>
      </c>
      <c r="P753" s="22"/>
    </row>
    <row r="754" spans="1:20">
      <c r="A754" t="s">
        <v>286</v>
      </c>
      <c r="C754">
        <v>4.7</v>
      </c>
      <c r="D754">
        <v>4.3</v>
      </c>
      <c r="E754">
        <v>3.9</v>
      </c>
      <c r="G754" s="22"/>
      <c r="J754">
        <v>3.9</v>
      </c>
      <c r="K754" s="22">
        <v>1000</v>
      </c>
      <c r="L754">
        <v>4.3</v>
      </c>
      <c r="N754">
        <v>0</v>
      </c>
      <c r="T754" s="22"/>
    </row>
    <row r="755" spans="1:20">
      <c r="A755" t="s">
        <v>1402</v>
      </c>
      <c r="C755">
        <v>19.649999999999999</v>
      </c>
      <c r="D755">
        <v>18.399999999999999</v>
      </c>
      <c r="E755">
        <v>17.149999999999999</v>
      </c>
      <c r="F755">
        <v>17.5</v>
      </c>
      <c r="G755">
        <v>50</v>
      </c>
      <c r="H755">
        <v>17.649999999999999</v>
      </c>
      <c r="I755">
        <v>200</v>
      </c>
      <c r="J755">
        <v>17.7</v>
      </c>
      <c r="K755">
        <v>200</v>
      </c>
      <c r="L755">
        <v>18.399999999999999</v>
      </c>
      <c r="N755">
        <v>0</v>
      </c>
      <c r="O755">
        <v>19</v>
      </c>
      <c r="P755">
        <v>320</v>
      </c>
      <c r="Q755">
        <v>19.5</v>
      </c>
      <c r="R755" s="22">
        <v>120</v>
      </c>
      <c r="T755" s="22"/>
    </row>
    <row r="756" spans="1:20">
      <c r="A756" t="s">
        <v>287</v>
      </c>
      <c r="C756">
        <v>0.6</v>
      </c>
      <c r="D756">
        <v>0.6</v>
      </c>
      <c r="E756">
        <v>0.6</v>
      </c>
    </row>
    <row r="757" spans="1:20">
      <c r="A757" t="s">
        <v>1164</v>
      </c>
      <c r="C757">
        <v>8.4</v>
      </c>
      <c r="D757">
        <v>6</v>
      </c>
      <c r="E757">
        <v>3.6</v>
      </c>
      <c r="F757">
        <v>6.2</v>
      </c>
      <c r="G757">
        <v>100</v>
      </c>
      <c r="H757">
        <v>6.3</v>
      </c>
      <c r="I757">
        <v>100</v>
      </c>
      <c r="J757">
        <v>6.8</v>
      </c>
      <c r="K757">
        <v>100</v>
      </c>
      <c r="L757">
        <v>6</v>
      </c>
      <c r="N757">
        <v>0</v>
      </c>
      <c r="T757" s="22"/>
    </row>
    <row r="758" spans="1:20">
      <c r="A758" t="s">
        <v>289</v>
      </c>
      <c r="C758">
        <v>29.7</v>
      </c>
      <c r="D758">
        <v>27</v>
      </c>
      <c r="E758">
        <v>24.3</v>
      </c>
      <c r="J758">
        <v>27</v>
      </c>
      <c r="K758" s="22">
        <v>2000</v>
      </c>
      <c r="L758">
        <v>27</v>
      </c>
      <c r="N758">
        <v>0</v>
      </c>
    </row>
    <row r="759" spans="1:20">
      <c r="A759" t="s">
        <v>1273</v>
      </c>
      <c r="C759">
        <v>13.2</v>
      </c>
      <c r="D759">
        <v>11.5</v>
      </c>
      <c r="E759">
        <v>9.8000000000000007</v>
      </c>
      <c r="L759">
        <v>11.5</v>
      </c>
      <c r="N759">
        <v>0</v>
      </c>
    </row>
    <row r="760" spans="1:20">
      <c r="A760" t="s">
        <v>1421</v>
      </c>
      <c r="C760">
        <v>16.600000000000001</v>
      </c>
      <c r="D760">
        <v>11.9</v>
      </c>
      <c r="E760">
        <v>7.2</v>
      </c>
      <c r="L760">
        <v>11.9</v>
      </c>
      <c r="N760">
        <v>0</v>
      </c>
      <c r="P760" s="22"/>
      <c r="R760" s="22"/>
      <c r="T760" s="22"/>
    </row>
    <row r="761" spans="1:20">
      <c r="A761" t="s">
        <v>292</v>
      </c>
      <c r="C761">
        <v>10.4</v>
      </c>
      <c r="D761">
        <v>9.5</v>
      </c>
      <c r="E761">
        <v>8.6</v>
      </c>
      <c r="I761" s="22"/>
      <c r="L761">
        <v>9.5</v>
      </c>
      <c r="N761">
        <v>0</v>
      </c>
    </row>
    <row r="762" spans="1:20">
      <c r="A762" t="s">
        <v>973</v>
      </c>
      <c r="C762">
        <v>11.2</v>
      </c>
      <c r="D762">
        <v>8</v>
      </c>
      <c r="E762">
        <v>4.8</v>
      </c>
      <c r="G762" s="22"/>
      <c r="I762" s="22"/>
      <c r="K762" s="22"/>
      <c r="L762">
        <v>8</v>
      </c>
      <c r="N762">
        <v>0</v>
      </c>
    </row>
    <row r="763" spans="1:20">
      <c r="A763" t="s">
        <v>85</v>
      </c>
      <c r="C763">
        <v>1.8</v>
      </c>
      <c r="D763">
        <v>1.6</v>
      </c>
      <c r="E763">
        <v>1.4</v>
      </c>
      <c r="J763">
        <v>1.5</v>
      </c>
      <c r="K763">
        <v>300</v>
      </c>
      <c r="L763">
        <v>1.6</v>
      </c>
      <c r="N763">
        <v>0</v>
      </c>
      <c r="O763">
        <v>1.6</v>
      </c>
      <c r="P763" s="22">
        <v>1600</v>
      </c>
      <c r="Q763">
        <v>1.8</v>
      </c>
      <c r="R763">
        <v>800</v>
      </c>
    </row>
    <row r="764" spans="1:20">
      <c r="A764" t="s">
        <v>974</v>
      </c>
      <c r="C764">
        <v>12.6</v>
      </c>
      <c r="D764">
        <v>9</v>
      </c>
      <c r="E764">
        <v>5.4</v>
      </c>
      <c r="L764">
        <v>9</v>
      </c>
      <c r="N764">
        <v>0</v>
      </c>
    </row>
    <row r="765" spans="1:20">
      <c r="A765" t="s">
        <v>294</v>
      </c>
      <c r="C765">
        <v>18.2</v>
      </c>
      <c r="D765">
        <v>13</v>
      </c>
      <c r="E765">
        <v>7.8</v>
      </c>
      <c r="L765">
        <v>13</v>
      </c>
      <c r="N765">
        <v>0</v>
      </c>
      <c r="P765" s="22"/>
      <c r="R765" s="22"/>
    </row>
    <row r="766" spans="1:20">
      <c r="A766" t="s">
        <v>295</v>
      </c>
      <c r="C766">
        <v>18.399999999999999</v>
      </c>
      <c r="D766">
        <v>16.8</v>
      </c>
      <c r="E766">
        <v>15.2</v>
      </c>
      <c r="G766" s="22"/>
      <c r="J766">
        <v>15.6</v>
      </c>
      <c r="K766" s="22">
        <v>500</v>
      </c>
      <c r="L766">
        <v>16.8</v>
      </c>
      <c r="N766">
        <v>0</v>
      </c>
      <c r="O766">
        <v>16.899999999999999</v>
      </c>
      <c r="P766" s="22">
        <v>2400</v>
      </c>
      <c r="Q766">
        <v>17</v>
      </c>
      <c r="R766">
        <v>100</v>
      </c>
      <c r="S766">
        <v>17.399999999999999</v>
      </c>
      <c r="T766">
        <v>100</v>
      </c>
    </row>
    <row r="767" spans="1:20">
      <c r="A767" t="s">
        <v>296</v>
      </c>
      <c r="C767">
        <v>18.3</v>
      </c>
      <c r="D767">
        <v>16.7</v>
      </c>
      <c r="E767">
        <v>15.1</v>
      </c>
      <c r="H767">
        <v>15.5</v>
      </c>
      <c r="I767" s="22">
        <v>700</v>
      </c>
      <c r="J767">
        <v>15.6</v>
      </c>
      <c r="K767">
        <v>100</v>
      </c>
      <c r="L767">
        <v>16.7</v>
      </c>
      <c r="N767">
        <v>0</v>
      </c>
      <c r="O767">
        <v>16.7</v>
      </c>
      <c r="P767">
        <v>700</v>
      </c>
      <c r="Q767">
        <v>17</v>
      </c>
      <c r="R767">
        <v>200</v>
      </c>
      <c r="S767">
        <v>17.5</v>
      </c>
      <c r="T767">
        <v>300</v>
      </c>
    </row>
    <row r="768" spans="1:20">
      <c r="A768" t="s">
        <v>975</v>
      </c>
      <c r="C768">
        <v>23.1</v>
      </c>
      <c r="D768">
        <v>20.100000000000001</v>
      </c>
      <c r="E768">
        <v>17.100000000000001</v>
      </c>
      <c r="H768">
        <v>20.100000000000001</v>
      </c>
      <c r="I768" s="22">
        <v>1000</v>
      </c>
      <c r="J768">
        <v>23.1</v>
      </c>
      <c r="K768" s="22">
        <v>1000</v>
      </c>
      <c r="L768">
        <v>20.100000000000001</v>
      </c>
      <c r="N768">
        <v>0</v>
      </c>
      <c r="P768" s="22"/>
    </row>
    <row r="769" spans="1:20">
      <c r="A769" t="s">
        <v>1358</v>
      </c>
      <c r="C769">
        <v>16.3</v>
      </c>
      <c r="D769">
        <v>14.2</v>
      </c>
      <c r="E769">
        <v>12.1</v>
      </c>
      <c r="L769">
        <v>14.2</v>
      </c>
      <c r="N769">
        <v>0</v>
      </c>
    </row>
    <row r="770" spans="1:20">
      <c r="A770" t="s">
        <v>976</v>
      </c>
      <c r="C770">
        <v>5.3</v>
      </c>
      <c r="D770">
        <v>3.8</v>
      </c>
      <c r="E770">
        <v>2.2999999999999998</v>
      </c>
      <c r="J770">
        <v>2.2999999999999998</v>
      </c>
      <c r="K770">
        <v>500</v>
      </c>
      <c r="L770">
        <v>3.8</v>
      </c>
      <c r="N770">
        <v>0</v>
      </c>
      <c r="O770">
        <v>5</v>
      </c>
      <c r="P770" s="22">
        <v>1000</v>
      </c>
      <c r="R770" s="22"/>
    </row>
    <row r="771" spans="1:20">
      <c r="A771" t="s">
        <v>807</v>
      </c>
      <c r="C771">
        <v>19.2</v>
      </c>
      <c r="D771">
        <v>17.95</v>
      </c>
      <c r="E771">
        <v>16.7</v>
      </c>
      <c r="L771">
        <v>17.95</v>
      </c>
      <c r="N771">
        <v>0</v>
      </c>
      <c r="O771">
        <v>17.95</v>
      </c>
      <c r="P771">
        <v>100</v>
      </c>
      <c r="Q771">
        <v>19.2</v>
      </c>
      <c r="R771">
        <v>10</v>
      </c>
    </row>
    <row r="772" spans="1:20">
      <c r="A772" t="s">
        <v>588</v>
      </c>
      <c r="C772">
        <v>27.3</v>
      </c>
      <c r="D772">
        <v>24.9</v>
      </c>
      <c r="E772">
        <v>22.5</v>
      </c>
      <c r="F772">
        <v>23.9</v>
      </c>
      <c r="G772" s="22">
        <v>5000</v>
      </c>
      <c r="H772">
        <v>24</v>
      </c>
      <c r="I772" s="22">
        <v>3000</v>
      </c>
      <c r="J772">
        <v>24.1</v>
      </c>
      <c r="K772">
        <v>300</v>
      </c>
      <c r="L772">
        <v>24.9</v>
      </c>
      <c r="N772">
        <v>0</v>
      </c>
      <c r="O772">
        <v>24.9</v>
      </c>
      <c r="P772" s="22">
        <v>8000</v>
      </c>
      <c r="Q772">
        <v>25</v>
      </c>
      <c r="R772" s="22">
        <v>14300</v>
      </c>
      <c r="S772">
        <v>25.2</v>
      </c>
      <c r="T772">
        <v>100</v>
      </c>
    </row>
    <row r="773" spans="1:20">
      <c r="A773" t="s">
        <v>977</v>
      </c>
      <c r="C773">
        <v>11.5</v>
      </c>
      <c r="D773">
        <v>10</v>
      </c>
      <c r="E773">
        <v>8.5</v>
      </c>
      <c r="L773">
        <v>10</v>
      </c>
      <c r="N773">
        <v>0</v>
      </c>
    </row>
    <row r="774" spans="1:20">
      <c r="A774" t="s">
        <v>978</v>
      </c>
      <c r="C774">
        <v>15.6</v>
      </c>
      <c r="D774">
        <v>13.6</v>
      </c>
      <c r="E774">
        <v>11.6</v>
      </c>
      <c r="F774">
        <v>14</v>
      </c>
      <c r="G774">
        <v>200</v>
      </c>
      <c r="H774">
        <v>15</v>
      </c>
      <c r="I774">
        <v>200</v>
      </c>
      <c r="J774">
        <v>15.6</v>
      </c>
      <c r="K774">
        <v>400</v>
      </c>
      <c r="L774">
        <v>13.6</v>
      </c>
      <c r="N774">
        <v>0</v>
      </c>
    </row>
    <row r="775" spans="1:20">
      <c r="A775" t="s">
        <v>297</v>
      </c>
      <c r="C775">
        <v>14.5</v>
      </c>
      <c r="D775">
        <v>13.2</v>
      </c>
      <c r="E775">
        <v>11.9</v>
      </c>
      <c r="J775">
        <v>12.5</v>
      </c>
      <c r="K775">
        <v>100</v>
      </c>
      <c r="L775">
        <v>13.2</v>
      </c>
      <c r="N775">
        <v>0</v>
      </c>
      <c r="O775">
        <v>13</v>
      </c>
      <c r="P775" s="22">
        <v>7900</v>
      </c>
      <c r="Q775">
        <v>13.5</v>
      </c>
      <c r="R775" s="22">
        <v>1000</v>
      </c>
      <c r="S775">
        <v>13.9</v>
      </c>
      <c r="T775">
        <v>500</v>
      </c>
    </row>
    <row r="776" spans="1:20">
      <c r="A776" t="s">
        <v>1274</v>
      </c>
      <c r="C776">
        <v>14</v>
      </c>
      <c r="D776">
        <v>10</v>
      </c>
      <c r="E776">
        <v>6</v>
      </c>
      <c r="L776">
        <v>10</v>
      </c>
      <c r="N776">
        <v>0</v>
      </c>
    </row>
    <row r="777" spans="1:20">
      <c r="A777" t="s">
        <v>298</v>
      </c>
      <c r="C777">
        <v>9.9</v>
      </c>
      <c r="D777">
        <v>9</v>
      </c>
      <c r="E777">
        <v>8.1</v>
      </c>
      <c r="L777">
        <v>9</v>
      </c>
      <c r="N777">
        <v>0</v>
      </c>
      <c r="O777">
        <v>9.1</v>
      </c>
      <c r="P777" s="22">
        <v>4900</v>
      </c>
      <c r="Q777">
        <v>9.9</v>
      </c>
      <c r="R777" s="22">
        <v>15800</v>
      </c>
    </row>
    <row r="778" spans="1:20">
      <c r="A778" t="s">
        <v>729</v>
      </c>
      <c r="C778">
        <v>11.7</v>
      </c>
      <c r="D778">
        <v>10.7</v>
      </c>
      <c r="E778">
        <v>9.6999999999999993</v>
      </c>
      <c r="I778" s="22"/>
      <c r="K778" s="22"/>
      <c r="L778">
        <v>10.7</v>
      </c>
      <c r="N778">
        <v>0</v>
      </c>
      <c r="O778">
        <v>10.5</v>
      </c>
      <c r="P778">
        <v>400</v>
      </c>
      <c r="Q778">
        <v>10.6</v>
      </c>
      <c r="R778" s="22">
        <v>1000</v>
      </c>
      <c r="S778">
        <v>10.7</v>
      </c>
      <c r="T778">
        <v>200</v>
      </c>
    </row>
    <row r="779" spans="1:20">
      <c r="A779" t="s">
        <v>980</v>
      </c>
      <c r="C779">
        <v>11.2</v>
      </c>
      <c r="D779">
        <v>8</v>
      </c>
      <c r="E779">
        <v>4.8</v>
      </c>
      <c r="L779">
        <v>8</v>
      </c>
      <c r="N779">
        <v>0</v>
      </c>
      <c r="O779">
        <v>11.2</v>
      </c>
      <c r="P779">
        <v>200</v>
      </c>
    </row>
    <row r="780" spans="1:20">
      <c r="A780" t="s">
        <v>1231</v>
      </c>
      <c r="C780">
        <v>10.5</v>
      </c>
      <c r="D780">
        <v>7.5</v>
      </c>
      <c r="E780">
        <v>4.5</v>
      </c>
      <c r="L780">
        <v>7.5</v>
      </c>
      <c r="N780">
        <v>0</v>
      </c>
      <c r="O780">
        <v>10.5</v>
      </c>
      <c r="P780">
        <v>100</v>
      </c>
    </row>
    <row r="781" spans="1:20">
      <c r="A781" t="s">
        <v>1730</v>
      </c>
      <c r="C781">
        <v>16.100000000000001</v>
      </c>
      <c r="D781">
        <v>11.5</v>
      </c>
      <c r="E781">
        <v>6.9</v>
      </c>
      <c r="L781">
        <v>11.5</v>
      </c>
      <c r="N781">
        <v>0</v>
      </c>
    </row>
    <row r="782" spans="1:20">
      <c r="A782" t="s">
        <v>1275</v>
      </c>
      <c r="C782">
        <v>2.8</v>
      </c>
      <c r="D782">
        <v>2</v>
      </c>
      <c r="E782">
        <v>1.2</v>
      </c>
      <c r="H782">
        <v>2.7</v>
      </c>
      <c r="I782">
        <v>100</v>
      </c>
      <c r="J782">
        <v>2.8</v>
      </c>
      <c r="K782" s="22">
        <v>8000</v>
      </c>
      <c r="L782">
        <v>2</v>
      </c>
      <c r="N782">
        <v>0</v>
      </c>
    </row>
    <row r="783" spans="1:20">
      <c r="A783" t="s">
        <v>981</v>
      </c>
      <c r="C783">
        <v>1.3</v>
      </c>
      <c r="D783">
        <v>1.2</v>
      </c>
      <c r="E783">
        <v>1.1000000000000001</v>
      </c>
      <c r="L783">
        <v>1.2</v>
      </c>
      <c r="N783">
        <v>0</v>
      </c>
    </row>
    <row r="784" spans="1:20">
      <c r="A784" t="s">
        <v>982</v>
      </c>
      <c r="C784">
        <v>6.9</v>
      </c>
      <c r="D784">
        <v>6</v>
      </c>
      <c r="E784">
        <v>5.0999999999999996</v>
      </c>
      <c r="K784" s="22"/>
      <c r="L784">
        <v>6</v>
      </c>
      <c r="N784">
        <v>0</v>
      </c>
    </row>
    <row r="785" spans="1:20">
      <c r="A785" t="s">
        <v>983</v>
      </c>
      <c r="C785">
        <v>1.2</v>
      </c>
      <c r="D785">
        <v>1.1000000000000001</v>
      </c>
      <c r="E785">
        <v>1</v>
      </c>
      <c r="L785">
        <v>1.1000000000000001</v>
      </c>
      <c r="N785">
        <v>0</v>
      </c>
    </row>
    <row r="786" spans="1:20">
      <c r="A786" t="s">
        <v>984</v>
      </c>
      <c r="C786">
        <v>14.9</v>
      </c>
      <c r="D786">
        <v>13</v>
      </c>
      <c r="E786">
        <v>11.1</v>
      </c>
      <c r="I786" s="22"/>
      <c r="J786">
        <v>11.2</v>
      </c>
      <c r="K786">
        <v>100</v>
      </c>
      <c r="L786">
        <v>13</v>
      </c>
      <c r="N786">
        <v>0</v>
      </c>
      <c r="O786">
        <v>14.9</v>
      </c>
      <c r="P786">
        <v>300</v>
      </c>
    </row>
    <row r="787" spans="1:20">
      <c r="A787" t="s">
        <v>1276</v>
      </c>
      <c r="C787">
        <v>40.200000000000003</v>
      </c>
      <c r="D787">
        <v>35</v>
      </c>
      <c r="E787">
        <v>29.8</v>
      </c>
      <c r="L787">
        <v>35</v>
      </c>
      <c r="N787">
        <v>0</v>
      </c>
      <c r="O787">
        <v>40</v>
      </c>
      <c r="P787">
        <v>100</v>
      </c>
      <c r="Q787">
        <v>40.200000000000003</v>
      </c>
      <c r="R787">
        <v>100</v>
      </c>
    </row>
    <row r="788" spans="1:20">
      <c r="A788" t="s">
        <v>985</v>
      </c>
      <c r="C788">
        <v>16.600000000000001</v>
      </c>
      <c r="D788">
        <v>14.5</v>
      </c>
      <c r="E788">
        <v>12.4</v>
      </c>
      <c r="J788">
        <v>12.6</v>
      </c>
      <c r="K788">
        <v>100</v>
      </c>
      <c r="L788">
        <v>14.5</v>
      </c>
      <c r="N788">
        <v>0</v>
      </c>
      <c r="O788">
        <v>14.5</v>
      </c>
      <c r="P788" s="22">
        <v>1700</v>
      </c>
    </row>
    <row r="789" spans="1:20">
      <c r="A789" t="s">
        <v>1511</v>
      </c>
      <c r="C789">
        <v>1.9</v>
      </c>
      <c r="D789">
        <v>1.4</v>
      </c>
      <c r="E789">
        <v>0.9</v>
      </c>
      <c r="L789">
        <v>1.4</v>
      </c>
      <c r="N789">
        <v>0</v>
      </c>
    </row>
    <row r="790" spans="1:20">
      <c r="A790" t="s">
        <v>299</v>
      </c>
      <c r="C790">
        <v>12.8</v>
      </c>
      <c r="D790">
        <v>11.7</v>
      </c>
      <c r="E790">
        <v>10.6</v>
      </c>
      <c r="J790">
        <v>11.3</v>
      </c>
      <c r="K790" s="22">
        <v>5000</v>
      </c>
      <c r="L790">
        <v>11.7</v>
      </c>
      <c r="N790">
        <v>0</v>
      </c>
      <c r="O790">
        <v>11.7</v>
      </c>
      <c r="P790" s="22">
        <v>1100</v>
      </c>
      <c r="Q790">
        <v>11.8</v>
      </c>
      <c r="R790" s="22">
        <v>5000</v>
      </c>
    </row>
    <row r="791" spans="1:20">
      <c r="A791" t="s">
        <v>301</v>
      </c>
      <c r="C791">
        <v>4.2</v>
      </c>
      <c r="D791">
        <v>3.9</v>
      </c>
      <c r="E791">
        <v>3.6</v>
      </c>
      <c r="L791">
        <v>3.9</v>
      </c>
      <c r="N791">
        <v>0</v>
      </c>
      <c r="O791">
        <v>4.2</v>
      </c>
      <c r="P791">
        <v>300</v>
      </c>
    </row>
    <row r="792" spans="1:20">
      <c r="A792" t="s">
        <v>302</v>
      </c>
      <c r="C792">
        <v>18.7</v>
      </c>
      <c r="D792">
        <v>17</v>
      </c>
      <c r="E792">
        <v>15.3</v>
      </c>
      <c r="L792">
        <v>17</v>
      </c>
      <c r="N792">
        <v>0</v>
      </c>
      <c r="O792">
        <v>18</v>
      </c>
      <c r="P792" s="22">
        <v>1000</v>
      </c>
      <c r="Q792">
        <v>18.600000000000001</v>
      </c>
      <c r="R792" s="22">
        <v>2000</v>
      </c>
    </row>
    <row r="793" spans="1:20">
      <c r="A793" t="s">
        <v>986</v>
      </c>
      <c r="C793">
        <v>11.5</v>
      </c>
      <c r="D793">
        <v>10</v>
      </c>
      <c r="E793">
        <v>8.5</v>
      </c>
      <c r="L793">
        <v>10</v>
      </c>
      <c r="N793">
        <v>0</v>
      </c>
      <c r="P793" s="22"/>
      <c r="R793" s="22"/>
    </row>
    <row r="794" spans="1:20">
      <c r="A794" t="s">
        <v>304</v>
      </c>
      <c r="C794">
        <v>11.5</v>
      </c>
      <c r="D794">
        <v>10.5</v>
      </c>
      <c r="E794">
        <v>9.5</v>
      </c>
      <c r="L794">
        <v>10.5</v>
      </c>
      <c r="N794">
        <v>0</v>
      </c>
      <c r="O794">
        <v>11.5</v>
      </c>
      <c r="P794">
        <v>200</v>
      </c>
    </row>
    <row r="795" spans="1:20">
      <c r="A795" t="s">
        <v>987</v>
      </c>
      <c r="C795">
        <v>16.2</v>
      </c>
      <c r="D795">
        <v>11.6</v>
      </c>
      <c r="E795">
        <v>7</v>
      </c>
      <c r="L795">
        <v>11.6</v>
      </c>
      <c r="N795">
        <v>0</v>
      </c>
    </row>
    <row r="796" spans="1:20">
      <c r="A796" t="s">
        <v>1482</v>
      </c>
      <c r="C796">
        <v>19.600000000000001</v>
      </c>
      <c r="D796">
        <v>17.100000000000001</v>
      </c>
      <c r="E796">
        <v>14.6</v>
      </c>
      <c r="F796">
        <v>15</v>
      </c>
      <c r="G796" s="22">
        <v>1100</v>
      </c>
      <c r="H796">
        <v>15.1</v>
      </c>
      <c r="I796" s="22">
        <v>1100</v>
      </c>
      <c r="J796">
        <v>16</v>
      </c>
      <c r="K796">
        <v>100</v>
      </c>
      <c r="L796">
        <v>17.100000000000001</v>
      </c>
      <c r="N796">
        <v>0</v>
      </c>
      <c r="O796">
        <v>19.600000000000001</v>
      </c>
      <c r="P796">
        <v>700</v>
      </c>
      <c r="T796" s="22"/>
    </row>
    <row r="797" spans="1:20">
      <c r="A797" t="s">
        <v>305</v>
      </c>
      <c r="C797">
        <v>34.6</v>
      </c>
      <c r="D797">
        <v>31.5</v>
      </c>
      <c r="E797">
        <v>28.4</v>
      </c>
      <c r="L797">
        <v>31.5</v>
      </c>
      <c r="N797">
        <v>0</v>
      </c>
    </row>
    <row r="798" spans="1:20">
      <c r="A798" t="s">
        <v>1359</v>
      </c>
      <c r="C798">
        <v>8.3000000000000007</v>
      </c>
      <c r="D798">
        <v>7.3</v>
      </c>
      <c r="E798">
        <v>6.3</v>
      </c>
      <c r="H798">
        <v>7.2</v>
      </c>
      <c r="I798">
        <v>200</v>
      </c>
      <c r="J798">
        <v>7.3</v>
      </c>
      <c r="K798">
        <v>200</v>
      </c>
      <c r="L798">
        <v>7.3</v>
      </c>
      <c r="N798">
        <v>0</v>
      </c>
      <c r="O798">
        <v>8.3000000000000007</v>
      </c>
      <c r="P798">
        <v>200</v>
      </c>
    </row>
    <row r="799" spans="1:20">
      <c r="A799" t="s">
        <v>1417</v>
      </c>
      <c r="C799">
        <v>23.5</v>
      </c>
      <c r="D799">
        <v>20.5</v>
      </c>
      <c r="E799">
        <v>17.5</v>
      </c>
      <c r="L799">
        <v>20.5</v>
      </c>
      <c r="N799">
        <v>0</v>
      </c>
      <c r="O799">
        <v>23</v>
      </c>
      <c r="P799">
        <v>300</v>
      </c>
    </row>
    <row r="800" spans="1:20">
      <c r="A800" t="s">
        <v>988</v>
      </c>
      <c r="C800">
        <v>14.9</v>
      </c>
      <c r="D800">
        <v>13</v>
      </c>
      <c r="E800">
        <v>11.1</v>
      </c>
      <c r="H800">
        <v>11.1</v>
      </c>
      <c r="I800">
        <v>200</v>
      </c>
      <c r="J800">
        <v>11.2</v>
      </c>
      <c r="K800">
        <v>100</v>
      </c>
      <c r="L800">
        <v>13</v>
      </c>
      <c r="N800">
        <v>0</v>
      </c>
    </row>
    <row r="801" spans="1:20">
      <c r="A801" t="s">
        <v>306</v>
      </c>
      <c r="C801">
        <v>14.3</v>
      </c>
      <c r="D801">
        <v>13</v>
      </c>
      <c r="E801">
        <v>11.7</v>
      </c>
      <c r="H801">
        <v>12.7</v>
      </c>
      <c r="I801" s="22">
        <v>2000</v>
      </c>
      <c r="J801">
        <v>12.8</v>
      </c>
      <c r="K801">
        <v>100</v>
      </c>
      <c r="L801">
        <v>13</v>
      </c>
      <c r="N801">
        <v>0</v>
      </c>
      <c r="O801">
        <v>14</v>
      </c>
      <c r="P801" s="22">
        <v>2000</v>
      </c>
      <c r="Q801">
        <v>14.3</v>
      </c>
      <c r="R801" s="22">
        <v>2200</v>
      </c>
      <c r="T801" s="22"/>
    </row>
    <row r="802" spans="1:20">
      <c r="A802" t="s">
        <v>1512</v>
      </c>
      <c r="C802">
        <v>6.7</v>
      </c>
      <c r="D802">
        <v>4.8</v>
      </c>
      <c r="E802">
        <v>2.9</v>
      </c>
      <c r="F802">
        <v>4.7</v>
      </c>
      <c r="G802" s="22">
        <v>5000</v>
      </c>
      <c r="H802">
        <v>4.8</v>
      </c>
      <c r="I802" s="22">
        <v>5000</v>
      </c>
      <c r="J802">
        <v>6.7</v>
      </c>
      <c r="K802" s="22">
        <v>1500</v>
      </c>
      <c r="L802">
        <v>4.8</v>
      </c>
      <c r="N802">
        <v>0</v>
      </c>
      <c r="P802" s="22"/>
    </row>
    <row r="803" spans="1:20">
      <c r="A803" t="s">
        <v>989</v>
      </c>
      <c r="C803">
        <v>9.1999999999999993</v>
      </c>
      <c r="D803">
        <v>8</v>
      </c>
      <c r="E803">
        <v>6.8</v>
      </c>
      <c r="H803">
        <v>6.9</v>
      </c>
      <c r="I803">
        <v>500</v>
      </c>
      <c r="J803">
        <v>7.1</v>
      </c>
      <c r="K803">
        <v>100</v>
      </c>
      <c r="L803">
        <v>8</v>
      </c>
      <c r="N803">
        <v>0</v>
      </c>
      <c r="O803">
        <v>9</v>
      </c>
      <c r="P803">
        <v>100</v>
      </c>
      <c r="Q803">
        <v>9.1</v>
      </c>
      <c r="R803" s="22">
        <v>3600</v>
      </c>
      <c r="S803">
        <v>9.1999999999999993</v>
      </c>
      <c r="T803" s="22">
        <v>1500</v>
      </c>
    </row>
    <row r="804" spans="1:20">
      <c r="A804" t="s">
        <v>880</v>
      </c>
      <c r="C804">
        <v>13.8</v>
      </c>
      <c r="D804">
        <v>12</v>
      </c>
      <c r="E804">
        <v>10.199999999999999</v>
      </c>
      <c r="L804">
        <v>12</v>
      </c>
      <c r="N804">
        <v>0</v>
      </c>
    </row>
    <row r="805" spans="1:20">
      <c r="A805" t="s">
        <v>308</v>
      </c>
      <c r="C805">
        <v>6</v>
      </c>
      <c r="D805">
        <v>5.5</v>
      </c>
      <c r="E805">
        <v>5</v>
      </c>
      <c r="H805">
        <v>5.5</v>
      </c>
      <c r="I805">
        <v>400</v>
      </c>
      <c r="J805">
        <v>5.6</v>
      </c>
      <c r="K805" s="22">
        <v>1000</v>
      </c>
      <c r="L805">
        <v>5.5</v>
      </c>
      <c r="N805">
        <v>0</v>
      </c>
      <c r="O805">
        <v>6</v>
      </c>
      <c r="P805">
        <v>200</v>
      </c>
    </row>
    <row r="806" spans="1:20">
      <c r="A806" t="s">
        <v>1243</v>
      </c>
      <c r="C806">
        <v>14.8</v>
      </c>
      <c r="D806">
        <v>10.6</v>
      </c>
      <c r="E806">
        <v>6.4</v>
      </c>
      <c r="K806" s="22"/>
      <c r="L806">
        <v>10.6</v>
      </c>
      <c r="N806">
        <v>0</v>
      </c>
    </row>
    <row r="807" spans="1:20">
      <c r="A807" t="s">
        <v>991</v>
      </c>
      <c r="C807">
        <v>9.6</v>
      </c>
      <c r="D807">
        <v>8.4</v>
      </c>
      <c r="E807">
        <v>7.2</v>
      </c>
      <c r="J807">
        <v>8.4</v>
      </c>
      <c r="K807" s="22">
        <v>5000</v>
      </c>
      <c r="L807">
        <v>8.4</v>
      </c>
      <c r="N807">
        <v>0</v>
      </c>
    </row>
    <row r="808" spans="1:20">
      <c r="A808" t="s">
        <v>1391</v>
      </c>
      <c r="C808">
        <v>10.4</v>
      </c>
      <c r="D808">
        <v>9.1</v>
      </c>
      <c r="E808">
        <v>7.8</v>
      </c>
      <c r="L808">
        <v>9.1</v>
      </c>
      <c r="N808">
        <v>0</v>
      </c>
      <c r="R808" s="22"/>
    </row>
    <row r="809" spans="1:20">
      <c r="A809" t="s">
        <v>309</v>
      </c>
      <c r="C809">
        <v>19.8</v>
      </c>
      <c r="D809">
        <v>18</v>
      </c>
      <c r="E809">
        <v>16.2</v>
      </c>
      <c r="L809">
        <v>18</v>
      </c>
      <c r="N809">
        <v>0</v>
      </c>
      <c r="O809">
        <v>18</v>
      </c>
      <c r="P809">
        <v>700</v>
      </c>
      <c r="Q809">
        <v>19</v>
      </c>
      <c r="R809">
        <v>700</v>
      </c>
    </row>
    <row r="810" spans="1:20">
      <c r="A810" t="s">
        <v>1278</v>
      </c>
      <c r="C810">
        <v>29.3</v>
      </c>
      <c r="D810">
        <v>25.5</v>
      </c>
      <c r="E810">
        <v>21.7</v>
      </c>
      <c r="L810">
        <v>25.5</v>
      </c>
      <c r="N810">
        <v>0</v>
      </c>
      <c r="O810">
        <v>25.5</v>
      </c>
      <c r="P810">
        <v>400</v>
      </c>
      <c r="Q810">
        <v>27</v>
      </c>
      <c r="R810">
        <v>100</v>
      </c>
      <c r="S810">
        <v>29</v>
      </c>
      <c r="T810">
        <v>100</v>
      </c>
    </row>
    <row r="811" spans="1:20">
      <c r="A811" t="s">
        <v>992</v>
      </c>
      <c r="C811">
        <v>18.100000000000001</v>
      </c>
      <c r="D811">
        <v>15.8</v>
      </c>
      <c r="E811">
        <v>13.5</v>
      </c>
      <c r="L811">
        <v>15.8</v>
      </c>
      <c r="N811">
        <v>0</v>
      </c>
      <c r="O811">
        <v>16.5</v>
      </c>
      <c r="P811" s="22">
        <v>600</v>
      </c>
      <c r="R811" s="22"/>
    </row>
    <row r="812" spans="1:20">
      <c r="A812" t="s">
        <v>1513</v>
      </c>
      <c r="C812">
        <v>11.5</v>
      </c>
      <c r="D812">
        <v>10</v>
      </c>
      <c r="E812">
        <v>8.5</v>
      </c>
      <c r="L812">
        <v>10</v>
      </c>
      <c r="N812">
        <v>0</v>
      </c>
    </row>
    <row r="813" spans="1:20">
      <c r="A813" t="s">
        <v>1360</v>
      </c>
      <c r="C813">
        <v>10.6</v>
      </c>
      <c r="D813">
        <v>9.3000000000000007</v>
      </c>
      <c r="E813">
        <v>8</v>
      </c>
      <c r="L813">
        <v>9.3000000000000007</v>
      </c>
      <c r="N813">
        <v>0</v>
      </c>
    </row>
    <row r="814" spans="1:20">
      <c r="A814" t="s">
        <v>993</v>
      </c>
      <c r="C814">
        <v>11.3</v>
      </c>
      <c r="D814">
        <v>9.9</v>
      </c>
      <c r="E814">
        <v>8.5</v>
      </c>
      <c r="L814">
        <v>9.9</v>
      </c>
      <c r="N814">
        <v>0</v>
      </c>
      <c r="P814" s="22"/>
    </row>
    <row r="815" spans="1:20">
      <c r="A815" t="s">
        <v>994</v>
      </c>
      <c r="C815">
        <v>22.6</v>
      </c>
      <c r="D815">
        <v>19.7</v>
      </c>
      <c r="E815">
        <v>16.8</v>
      </c>
      <c r="L815">
        <v>19.7</v>
      </c>
      <c r="N815">
        <v>0</v>
      </c>
      <c r="O815">
        <v>16.8</v>
      </c>
      <c r="P815" s="22">
        <v>8500</v>
      </c>
      <c r="Q815">
        <v>19.7</v>
      </c>
      <c r="R815" s="22">
        <v>400</v>
      </c>
      <c r="T815" s="22"/>
    </row>
    <row r="816" spans="1:20">
      <c r="A816" t="s">
        <v>1280</v>
      </c>
      <c r="C816">
        <v>19.600000000000001</v>
      </c>
      <c r="D816">
        <v>17.100000000000001</v>
      </c>
      <c r="E816">
        <v>14.6</v>
      </c>
      <c r="F816">
        <v>14.6</v>
      </c>
      <c r="G816">
        <v>100</v>
      </c>
      <c r="H816">
        <v>17.5</v>
      </c>
      <c r="I816">
        <v>100</v>
      </c>
      <c r="J816">
        <v>19.600000000000001</v>
      </c>
      <c r="K816" s="22">
        <v>100</v>
      </c>
      <c r="L816">
        <v>17.100000000000001</v>
      </c>
      <c r="N816">
        <v>0</v>
      </c>
      <c r="P816" s="22"/>
      <c r="R816" s="22"/>
      <c r="T816" s="22"/>
    </row>
    <row r="817" spans="1:20">
      <c r="A817" t="s">
        <v>1618</v>
      </c>
      <c r="C817">
        <v>13.8</v>
      </c>
      <c r="D817">
        <v>12</v>
      </c>
      <c r="E817">
        <v>10.199999999999999</v>
      </c>
      <c r="G817" s="22"/>
      <c r="I817" s="22"/>
      <c r="L817">
        <v>12</v>
      </c>
      <c r="N817">
        <v>0</v>
      </c>
      <c r="R817" s="22"/>
      <c r="T817" s="22"/>
    </row>
    <row r="818" spans="1:20">
      <c r="A818" t="s">
        <v>1281</v>
      </c>
      <c r="C818">
        <v>16.3</v>
      </c>
      <c r="D818">
        <v>11.7</v>
      </c>
      <c r="E818">
        <v>7.1</v>
      </c>
      <c r="L818">
        <v>11.7</v>
      </c>
      <c r="N818">
        <v>0</v>
      </c>
      <c r="P818" s="22"/>
    </row>
    <row r="819" spans="1:20">
      <c r="A819" t="s">
        <v>93</v>
      </c>
      <c r="C819">
        <v>44.9</v>
      </c>
      <c r="D819">
        <v>42</v>
      </c>
      <c r="E819">
        <v>39.1</v>
      </c>
      <c r="L819">
        <v>42</v>
      </c>
      <c r="N819">
        <v>0</v>
      </c>
      <c r="O819">
        <v>42</v>
      </c>
      <c r="P819">
        <v>50</v>
      </c>
    </row>
    <row r="820" spans="1:20">
      <c r="A820" t="s">
        <v>995</v>
      </c>
      <c r="C820">
        <v>5.8</v>
      </c>
      <c r="D820">
        <v>5.0999999999999996</v>
      </c>
      <c r="E820">
        <v>4.4000000000000004</v>
      </c>
      <c r="H820">
        <v>4.7</v>
      </c>
      <c r="I820">
        <v>100</v>
      </c>
      <c r="J820">
        <v>5</v>
      </c>
      <c r="K820">
        <v>500</v>
      </c>
      <c r="L820">
        <v>5.0999999999999996</v>
      </c>
      <c r="N820">
        <v>0</v>
      </c>
    </row>
    <row r="821" spans="1:20">
      <c r="A821" t="s">
        <v>996</v>
      </c>
      <c r="C821">
        <v>18</v>
      </c>
      <c r="D821">
        <v>15.7</v>
      </c>
      <c r="E821">
        <v>13.4</v>
      </c>
      <c r="F821">
        <v>15.2</v>
      </c>
      <c r="G821">
        <v>500</v>
      </c>
      <c r="H821">
        <v>15.3</v>
      </c>
      <c r="I821">
        <v>200</v>
      </c>
      <c r="J821">
        <v>15.4</v>
      </c>
      <c r="K821" s="22">
        <v>1000</v>
      </c>
      <c r="L821">
        <v>15.7</v>
      </c>
      <c r="N821">
        <v>0</v>
      </c>
      <c r="O821">
        <v>18</v>
      </c>
      <c r="P821">
        <v>100</v>
      </c>
    </row>
    <row r="822" spans="1:20">
      <c r="A822" t="s">
        <v>997</v>
      </c>
      <c r="C822">
        <v>14.2</v>
      </c>
      <c r="D822">
        <v>10.199999999999999</v>
      </c>
      <c r="E822">
        <v>6.2</v>
      </c>
      <c r="L822">
        <v>10.199999999999999</v>
      </c>
      <c r="N822">
        <v>0</v>
      </c>
      <c r="O822">
        <v>11</v>
      </c>
      <c r="P822">
        <v>100</v>
      </c>
    </row>
    <row r="823" spans="1:20">
      <c r="A823" t="s">
        <v>998</v>
      </c>
      <c r="C823">
        <v>16.8</v>
      </c>
      <c r="D823">
        <v>12</v>
      </c>
      <c r="E823">
        <v>7.2</v>
      </c>
      <c r="L823">
        <v>12</v>
      </c>
      <c r="N823">
        <v>0</v>
      </c>
      <c r="O823">
        <v>16.8</v>
      </c>
      <c r="P823">
        <v>100</v>
      </c>
    </row>
    <row r="824" spans="1:20">
      <c r="A824" t="s">
        <v>1867</v>
      </c>
      <c r="C824">
        <v>34.200000000000003</v>
      </c>
      <c r="D824">
        <v>29.8</v>
      </c>
      <c r="E824">
        <v>25.4</v>
      </c>
      <c r="I824" s="22"/>
      <c r="J824">
        <v>29.8</v>
      </c>
      <c r="K824" s="22">
        <v>1000</v>
      </c>
      <c r="L824">
        <v>29.8</v>
      </c>
      <c r="N824">
        <v>0</v>
      </c>
    </row>
    <row r="825" spans="1:20">
      <c r="A825" t="s">
        <v>1868</v>
      </c>
      <c r="C825">
        <v>14.1</v>
      </c>
      <c r="D825">
        <v>10.1</v>
      </c>
      <c r="E825">
        <v>6.1</v>
      </c>
      <c r="L825">
        <v>10.1</v>
      </c>
      <c r="N825">
        <v>0</v>
      </c>
    </row>
    <row r="826" spans="1:20">
      <c r="A826" t="s">
        <v>999</v>
      </c>
      <c r="C826">
        <v>3.7</v>
      </c>
      <c r="D826">
        <v>2.7</v>
      </c>
      <c r="E826">
        <v>1.7</v>
      </c>
      <c r="L826">
        <v>2.7</v>
      </c>
      <c r="N826">
        <v>0</v>
      </c>
      <c r="R826" s="22"/>
      <c r="T826" s="22"/>
    </row>
    <row r="827" spans="1:20">
      <c r="A827" t="s">
        <v>97</v>
      </c>
      <c r="C827">
        <v>4.01</v>
      </c>
      <c r="D827">
        <v>3.75</v>
      </c>
      <c r="E827">
        <v>3.49</v>
      </c>
      <c r="G827" s="22"/>
      <c r="L827">
        <v>3.75</v>
      </c>
      <c r="N827">
        <v>0</v>
      </c>
      <c r="O827">
        <v>3.75</v>
      </c>
      <c r="P827">
        <v>800</v>
      </c>
      <c r="Q827">
        <v>3.8</v>
      </c>
      <c r="R827" s="22">
        <v>2880</v>
      </c>
      <c r="S827">
        <v>3.95</v>
      </c>
      <c r="T827">
        <v>580</v>
      </c>
    </row>
    <row r="828" spans="1:20">
      <c r="A828" t="s">
        <v>312</v>
      </c>
      <c r="C828">
        <v>2.7</v>
      </c>
      <c r="D828">
        <v>2.5</v>
      </c>
      <c r="E828">
        <v>2.2999999999999998</v>
      </c>
      <c r="L828">
        <v>2.5</v>
      </c>
      <c r="N828">
        <v>0</v>
      </c>
      <c r="O828">
        <v>2.7</v>
      </c>
      <c r="P828" s="22">
        <v>1700</v>
      </c>
      <c r="R828" s="22"/>
    </row>
    <row r="829" spans="1:20">
      <c r="A829" t="s">
        <v>1155</v>
      </c>
      <c r="C829">
        <v>33.799999999999997</v>
      </c>
      <c r="D829">
        <v>24.2</v>
      </c>
      <c r="E829">
        <v>14.6</v>
      </c>
      <c r="G829" s="22"/>
      <c r="I829" s="22"/>
      <c r="J829">
        <v>16</v>
      </c>
      <c r="K829" s="22">
        <v>5000</v>
      </c>
      <c r="L829">
        <v>24.2</v>
      </c>
      <c r="N829">
        <v>0</v>
      </c>
    </row>
    <row r="830" spans="1:20">
      <c r="A830" t="s">
        <v>313</v>
      </c>
      <c r="C830">
        <v>10</v>
      </c>
      <c r="D830">
        <v>9.1</v>
      </c>
      <c r="E830">
        <v>8.1999999999999993</v>
      </c>
      <c r="F830">
        <v>8.8000000000000007</v>
      </c>
      <c r="G830">
        <v>500</v>
      </c>
      <c r="H830">
        <v>8.9</v>
      </c>
      <c r="I830">
        <v>500</v>
      </c>
      <c r="J830">
        <v>9</v>
      </c>
      <c r="K830" s="22">
        <v>100</v>
      </c>
      <c r="L830">
        <v>9.1</v>
      </c>
      <c r="N830">
        <v>0</v>
      </c>
      <c r="O830">
        <v>9.5</v>
      </c>
      <c r="P830" s="22">
        <v>100</v>
      </c>
      <c r="Q830">
        <v>9.6</v>
      </c>
      <c r="R830">
        <v>100</v>
      </c>
      <c r="S830">
        <v>9.8000000000000007</v>
      </c>
      <c r="T830">
        <v>100</v>
      </c>
    </row>
    <row r="831" spans="1:20">
      <c r="A831" t="s">
        <v>314</v>
      </c>
      <c r="C831">
        <v>13.4</v>
      </c>
      <c r="D831">
        <v>12.2</v>
      </c>
      <c r="E831">
        <v>11</v>
      </c>
      <c r="H831">
        <v>11.1</v>
      </c>
      <c r="I831">
        <v>100</v>
      </c>
      <c r="J831">
        <v>13.4</v>
      </c>
      <c r="K831">
        <v>100</v>
      </c>
      <c r="L831">
        <v>12.2</v>
      </c>
      <c r="N831">
        <v>0</v>
      </c>
    </row>
    <row r="832" spans="1:20">
      <c r="A832" t="s">
        <v>315</v>
      </c>
      <c r="C832">
        <v>3.3</v>
      </c>
      <c r="D832">
        <v>2.9</v>
      </c>
      <c r="E832">
        <v>2.5</v>
      </c>
      <c r="L832">
        <v>2.9</v>
      </c>
      <c r="N832">
        <v>0</v>
      </c>
      <c r="R832" s="22"/>
    </row>
    <row r="833" spans="1:20">
      <c r="A833" t="s">
        <v>1238</v>
      </c>
      <c r="C833">
        <v>9.6999999999999993</v>
      </c>
      <c r="D833">
        <v>8.5</v>
      </c>
      <c r="E833">
        <v>7.3</v>
      </c>
      <c r="H833">
        <v>7.4</v>
      </c>
      <c r="I833">
        <v>100</v>
      </c>
      <c r="J833">
        <v>8.5</v>
      </c>
      <c r="K833" s="22">
        <v>3300</v>
      </c>
      <c r="L833">
        <v>8.5</v>
      </c>
      <c r="N833">
        <v>0</v>
      </c>
      <c r="O833">
        <v>9.6999999999999993</v>
      </c>
      <c r="P833">
        <v>200</v>
      </c>
    </row>
    <row r="834" spans="1:20">
      <c r="A834" t="s">
        <v>316</v>
      </c>
      <c r="C834">
        <v>14.6</v>
      </c>
      <c r="D834">
        <v>13.3</v>
      </c>
      <c r="E834">
        <v>12</v>
      </c>
      <c r="F834">
        <v>12.3</v>
      </c>
      <c r="G834">
        <v>300</v>
      </c>
      <c r="H834">
        <v>12.4</v>
      </c>
      <c r="I834">
        <v>100</v>
      </c>
      <c r="J834">
        <v>12.5</v>
      </c>
      <c r="K834">
        <v>100</v>
      </c>
      <c r="L834">
        <v>13.3</v>
      </c>
      <c r="N834">
        <v>0</v>
      </c>
      <c r="O834">
        <v>13.3</v>
      </c>
      <c r="P834" s="22">
        <v>1100</v>
      </c>
      <c r="Q834">
        <v>13.5</v>
      </c>
      <c r="R834" s="22">
        <v>2200</v>
      </c>
      <c r="S834">
        <v>13.6</v>
      </c>
      <c r="T834" s="22">
        <v>1000</v>
      </c>
    </row>
    <row r="835" spans="1:20">
      <c r="A835" t="s">
        <v>1226</v>
      </c>
      <c r="C835">
        <v>3.6</v>
      </c>
      <c r="D835">
        <v>3.2</v>
      </c>
      <c r="E835">
        <v>2.8</v>
      </c>
      <c r="F835">
        <v>3</v>
      </c>
      <c r="G835" s="22">
        <v>2100</v>
      </c>
      <c r="H835">
        <v>3.1</v>
      </c>
      <c r="I835" s="22">
        <v>2000</v>
      </c>
      <c r="J835">
        <v>3.2</v>
      </c>
      <c r="K835">
        <v>200</v>
      </c>
      <c r="L835">
        <v>3.2</v>
      </c>
      <c r="N835">
        <v>0</v>
      </c>
      <c r="O835">
        <v>3.4</v>
      </c>
      <c r="P835">
        <v>100</v>
      </c>
      <c r="Q835">
        <v>3.5</v>
      </c>
      <c r="R835" s="22">
        <v>1900</v>
      </c>
    </row>
    <row r="836" spans="1:20">
      <c r="A836" t="s">
        <v>1282</v>
      </c>
      <c r="C836">
        <v>22.8</v>
      </c>
      <c r="D836">
        <v>16.3</v>
      </c>
      <c r="E836">
        <v>9.8000000000000007</v>
      </c>
      <c r="J836">
        <v>15</v>
      </c>
      <c r="K836">
        <v>100</v>
      </c>
      <c r="L836">
        <v>16.3</v>
      </c>
      <c r="N836">
        <v>0</v>
      </c>
      <c r="P836" s="22"/>
      <c r="R836" s="22"/>
    </row>
    <row r="837" spans="1:20">
      <c r="A837" t="s">
        <v>1589</v>
      </c>
      <c r="C837">
        <v>11.2</v>
      </c>
      <c r="D837">
        <v>8</v>
      </c>
      <c r="E837">
        <v>4.8</v>
      </c>
      <c r="J837">
        <v>4.8</v>
      </c>
      <c r="K837" s="22">
        <v>2100</v>
      </c>
      <c r="L837">
        <v>8</v>
      </c>
      <c r="N837">
        <v>0</v>
      </c>
      <c r="O837">
        <v>8.8000000000000007</v>
      </c>
      <c r="P837" s="22">
        <v>3000</v>
      </c>
      <c r="R837" s="22"/>
    </row>
    <row r="838" spans="1:20">
      <c r="A838" t="s">
        <v>1000</v>
      </c>
      <c r="C838">
        <v>0.9</v>
      </c>
      <c r="D838">
        <v>0.9</v>
      </c>
      <c r="E838">
        <v>0.9</v>
      </c>
    </row>
    <row r="839" spans="1:20">
      <c r="A839" t="s">
        <v>1514</v>
      </c>
      <c r="C839">
        <v>25.2</v>
      </c>
      <c r="D839">
        <v>18</v>
      </c>
      <c r="E839">
        <v>10.8</v>
      </c>
      <c r="F839">
        <v>21.2</v>
      </c>
      <c r="G839">
        <v>100</v>
      </c>
      <c r="H839">
        <v>22.1</v>
      </c>
      <c r="I839">
        <v>100</v>
      </c>
      <c r="J839">
        <v>24.2</v>
      </c>
      <c r="K839">
        <v>100</v>
      </c>
      <c r="L839">
        <v>18</v>
      </c>
      <c r="N839">
        <v>0</v>
      </c>
    </row>
    <row r="840" spans="1:20">
      <c r="A840" t="s">
        <v>1001</v>
      </c>
      <c r="C840">
        <v>15.4</v>
      </c>
      <c r="D840">
        <v>11</v>
      </c>
      <c r="E840">
        <v>6.6</v>
      </c>
      <c r="L840">
        <v>11</v>
      </c>
      <c r="N840">
        <v>0</v>
      </c>
      <c r="R840" s="22"/>
    </row>
    <row r="841" spans="1:20">
      <c r="A841" t="s">
        <v>1283</v>
      </c>
      <c r="C841">
        <v>10.3</v>
      </c>
      <c r="D841">
        <v>9</v>
      </c>
      <c r="E841">
        <v>7.7</v>
      </c>
      <c r="L841">
        <v>9</v>
      </c>
      <c r="N841">
        <v>0</v>
      </c>
      <c r="O841">
        <v>9</v>
      </c>
      <c r="P841">
        <v>600</v>
      </c>
      <c r="Q841">
        <v>9.1999999999999993</v>
      </c>
      <c r="R841">
        <v>100</v>
      </c>
    </row>
    <row r="842" spans="1:20">
      <c r="A842" t="s">
        <v>103</v>
      </c>
      <c r="C842">
        <v>18.8</v>
      </c>
      <c r="D842">
        <v>17.600000000000001</v>
      </c>
      <c r="E842">
        <v>16.399999999999999</v>
      </c>
      <c r="H842">
        <v>16.5</v>
      </c>
      <c r="I842">
        <v>500</v>
      </c>
      <c r="J842">
        <v>16.7</v>
      </c>
      <c r="K842">
        <v>480</v>
      </c>
      <c r="L842">
        <v>17.600000000000001</v>
      </c>
      <c r="N842">
        <v>0</v>
      </c>
      <c r="O842">
        <v>18.399999999999999</v>
      </c>
      <c r="P842">
        <v>10</v>
      </c>
      <c r="Q842">
        <v>18.5</v>
      </c>
      <c r="R842">
        <v>90</v>
      </c>
      <c r="S842">
        <v>18.7</v>
      </c>
      <c r="T842">
        <v>170</v>
      </c>
    </row>
    <row r="843" spans="1:20">
      <c r="A843" t="s">
        <v>1002</v>
      </c>
      <c r="C843">
        <v>1.3</v>
      </c>
      <c r="D843">
        <v>1.2</v>
      </c>
      <c r="E843">
        <v>1.1000000000000001</v>
      </c>
      <c r="K843" s="22"/>
      <c r="L843">
        <v>1.2</v>
      </c>
      <c r="N843">
        <v>0</v>
      </c>
      <c r="P843" s="22"/>
      <c r="R843" s="22"/>
      <c r="T843" s="22"/>
    </row>
    <row r="844" spans="1:20">
      <c r="A844" t="s">
        <v>317</v>
      </c>
      <c r="C844">
        <v>31.9</v>
      </c>
      <c r="D844">
        <v>29</v>
      </c>
      <c r="E844">
        <v>26.1</v>
      </c>
      <c r="L844">
        <v>29</v>
      </c>
      <c r="N844">
        <v>0</v>
      </c>
    </row>
    <row r="845" spans="1:20">
      <c r="A845" t="s">
        <v>1590</v>
      </c>
      <c r="C845">
        <v>55.7</v>
      </c>
      <c r="D845">
        <v>39.799999999999997</v>
      </c>
      <c r="E845">
        <v>23.9</v>
      </c>
      <c r="J845">
        <v>23.9</v>
      </c>
      <c r="K845">
        <v>100</v>
      </c>
      <c r="L845">
        <v>39.799999999999997</v>
      </c>
      <c r="N845">
        <v>0</v>
      </c>
    </row>
    <row r="846" spans="1:20">
      <c r="A846" t="s">
        <v>790</v>
      </c>
      <c r="C846">
        <v>2.2000000000000002</v>
      </c>
      <c r="D846">
        <v>2</v>
      </c>
      <c r="E846">
        <v>1.8</v>
      </c>
      <c r="L846">
        <v>2</v>
      </c>
      <c r="N846">
        <v>0</v>
      </c>
      <c r="P846" s="22"/>
    </row>
    <row r="847" spans="1:20">
      <c r="A847" t="s">
        <v>1229</v>
      </c>
      <c r="C847">
        <v>60.8</v>
      </c>
      <c r="D847">
        <v>52.9</v>
      </c>
      <c r="E847">
        <v>45</v>
      </c>
      <c r="F847">
        <v>50</v>
      </c>
      <c r="G847">
        <v>300</v>
      </c>
      <c r="H847">
        <v>50.2</v>
      </c>
      <c r="I847" s="22">
        <v>2000</v>
      </c>
      <c r="J847">
        <v>51</v>
      </c>
      <c r="K847">
        <v>500</v>
      </c>
      <c r="L847">
        <v>52.9</v>
      </c>
      <c r="N847">
        <v>0</v>
      </c>
      <c r="O847">
        <v>53</v>
      </c>
      <c r="P847">
        <v>500</v>
      </c>
      <c r="Q847">
        <v>54</v>
      </c>
      <c r="R847" s="22">
        <v>5000</v>
      </c>
      <c r="S847">
        <v>55.9</v>
      </c>
      <c r="T847">
        <v>200</v>
      </c>
    </row>
    <row r="848" spans="1:20">
      <c r="A848" t="s">
        <v>1571</v>
      </c>
      <c r="C848">
        <v>9.8000000000000007</v>
      </c>
      <c r="D848">
        <v>7</v>
      </c>
      <c r="E848">
        <v>4.2</v>
      </c>
      <c r="L848">
        <v>7</v>
      </c>
      <c r="N848">
        <v>0</v>
      </c>
    </row>
    <row r="849" spans="1:20">
      <c r="A849" t="s">
        <v>1432</v>
      </c>
      <c r="C849">
        <v>15.6</v>
      </c>
      <c r="D849">
        <v>11.2</v>
      </c>
      <c r="E849">
        <v>6.8</v>
      </c>
      <c r="L849">
        <v>11.2</v>
      </c>
      <c r="N849">
        <v>0</v>
      </c>
    </row>
    <row r="850" spans="1:20">
      <c r="A850" t="s">
        <v>1284</v>
      </c>
      <c r="C850">
        <v>21</v>
      </c>
      <c r="D850">
        <v>15</v>
      </c>
      <c r="E850">
        <v>9</v>
      </c>
      <c r="L850">
        <v>15</v>
      </c>
      <c r="N850">
        <v>0</v>
      </c>
    </row>
    <row r="851" spans="1:20">
      <c r="A851" t="s">
        <v>1515</v>
      </c>
      <c r="C851">
        <v>27.6</v>
      </c>
      <c r="D851">
        <v>24</v>
      </c>
      <c r="E851">
        <v>20.399999999999999</v>
      </c>
      <c r="H851">
        <v>24</v>
      </c>
      <c r="I851" s="22">
        <v>1200</v>
      </c>
      <c r="J851">
        <v>24.1</v>
      </c>
      <c r="K851">
        <v>300</v>
      </c>
      <c r="L851">
        <v>24</v>
      </c>
      <c r="N851">
        <v>0</v>
      </c>
      <c r="P851" s="22"/>
      <c r="R851" s="22"/>
      <c r="T851" s="22"/>
    </row>
    <row r="852" spans="1:20">
      <c r="A852" t="s">
        <v>1548</v>
      </c>
      <c r="C852">
        <v>4.5999999999999996</v>
      </c>
      <c r="D852">
        <v>4</v>
      </c>
      <c r="E852">
        <v>3.4</v>
      </c>
      <c r="J852">
        <v>3.5</v>
      </c>
      <c r="K852">
        <v>100</v>
      </c>
      <c r="L852">
        <v>4</v>
      </c>
      <c r="N852">
        <v>0</v>
      </c>
    </row>
    <row r="853" spans="1:20">
      <c r="A853" t="s">
        <v>1252</v>
      </c>
      <c r="C853">
        <v>14.1</v>
      </c>
      <c r="D853">
        <v>13.2</v>
      </c>
      <c r="E853">
        <v>12.3</v>
      </c>
      <c r="L853">
        <v>13.2</v>
      </c>
      <c r="N853">
        <v>0</v>
      </c>
      <c r="O853">
        <v>13</v>
      </c>
      <c r="P853">
        <v>600</v>
      </c>
      <c r="Q853">
        <v>13.2</v>
      </c>
      <c r="R853">
        <v>10</v>
      </c>
      <c r="S853">
        <v>14.1</v>
      </c>
      <c r="T853">
        <v>600</v>
      </c>
    </row>
    <row r="854" spans="1:20">
      <c r="A854" t="s">
        <v>803</v>
      </c>
      <c r="C854">
        <v>1.1000000000000001</v>
      </c>
      <c r="D854">
        <v>1</v>
      </c>
      <c r="E854">
        <v>0.9</v>
      </c>
      <c r="H854">
        <v>0.9</v>
      </c>
      <c r="I854" s="22">
        <v>3500</v>
      </c>
      <c r="J854">
        <v>1</v>
      </c>
      <c r="K854" s="22">
        <v>1200</v>
      </c>
      <c r="L854">
        <v>1</v>
      </c>
      <c r="N854">
        <v>0</v>
      </c>
      <c r="O854">
        <v>1.1000000000000001</v>
      </c>
      <c r="P854" s="22">
        <v>1500</v>
      </c>
    </row>
    <row r="855" spans="1:20">
      <c r="A855" t="s">
        <v>1285</v>
      </c>
      <c r="C855">
        <v>6.9</v>
      </c>
      <c r="D855">
        <v>6</v>
      </c>
      <c r="E855">
        <v>5.0999999999999996</v>
      </c>
      <c r="L855">
        <v>6</v>
      </c>
      <c r="N855">
        <v>0</v>
      </c>
    </row>
    <row r="856" spans="1:20">
      <c r="A856" t="s">
        <v>1003</v>
      </c>
      <c r="C856">
        <v>17.100000000000001</v>
      </c>
      <c r="D856">
        <v>14.9</v>
      </c>
      <c r="E856">
        <v>12.7</v>
      </c>
      <c r="F856">
        <v>12.7</v>
      </c>
      <c r="G856">
        <v>200</v>
      </c>
      <c r="H856">
        <v>14.8</v>
      </c>
      <c r="I856" s="22">
        <v>5100</v>
      </c>
      <c r="J856">
        <v>14.9</v>
      </c>
      <c r="K856" s="22">
        <v>2100</v>
      </c>
      <c r="L856">
        <v>14.9</v>
      </c>
      <c r="N856">
        <v>0</v>
      </c>
      <c r="O856">
        <v>17</v>
      </c>
      <c r="P856" s="22">
        <v>100</v>
      </c>
      <c r="Q856">
        <v>17.100000000000001</v>
      </c>
      <c r="R856">
        <v>200</v>
      </c>
    </row>
    <row r="857" spans="1:20">
      <c r="A857" t="s">
        <v>1004</v>
      </c>
      <c r="C857">
        <v>3.5</v>
      </c>
      <c r="D857">
        <v>2.5</v>
      </c>
      <c r="E857">
        <v>1.5</v>
      </c>
      <c r="J857">
        <v>3.5</v>
      </c>
      <c r="K857" s="22">
        <v>2000</v>
      </c>
      <c r="L857">
        <v>2.5</v>
      </c>
      <c r="N857">
        <v>0</v>
      </c>
    </row>
    <row r="858" spans="1:20">
      <c r="A858" t="s">
        <v>1005</v>
      </c>
      <c r="C858">
        <v>0.5</v>
      </c>
      <c r="D858">
        <v>0.5</v>
      </c>
      <c r="E858">
        <v>0.5</v>
      </c>
    </row>
    <row r="859" spans="1:20">
      <c r="A859" t="s">
        <v>1286</v>
      </c>
      <c r="C859">
        <v>14</v>
      </c>
      <c r="D859">
        <v>10</v>
      </c>
      <c r="E859">
        <v>6</v>
      </c>
      <c r="I859" s="22"/>
      <c r="K859" s="22"/>
      <c r="L859">
        <v>10</v>
      </c>
      <c r="N859">
        <v>0</v>
      </c>
      <c r="P859" s="22"/>
    </row>
    <row r="860" spans="1:20">
      <c r="A860" t="s">
        <v>319</v>
      </c>
      <c r="C860">
        <v>72.599999999999994</v>
      </c>
      <c r="D860">
        <v>66</v>
      </c>
      <c r="E860">
        <v>59.4</v>
      </c>
      <c r="H860">
        <v>60.1</v>
      </c>
      <c r="I860">
        <v>100</v>
      </c>
      <c r="J860">
        <v>60.2</v>
      </c>
      <c r="K860">
        <v>100</v>
      </c>
      <c r="L860">
        <v>66</v>
      </c>
      <c r="N860">
        <v>0</v>
      </c>
      <c r="O860">
        <v>70.099999999999994</v>
      </c>
      <c r="P860">
        <v>300</v>
      </c>
      <c r="Q860">
        <v>70.2</v>
      </c>
      <c r="R860">
        <v>500</v>
      </c>
      <c r="S860">
        <v>72.599999999999994</v>
      </c>
      <c r="T860" s="22">
        <v>1100</v>
      </c>
    </row>
    <row r="861" spans="1:20">
      <c r="A861" t="s">
        <v>1629</v>
      </c>
      <c r="C861">
        <v>18.399999999999999</v>
      </c>
      <c r="D861">
        <v>13.2</v>
      </c>
      <c r="E861">
        <v>8</v>
      </c>
      <c r="L861">
        <v>13.2</v>
      </c>
      <c r="N861">
        <v>0</v>
      </c>
      <c r="P861" s="22"/>
    </row>
    <row r="862" spans="1:20">
      <c r="A862" t="s">
        <v>761</v>
      </c>
      <c r="C862">
        <v>29.4</v>
      </c>
      <c r="D862">
        <v>27.5</v>
      </c>
      <c r="E862">
        <v>25.6</v>
      </c>
      <c r="F862">
        <v>26.5</v>
      </c>
      <c r="G862" s="22">
        <v>20000</v>
      </c>
      <c r="H862">
        <v>26.55</v>
      </c>
      <c r="I862">
        <v>40</v>
      </c>
      <c r="J862">
        <v>26.7</v>
      </c>
      <c r="K862">
        <v>10</v>
      </c>
      <c r="L862">
        <v>27.5</v>
      </c>
      <c r="N862">
        <v>0</v>
      </c>
      <c r="O862">
        <v>27</v>
      </c>
      <c r="P862">
        <v>490</v>
      </c>
      <c r="Q862">
        <v>27.4</v>
      </c>
      <c r="R862">
        <v>680</v>
      </c>
      <c r="S862">
        <v>27.5</v>
      </c>
      <c r="T862" s="22">
        <v>50000</v>
      </c>
    </row>
    <row r="863" spans="1:20">
      <c r="A863" t="s">
        <v>320</v>
      </c>
      <c r="C863">
        <v>25.4</v>
      </c>
      <c r="D863">
        <v>23.1</v>
      </c>
      <c r="E863">
        <v>20.8</v>
      </c>
      <c r="J863">
        <v>20.9</v>
      </c>
      <c r="K863">
        <v>100</v>
      </c>
      <c r="L863">
        <v>23.1</v>
      </c>
      <c r="N863">
        <v>0</v>
      </c>
      <c r="O863">
        <v>24.9</v>
      </c>
      <c r="P863">
        <v>100</v>
      </c>
      <c r="Q863">
        <v>25</v>
      </c>
      <c r="R863">
        <v>100</v>
      </c>
      <c r="S863">
        <v>25.4</v>
      </c>
      <c r="T863">
        <v>200</v>
      </c>
    </row>
    <row r="864" spans="1:20">
      <c r="A864" t="s">
        <v>913</v>
      </c>
      <c r="C864">
        <v>13.8</v>
      </c>
      <c r="D864">
        <v>12</v>
      </c>
      <c r="E864">
        <v>10.199999999999999</v>
      </c>
      <c r="L864">
        <v>12</v>
      </c>
      <c r="N864">
        <v>0</v>
      </c>
      <c r="O864">
        <v>13.8</v>
      </c>
      <c r="P864" s="22">
        <v>7100</v>
      </c>
    </row>
    <row r="865" spans="1:20">
      <c r="A865" t="s">
        <v>1007</v>
      </c>
      <c r="C865">
        <v>4.9000000000000004</v>
      </c>
      <c r="D865">
        <v>3.5</v>
      </c>
      <c r="E865">
        <v>2.1</v>
      </c>
      <c r="L865">
        <v>3.5</v>
      </c>
      <c r="N865">
        <v>0</v>
      </c>
    </row>
    <row r="866" spans="1:20">
      <c r="A866" t="s">
        <v>1287</v>
      </c>
      <c r="C866">
        <v>14</v>
      </c>
      <c r="D866">
        <v>10</v>
      </c>
      <c r="E866">
        <v>6</v>
      </c>
      <c r="L866">
        <v>10</v>
      </c>
      <c r="N866">
        <v>0</v>
      </c>
    </row>
    <row r="867" spans="1:20">
      <c r="A867" t="s">
        <v>1008</v>
      </c>
      <c r="C867">
        <v>13.5</v>
      </c>
      <c r="D867">
        <v>11.8</v>
      </c>
      <c r="E867">
        <v>10.1</v>
      </c>
      <c r="K867" s="22"/>
      <c r="L867">
        <v>11.8</v>
      </c>
      <c r="N867">
        <v>0</v>
      </c>
      <c r="O867">
        <v>10.1</v>
      </c>
      <c r="P867" s="22">
        <v>2800</v>
      </c>
      <c r="Q867">
        <v>11.8</v>
      </c>
      <c r="R867" s="22">
        <v>1000</v>
      </c>
      <c r="S867">
        <v>11.9</v>
      </c>
      <c r="T867">
        <v>100</v>
      </c>
    </row>
    <row r="868" spans="1:20">
      <c r="A868" t="s">
        <v>1165</v>
      </c>
      <c r="C868">
        <v>9</v>
      </c>
      <c r="D868">
        <v>7.9</v>
      </c>
      <c r="E868">
        <v>6.8</v>
      </c>
      <c r="J868">
        <v>7</v>
      </c>
      <c r="K868">
        <v>100</v>
      </c>
      <c r="L868">
        <v>7.9</v>
      </c>
      <c r="N868">
        <v>0</v>
      </c>
    </row>
    <row r="869" spans="1:20">
      <c r="A869" t="s">
        <v>623</v>
      </c>
      <c r="C869">
        <v>0.3</v>
      </c>
      <c r="D869">
        <v>0.3</v>
      </c>
      <c r="E869">
        <v>0.3</v>
      </c>
      <c r="P869" s="22"/>
    </row>
    <row r="870" spans="1:20">
      <c r="A870" t="s">
        <v>1288</v>
      </c>
      <c r="C870">
        <v>12</v>
      </c>
      <c r="D870">
        <v>10.5</v>
      </c>
      <c r="E870">
        <v>9</v>
      </c>
      <c r="H870">
        <v>9.1999999999999993</v>
      </c>
      <c r="I870">
        <v>100</v>
      </c>
      <c r="J870">
        <v>11.5</v>
      </c>
      <c r="K870" s="22">
        <v>2000</v>
      </c>
      <c r="L870">
        <v>10.5</v>
      </c>
      <c r="N870">
        <v>0</v>
      </c>
    </row>
    <row r="871" spans="1:20">
      <c r="A871" t="s">
        <v>1009</v>
      </c>
      <c r="C871">
        <v>6.7</v>
      </c>
      <c r="D871">
        <v>5.9</v>
      </c>
      <c r="E871">
        <v>5.0999999999999996</v>
      </c>
      <c r="L871">
        <v>5.9</v>
      </c>
      <c r="N871">
        <v>0</v>
      </c>
      <c r="O871">
        <v>6.5</v>
      </c>
      <c r="P871" s="22">
        <v>200</v>
      </c>
    </row>
    <row r="872" spans="1:20">
      <c r="A872" t="s">
        <v>1630</v>
      </c>
      <c r="C872">
        <v>23</v>
      </c>
      <c r="D872">
        <v>20</v>
      </c>
      <c r="E872">
        <v>17</v>
      </c>
      <c r="K872" s="22"/>
      <c r="L872">
        <v>20</v>
      </c>
      <c r="N872">
        <v>0</v>
      </c>
    </row>
    <row r="873" spans="1:20">
      <c r="A873" t="s">
        <v>321</v>
      </c>
      <c r="C873">
        <v>55.4</v>
      </c>
      <c r="D873">
        <v>50.4</v>
      </c>
      <c r="E873">
        <v>45.4</v>
      </c>
      <c r="L873">
        <v>50.4</v>
      </c>
      <c r="N873">
        <v>0</v>
      </c>
      <c r="O873">
        <v>50</v>
      </c>
      <c r="P873">
        <v>200</v>
      </c>
      <c r="Q873">
        <v>50.4</v>
      </c>
      <c r="R873" s="22">
        <v>7300</v>
      </c>
      <c r="S873">
        <v>50.5</v>
      </c>
      <c r="T873">
        <v>100</v>
      </c>
    </row>
    <row r="874" spans="1:20">
      <c r="A874" t="s">
        <v>1516</v>
      </c>
      <c r="C874">
        <v>39.700000000000003</v>
      </c>
      <c r="D874">
        <v>34.6</v>
      </c>
      <c r="E874">
        <v>29.5</v>
      </c>
      <c r="L874">
        <v>34.6</v>
      </c>
      <c r="N874">
        <v>0</v>
      </c>
      <c r="O874">
        <v>34.5</v>
      </c>
      <c r="P874">
        <v>500</v>
      </c>
      <c r="Q874">
        <v>34.6</v>
      </c>
      <c r="R874" s="22">
        <v>1000</v>
      </c>
      <c r="S874">
        <v>39.6</v>
      </c>
      <c r="T874">
        <v>100</v>
      </c>
    </row>
    <row r="875" spans="1:20">
      <c r="A875" t="s">
        <v>1517</v>
      </c>
      <c r="C875">
        <v>22.4</v>
      </c>
      <c r="D875">
        <v>19.5</v>
      </c>
      <c r="E875">
        <v>16.600000000000001</v>
      </c>
      <c r="G875" s="22"/>
      <c r="I875" s="22"/>
      <c r="L875">
        <v>19.5</v>
      </c>
      <c r="N875">
        <v>0</v>
      </c>
      <c r="O875">
        <v>22.4</v>
      </c>
      <c r="P875" s="22">
        <v>1000</v>
      </c>
      <c r="R875" s="22"/>
    </row>
    <row r="876" spans="1:20">
      <c r="A876" t="s">
        <v>1166</v>
      </c>
      <c r="C876">
        <v>16.5</v>
      </c>
      <c r="D876">
        <v>11.8</v>
      </c>
      <c r="E876">
        <v>7.1</v>
      </c>
      <c r="L876">
        <v>11.8</v>
      </c>
      <c r="N876">
        <v>0</v>
      </c>
    </row>
    <row r="877" spans="1:20">
      <c r="A877" t="s">
        <v>112</v>
      </c>
      <c r="C877">
        <v>8.4499999999999993</v>
      </c>
      <c r="D877">
        <v>7.9</v>
      </c>
      <c r="E877">
        <v>7.35</v>
      </c>
      <c r="G877" s="22"/>
      <c r="I877" s="22"/>
      <c r="J877">
        <v>7.8</v>
      </c>
      <c r="K877" s="22">
        <v>1030</v>
      </c>
      <c r="L877">
        <v>7.9</v>
      </c>
      <c r="N877">
        <v>0</v>
      </c>
      <c r="O877">
        <v>8.4</v>
      </c>
      <c r="P877">
        <v>750</v>
      </c>
      <c r="Q877">
        <v>8.4499999999999993</v>
      </c>
      <c r="R877" s="22">
        <v>2000</v>
      </c>
      <c r="T877" s="22"/>
    </row>
    <row r="878" spans="1:20">
      <c r="A878" t="s">
        <v>1591</v>
      </c>
      <c r="C878">
        <v>4.7</v>
      </c>
      <c r="D878">
        <v>4.0999999999999996</v>
      </c>
      <c r="E878">
        <v>3.5</v>
      </c>
      <c r="L878">
        <v>4.0999999999999996</v>
      </c>
      <c r="N878">
        <v>0</v>
      </c>
      <c r="O878">
        <v>4.5</v>
      </c>
      <c r="P878" s="22">
        <v>200</v>
      </c>
      <c r="Q878">
        <v>4.7</v>
      </c>
      <c r="R878" s="22">
        <v>400</v>
      </c>
      <c r="T878" s="22"/>
    </row>
    <row r="879" spans="1:20">
      <c r="A879" t="s">
        <v>323</v>
      </c>
      <c r="C879">
        <v>9.1</v>
      </c>
      <c r="D879">
        <v>8.3000000000000007</v>
      </c>
      <c r="E879">
        <v>7.5</v>
      </c>
      <c r="L879">
        <v>8.3000000000000007</v>
      </c>
      <c r="N879">
        <v>0</v>
      </c>
    </row>
    <row r="880" spans="1:20">
      <c r="A880" t="s">
        <v>1518</v>
      </c>
      <c r="C880">
        <v>3.6</v>
      </c>
      <c r="D880">
        <v>3.2</v>
      </c>
      <c r="E880">
        <v>2.8</v>
      </c>
      <c r="L880">
        <v>3.2</v>
      </c>
      <c r="N880">
        <v>0</v>
      </c>
      <c r="O880">
        <v>3.6</v>
      </c>
      <c r="P880">
        <v>100</v>
      </c>
    </row>
    <row r="881" spans="1:20">
      <c r="A881" t="s">
        <v>1862</v>
      </c>
      <c r="C881">
        <v>57.5</v>
      </c>
      <c r="D881">
        <v>50</v>
      </c>
      <c r="E881">
        <v>42.5</v>
      </c>
      <c r="J881">
        <v>57</v>
      </c>
      <c r="K881" s="22">
        <v>1300</v>
      </c>
      <c r="L881">
        <v>50</v>
      </c>
      <c r="N881">
        <v>0</v>
      </c>
      <c r="R881" s="22"/>
    </row>
    <row r="882" spans="1:20">
      <c r="A882" t="s">
        <v>1476</v>
      </c>
      <c r="C882">
        <v>26.5</v>
      </c>
      <c r="D882">
        <v>23.1</v>
      </c>
      <c r="E882">
        <v>19.7</v>
      </c>
      <c r="F882">
        <v>23.1</v>
      </c>
      <c r="G882" s="22">
        <v>2500</v>
      </c>
      <c r="H882">
        <v>23.2</v>
      </c>
      <c r="I882" s="22">
        <v>2000</v>
      </c>
      <c r="J882">
        <v>23.3</v>
      </c>
      <c r="K882" s="22">
        <v>3000</v>
      </c>
      <c r="L882">
        <v>23.1</v>
      </c>
      <c r="N882">
        <v>0</v>
      </c>
      <c r="O882">
        <v>24</v>
      </c>
      <c r="P882">
        <v>600</v>
      </c>
      <c r="Q882">
        <v>25.8</v>
      </c>
      <c r="R882" s="22">
        <v>2000</v>
      </c>
      <c r="S882">
        <v>26</v>
      </c>
      <c r="T882" s="22">
        <v>2900</v>
      </c>
    </row>
    <row r="883" spans="1:20">
      <c r="A883" t="s">
        <v>324</v>
      </c>
      <c r="C883">
        <v>17.399999999999999</v>
      </c>
      <c r="D883">
        <v>15.9</v>
      </c>
      <c r="E883">
        <v>14.4</v>
      </c>
      <c r="F883">
        <v>15.3</v>
      </c>
      <c r="G883" s="22">
        <v>2000</v>
      </c>
      <c r="H883">
        <v>15.5</v>
      </c>
      <c r="I883" s="22">
        <v>1000</v>
      </c>
      <c r="J883">
        <v>15.6</v>
      </c>
      <c r="K883" s="22">
        <v>1000</v>
      </c>
      <c r="L883">
        <v>15.9</v>
      </c>
      <c r="N883">
        <v>0</v>
      </c>
      <c r="O883">
        <v>15.9</v>
      </c>
      <c r="P883">
        <v>900</v>
      </c>
      <c r="Q883">
        <v>16</v>
      </c>
      <c r="R883" s="22">
        <v>1000</v>
      </c>
      <c r="S883">
        <v>16.100000000000001</v>
      </c>
      <c r="T883">
        <v>400</v>
      </c>
    </row>
    <row r="884" spans="1:20">
      <c r="A884" t="s">
        <v>1011</v>
      </c>
      <c r="C884">
        <v>5.4</v>
      </c>
      <c r="D884">
        <v>4.7</v>
      </c>
      <c r="E884">
        <v>4</v>
      </c>
      <c r="J884">
        <v>5.4</v>
      </c>
      <c r="K884">
        <v>500</v>
      </c>
      <c r="L884">
        <v>4.7</v>
      </c>
      <c r="N884">
        <v>0</v>
      </c>
    </row>
    <row r="885" spans="1:20">
      <c r="A885" t="s">
        <v>1362</v>
      </c>
      <c r="C885">
        <v>9.8000000000000007</v>
      </c>
      <c r="D885">
        <v>7</v>
      </c>
      <c r="E885">
        <v>4.2</v>
      </c>
      <c r="L885">
        <v>7</v>
      </c>
      <c r="N885">
        <v>0</v>
      </c>
    </row>
    <row r="886" spans="1:20">
      <c r="A886" t="s">
        <v>325</v>
      </c>
      <c r="C886">
        <v>24.7</v>
      </c>
      <c r="D886">
        <v>22.5</v>
      </c>
      <c r="E886">
        <v>20.3</v>
      </c>
      <c r="K886" s="22"/>
      <c r="L886">
        <v>22.5</v>
      </c>
      <c r="N886">
        <v>0</v>
      </c>
      <c r="O886">
        <v>23</v>
      </c>
      <c r="P886">
        <v>300</v>
      </c>
    </row>
    <row r="887" spans="1:20">
      <c r="A887" t="s">
        <v>327</v>
      </c>
      <c r="C887">
        <v>0.7</v>
      </c>
      <c r="D887">
        <v>0.7</v>
      </c>
      <c r="E887">
        <v>0.7</v>
      </c>
    </row>
    <row r="888" spans="1:20">
      <c r="A888" t="s">
        <v>1242</v>
      </c>
      <c r="C888">
        <v>13.8</v>
      </c>
      <c r="D888">
        <v>12</v>
      </c>
      <c r="E888">
        <v>10.199999999999999</v>
      </c>
      <c r="J888">
        <v>10.4</v>
      </c>
      <c r="K888">
        <v>100</v>
      </c>
      <c r="L888">
        <v>12</v>
      </c>
      <c r="N888">
        <v>0</v>
      </c>
      <c r="O888">
        <v>12</v>
      </c>
      <c r="P888" s="22">
        <v>2000</v>
      </c>
    </row>
    <row r="889" spans="1:20">
      <c r="A889" t="s">
        <v>1557</v>
      </c>
      <c r="C889">
        <v>10.9</v>
      </c>
      <c r="D889">
        <v>9.5</v>
      </c>
      <c r="E889">
        <v>8.1</v>
      </c>
      <c r="J889">
        <v>9.5</v>
      </c>
      <c r="K889" s="22">
        <v>3500</v>
      </c>
      <c r="L889">
        <v>9.5</v>
      </c>
      <c r="N889">
        <v>0</v>
      </c>
      <c r="O889">
        <v>10</v>
      </c>
      <c r="P889">
        <v>500</v>
      </c>
    </row>
    <row r="890" spans="1:20">
      <c r="A890" t="s">
        <v>1289</v>
      </c>
      <c r="C890">
        <v>31</v>
      </c>
      <c r="D890">
        <v>27</v>
      </c>
      <c r="E890">
        <v>23</v>
      </c>
      <c r="F890">
        <v>23.5</v>
      </c>
      <c r="G890">
        <v>500</v>
      </c>
      <c r="H890">
        <v>24</v>
      </c>
      <c r="I890" s="22">
        <v>500</v>
      </c>
      <c r="J890">
        <v>24.5</v>
      </c>
      <c r="K890" s="22">
        <v>500</v>
      </c>
      <c r="L890">
        <v>27</v>
      </c>
      <c r="N890">
        <v>0</v>
      </c>
      <c r="O890">
        <v>27</v>
      </c>
      <c r="P890" s="22">
        <v>1000</v>
      </c>
      <c r="Q890">
        <v>27.5</v>
      </c>
      <c r="R890">
        <v>500</v>
      </c>
      <c r="S890">
        <v>28</v>
      </c>
      <c r="T890" s="22">
        <v>1000</v>
      </c>
    </row>
    <row r="891" spans="1:20">
      <c r="A891" t="s">
        <v>1493</v>
      </c>
      <c r="C891">
        <v>17.2</v>
      </c>
      <c r="D891">
        <v>15</v>
      </c>
      <c r="E891">
        <v>12.8</v>
      </c>
      <c r="L891">
        <v>15</v>
      </c>
      <c r="N891">
        <v>0</v>
      </c>
    </row>
    <row r="892" spans="1:20">
      <c r="A892" t="s">
        <v>1245</v>
      </c>
      <c r="C892">
        <v>12.5</v>
      </c>
      <c r="D892">
        <v>10.9</v>
      </c>
      <c r="E892">
        <v>9.3000000000000007</v>
      </c>
      <c r="F892">
        <v>11.2</v>
      </c>
      <c r="G892">
        <v>100</v>
      </c>
      <c r="H892">
        <v>11.8</v>
      </c>
      <c r="I892">
        <v>100</v>
      </c>
      <c r="J892">
        <v>12.5</v>
      </c>
      <c r="K892" s="22">
        <v>9800</v>
      </c>
      <c r="L892">
        <v>10.9</v>
      </c>
      <c r="N892">
        <v>0</v>
      </c>
      <c r="P892" s="22"/>
      <c r="R892" s="22"/>
    </row>
    <row r="893" spans="1:20">
      <c r="A893" t="s">
        <v>1592</v>
      </c>
      <c r="C893">
        <v>11.5</v>
      </c>
      <c r="D893">
        <v>10</v>
      </c>
      <c r="E893">
        <v>8.5</v>
      </c>
      <c r="L893">
        <v>10</v>
      </c>
      <c r="N893">
        <v>0</v>
      </c>
      <c r="O893">
        <v>10</v>
      </c>
      <c r="P893" s="22">
        <v>1000</v>
      </c>
    </row>
    <row r="894" spans="1:20">
      <c r="A894" t="s">
        <v>1239</v>
      </c>
      <c r="C894">
        <v>18.7</v>
      </c>
      <c r="D894">
        <v>13.4</v>
      </c>
      <c r="E894">
        <v>8.1</v>
      </c>
      <c r="K894" s="22"/>
      <c r="L894">
        <v>13.4</v>
      </c>
      <c r="N894">
        <v>0</v>
      </c>
      <c r="P894" s="22"/>
    </row>
    <row r="895" spans="1:20">
      <c r="A895" t="s">
        <v>328</v>
      </c>
      <c r="C895">
        <v>13.2</v>
      </c>
      <c r="D895">
        <v>12</v>
      </c>
      <c r="E895">
        <v>10.8</v>
      </c>
      <c r="F895">
        <v>11.2</v>
      </c>
      <c r="G895">
        <v>100</v>
      </c>
      <c r="H895">
        <v>11.3</v>
      </c>
      <c r="I895">
        <v>100</v>
      </c>
      <c r="J895">
        <v>11.5</v>
      </c>
      <c r="K895" s="22">
        <v>1000</v>
      </c>
      <c r="L895">
        <v>12</v>
      </c>
      <c r="N895">
        <v>0</v>
      </c>
      <c r="O895">
        <v>12.2</v>
      </c>
      <c r="P895">
        <v>600</v>
      </c>
      <c r="Q895">
        <v>12.8</v>
      </c>
      <c r="R895">
        <v>200</v>
      </c>
      <c r="S895">
        <v>13</v>
      </c>
      <c r="T895">
        <v>100</v>
      </c>
    </row>
    <row r="896" spans="1:20">
      <c r="A896" t="s">
        <v>1363</v>
      </c>
      <c r="C896">
        <v>7.8</v>
      </c>
      <c r="D896">
        <v>6.8</v>
      </c>
      <c r="E896">
        <v>5.8</v>
      </c>
      <c r="J896">
        <v>6</v>
      </c>
      <c r="K896">
        <v>900</v>
      </c>
      <c r="L896">
        <v>6.8</v>
      </c>
      <c r="N896">
        <v>0</v>
      </c>
    </row>
    <row r="897" spans="1:20">
      <c r="A897" t="s">
        <v>1012</v>
      </c>
      <c r="C897">
        <v>17.2</v>
      </c>
      <c r="D897">
        <v>15</v>
      </c>
      <c r="E897">
        <v>12.8</v>
      </c>
      <c r="L897">
        <v>15</v>
      </c>
      <c r="N897">
        <v>0</v>
      </c>
      <c r="O897">
        <v>15</v>
      </c>
      <c r="P897" s="22">
        <v>1000</v>
      </c>
      <c r="Q897">
        <v>17</v>
      </c>
      <c r="R897">
        <v>500</v>
      </c>
    </row>
    <row r="898" spans="1:20">
      <c r="A898" t="s">
        <v>1631</v>
      </c>
      <c r="C898">
        <v>41.1</v>
      </c>
      <c r="D898">
        <v>29.4</v>
      </c>
      <c r="E898">
        <v>17.7</v>
      </c>
      <c r="L898">
        <v>29.4</v>
      </c>
      <c r="N898">
        <v>0</v>
      </c>
    </row>
    <row r="899" spans="1:20">
      <c r="A899" t="s">
        <v>1632</v>
      </c>
      <c r="C899">
        <v>45.7</v>
      </c>
      <c r="D899">
        <v>32.700000000000003</v>
      </c>
      <c r="E899">
        <v>19.7</v>
      </c>
      <c r="K899" s="22"/>
      <c r="L899">
        <v>32.700000000000003</v>
      </c>
      <c r="N899">
        <v>0</v>
      </c>
      <c r="P899" s="22"/>
    </row>
    <row r="900" spans="1:20">
      <c r="A900" t="s">
        <v>1013</v>
      </c>
      <c r="C900">
        <v>1.9</v>
      </c>
      <c r="D900">
        <v>1.4</v>
      </c>
      <c r="E900">
        <v>0.9</v>
      </c>
      <c r="L900">
        <v>1.4</v>
      </c>
      <c r="N900">
        <v>0</v>
      </c>
    </row>
    <row r="901" spans="1:20">
      <c r="A901" t="s">
        <v>1290</v>
      </c>
      <c r="C901">
        <v>21.1</v>
      </c>
      <c r="D901">
        <v>15.1</v>
      </c>
      <c r="E901">
        <v>9.1</v>
      </c>
      <c r="L901">
        <v>15.1</v>
      </c>
      <c r="N901">
        <v>0</v>
      </c>
      <c r="P901" s="22"/>
    </row>
    <row r="902" spans="1:20">
      <c r="A902" t="s">
        <v>1014</v>
      </c>
      <c r="C902">
        <v>133.69999999999999</v>
      </c>
      <c r="D902">
        <v>95.5</v>
      </c>
      <c r="E902">
        <v>57.3</v>
      </c>
      <c r="L902">
        <v>95.5</v>
      </c>
      <c r="N902">
        <v>0</v>
      </c>
      <c r="O902">
        <v>110</v>
      </c>
      <c r="P902" s="22">
        <v>100</v>
      </c>
      <c r="Q902">
        <v>115</v>
      </c>
      <c r="R902" s="22">
        <v>700</v>
      </c>
      <c r="S902">
        <v>120</v>
      </c>
      <c r="T902" s="22">
        <v>3300</v>
      </c>
    </row>
    <row r="903" spans="1:20">
      <c r="A903" t="s">
        <v>330</v>
      </c>
      <c r="C903">
        <v>62.9</v>
      </c>
      <c r="D903">
        <v>57.2</v>
      </c>
      <c r="E903">
        <v>51.5</v>
      </c>
      <c r="L903">
        <v>57.2</v>
      </c>
      <c r="N903">
        <v>0</v>
      </c>
      <c r="O903">
        <v>56</v>
      </c>
      <c r="P903">
        <v>100</v>
      </c>
      <c r="Q903">
        <v>57</v>
      </c>
      <c r="R903">
        <v>600</v>
      </c>
      <c r="S903">
        <v>59.8</v>
      </c>
      <c r="T903">
        <v>200</v>
      </c>
    </row>
    <row r="904" spans="1:20">
      <c r="A904" t="s">
        <v>1291</v>
      </c>
      <c r="C904">
        <v>15.9</v>
      </c>
      <c r="D904">
        <v>11.4</v>
      </c>
      <c r="E904">
        <v>6.9</v>
      </c>
      <c r="I904" s="22"/>
      <c r="L904">
        <v>11.4</v>
      </c>
      <c r="N904">
        <v>0</v>
      </c>
    </row>
    <row r="905" spans="1:20">
      <c r="A905" t="s">
        <v>1292</v>
      </c>
      <c r="C905">
        <v>12.6</v>
      </c>
      <c r="D905">
        <v>9</v>
      </c>
      <c r="E905">
        <v>5.4</v>
      </c>
      <c r="L905">
        <v>9</v>
      </c>
      <c r="N905">
        <v>0</v>
      </c>
    </row>
    <row r="906" spans="1:20">
      <c r="A906" t="s">
        <v>1015</v>
      </c>
      <c r="C906">
        <v>10.9</v>
      </c>
      <c r="D906">
        <v>9.5</v>
      </c>
      <c r="E906">
        <v>8.1</v>
      </c>
      <c r="L906">
        <v>9.5</v>
      </c>
      <c r="N906">
        <v>0</v>
      </c>
      <c r="O906">
        <v>10</v>
      </c>
      <c r="P906" s="22">
        <v>500</v>
      </c>
    </row>
    <row r="907" spans="1:20">
      <c r="A907" t="s">
        <v>855</v>
      </c>
      <c r="C907">
        <v>9</v>
      </c>
      <c r="D907">
        <v>7.9</v>
      </c>
      <c r="E907">
        <v>6.8</v>
      </c>
      <c r="H907">
        <v>7.5</v>
      </c>
      <c r="I907" s="22">
        <v>5000</v>
      </c>
      <c r="J907">
        <v>7.6</v>
      </c>
      <c r="K907" s="22">
        <v>1500</v>
      </c>
      <c r="L907">
        <v>7.9</v>
      </c>
      <c r="N907">
        <v>0</v>
      </c>
      <c r="O907">
        <v>8.4</v>
      </c>
      <c r="P907" s="22">
        <v>2000</v>
      </c>
      <c r="Q907">
        <v>9</v>
      </c>
      <c r="R907" s="22">
        <v>7600</v>
      </c>
    </row>
    <row r="908" spans="1:20">
      <c r="A908" t="s">
        <v>1016</v>
      </c>
      <c r="C908">
        <v>4.2</v>
      </c>
      <c r="D908">
        <v>3</v>
      </c>
      <c r="E908">
        <v>1.8</v>
      </c>
      <c r="L908">
        <v>3</v>
      </c>
      <c r="N908">
        <v>0</v>
      </c>
      <c r="O908">
        <v>4.2</v>
      </c>
      <c r="P908">
        <v>200</v>
      </c>
    </row>
    <row r="909" spans="1:20">
      <c r="A909" t="s">
        <v>1017</v>
      </c>
      <c r="C909">
        <v>9.6999999999999993</v>
      </c>
      <c r="D909">
        <v>8.5</v>
      </c>
      <c r="E909">
        <v>7.3</v>
      </c>
      <c r="L909">
        <v>8.5</v>
      </c>
      <c r="N909">
        <v>0</v>
      </c>
      <c r="O909">
        <v>8.3000000000000007</v>
      </c>
      <c r="P909" s="22">
        <v>2800</v>
      </c>
    </row>
    <row r="910" spans="1:20">
      <c r="A910" t="s">
        <v>1018</v>
      </c>
      <c r="C910">
        <v>0.3</v>
      </c>
      <c r="D910">
        <v>0.3</v>
      </c>
      <c r="E910">
        <v>0.3</v>
      </c>
      <c r="R910" s="22"/>
    </row>
    <row r="911" spans="1:20">
      <c r="A911" t="s">
        <v>1293</v>
      </c>
      <c r="C911">
        <v>69.900000000000006</v>
      </c>
      <c r="D911">
        <v>60.8</v>
      </c>
      <c r="E911">
        <v>51.7</v>
      </c>
      <c r="F911">
        <v>51.7</v>
      </c>
      <c r="G911" s="22">
        <v>10000</v>
      </c>
      <c r="H911">
        <v>52</v>
      </c>
      <c r="I911">
        <v>300</v>
      </c>
      <c r="J911">
        <v>57</v>
      </c>
      <c r="K911">
        <v>200</v>
      </c>
      <c r="L911">
        <v>60.8</v>
      </c>
      <c r="N911">
        <v>0</v>
      </c>
      <c r="O911">
        <v>67</v>
      </c>
      <c r="P911">
        <v>100</v>
      </c>
      <c r="Q911">
        <v>69.900000000000006</v>
      </c>
      <c r="R911" s="22">
        <v>14600</v>
      </c>
    </row>
    <row r="912" spans="1:20">
      <c r="A912" t="s">
        <v>333</v>
      </c>
      <c r="C912">
        <v>6.8</v>
      </c>
      <c r="D912">
        <v>6.2</v>
      </c>
      <c r="E912">
        <v>5.6</v>
      </c>
      <c r="J912">
        <v>5.6</v>
      </c>
      <c r="K912">
        <v>200</v>
      </c>
      <c r="L912">
        <v>6.2</v>
      </c>
      <c r="N912">
        <v>0</v>
      </c>
      <c r="O912">
        <v>6.5</v>
      </c>
      <c r="P912">
        <v>400</v>
      </c>
      <c r="Q912">
        <v>6.8</v>
      </c>
      <c r="R912" s="22">
        <v>500</v>
      </c>
      <c r="T912" s="22"/>
    </row>
    <row r="913" spans="1:20">
      <c r="A913" t="s">
        <v>1565</v>
      </c>
      <c r="C913">
        <v>13.3</v>
      </c>
      <c r="D913">
        <v>9.5</v>
      </c>
      <c r="E913">
        <v>5.7</v>
      </c>
      <c r="L913">
        <v>9.5</v>
      </c>
      <c r="N913">
        <v>0</v>
      </c>
      <c r="P913" s="22"/>
    </row>
    <row r="914" spans="1:20">
      <c r="A914" t="s">
        <v>1294</v>
      </c>
      <c r="C914">
        <v>11.7</v>
      </c>
      <c r="D914">
        <v>10.199999999999999</v>
      </c>
      <c r="E914">
        <v>8.6999999999999993</v>
      </c>
      <c r="L914">
        <v>10.199999999999999</v>
      </c>
      <c r="N914">
        <v>0</v>
      </c>
      <c r="O914">
        <v>10.199999999999999</v>
      </c>
      <c r="P914" s="22">
        <v>2000</v>
      </c>
    </row>
    <row r="915" spans="1:20">
      <c r="A915" t="s">
        <v>1519</v>
      </c>
      <c r="C915">
        <v>23.9</v>
      </c>
      <c r="D915">
        <v>17.100000000000001</v>
      </c>
      <c r="E915">
        <v>10.3</v>
      </c>
      <c r="J915">
        <v>23.9</v>
      </c>
      <c r="K915" s="22">
        <v>2000</v>
      </c>
      <c r="L915">
        <v>17.100000000000001</v>
      </c>
      <c r="N915">
        <v>0</v>
      </c>
    </row>
    <row r="916" spans="1:20">
      <c r="A916" t="s">
        <v>335</v>
      </c>
      <c r="C916">
        <v>15.1</v>
      </c>
      <c r="D916">
        <v>13.8</v>
      </c>
      <c r="E916">
        <v>12.5</v>
      </c>
      <c r="H916">
        <v>12.5</v>
      </c>
      <c r="I916" s="22">
        <v>3000</v>
      </c>
      <c r="J916">
        <v>12.6</v>
      </c>
      <c r="K916" s="22">
        <v>2000</v>
      </c>
      <c r="L916">
        <v>13.8</v>
      </c>
      <c r="N916">
        <v>0</v>
      </c>
      <c r="O916">
        <v>15.1</v>
      </c>
      <c r="P916">
        <v>100</v>
      </c>
    </row>
    <row r="917" spans="1:20">
      <c r="A917" t="s">
        <v>1167</v>
      </c>
      <c r="C917">
        <v>8.6</v>
      </c>
      <c r="D917">
        <v>7.5</v>
      </c>
      <c r="E917">
        <v>6.4</v>
      </c>
      <c r="K917" s="22"/>
      <c r="L917">
        <v>7.5</v>
      </c>
      <c r="N917">
        <v>0</v>
      </c>
    </row>
    <row r="918" spans="1:20">
      <c r="A918" t="s">
        <v>1401</v>
      </c>
      <c r="C918">
        <v>32.700000000000003</v>
      </c>
      <c r="D918">
        <v>28.5</v>
      </c>
      <c r="E918">
        <v>24.3</v>
      </c>
      <c r="F918">
        <v>28.6</v>
      </c>
      <c r="G918">
        <v>500</v>
      </c>
      <c r="H918">
        <v>28.7</v>
      </c>
      <c r="I918">
        <v>100</v>
      </c>
      <c r="J918">
        <v>28.8</v>
      </c>
      <c r="K918">
        <v>500</v>
      </c>
      <c r="L918">
        <v>28.5</v>
      </c>
      <c r="N918">
        <v>0</v>
      </c>
      <c r="O918">
        <v>31</v>
      </c>
      <c r="P918" s="22">
        <v>1300</v>
      </c>
      <c r="Q918">
        <v>32.5</v>
      </c>
      <c r="R918" s="22">
        <v>2300</v>
      </c>
      <c r="S918">
        <v>32.700000000000003</v>
      </c>
      <c r="T918" s="22">
        <v>7000</v>
      </c>
    </row>
    <row r="919" spans="1:20">
      <c r="A919" t="s">
        <v>1501</v>
      </c>
      <c r="C919">
        <v>10.9</v>
      </c>
      <c r="D919">
        <v>9.5</v>
      </c>
      <c r="E919">
        <v>8.1</v>
      </c>
      <c r="F919">
        <v>9.4</v>
      </c>
      <c r="G919" s="22">
        <v>2500</v>
      </c>
      <c r="H919">
        <v>9.5</v>
      </c>
      <c r="I919">
        <v>200</v>
      </c>
      <c r="J919">
        <v>9.6</v>
      </c>
      <c r="K919">
        <v>400</v>
      </c>
      <c r="L919">
        <v>9.5</v>
      </c>
      <c r="N919">
        <v>0</v>
      </c>
      <c r="P919" s="22"/>
    </row>
    <row r="920" spans="1:20">
      <c r="A920" t="s">
        <v>1019</v>
      </c>
      <c r="C920">
        <v>20.100000000000001</v>
      </c>
      <c r="D920">
        <v>17.5</v>
      </c>
      <c r="E920">
        <v>14.9</v>
      </c>
      <c r="L920">
        <v>17.5</v>
      </c>
      <c r="N920">
        <v>0</v>
      </c>
      <c r="O920">
        <v>20</v>
      </c>
      <c r="P920">
        <v>500</v>
      </c>
    </row>
    <row r="921" spans="1:20">
      <c r="A921" t="s">
        <v>859</v>
      </c>
      <c r="C921">
        <v>64.400000000000006</v>
      </c>
      <c r="D921">
        <v>56</v>
      </c>
      <c r="E921">
        <v>47.6</v>
      </c>
      <c r="L921">
        <v>56</v>
      </c>
      <c r="N921">
        <v>0</v>
      </c>
      <c r="O921">
        <v>59</v>
      </c>
      <c r="P921">
        <v>100</v>
      </c>
      <c r="Q921">
        <v>64</v>
      </c>
      <c r="R921">
        <v>200</v>
      </c>
    </row>
    <row r="922" spans="1:20">
      <c r="A922" t="s">
        <v>1593</v>
      </c>
      <c r="C922">
        <v>37.6</v>
      </c>
      <c r="D922">
        <v>32.700000000000003</v>
      </c>
      <c r="E922">
        <v>27.8</v>
      </c>
      <c r="F922">
        <v>32.200000000000003</v>
      </c>
      <c r="G922">
        <v>100</v>
      </c>
      <c r="H922">
        <v>32.5</v>
      </c>
      <c r="I922" s="22">
        <v>3000</v>
      </c>
      <c r="J922">
        <v>32.700000000000003</v>
      </c>
      <c r="K922" s="22">
        <v>3000</v>
      </c>
      <c r="L922">
        <v>32.700000000000003</v>
      </c>
      <c r="N922">
        <v>0</v>
      </c>
      <c r="O922">
        <v>34.5</v>
      </c>
      <c r="P922">
        <v>400</v>
      </c>
      <c r="Q922">
        <v>35</v>
      </c>
      <c r="R922" s="22">
        <v>1000</v>
      </c>
      <c r="S922">
        <v>35.200000000000003</v>
      </c>
      <c r="T922" s="22">
        <v>2000</v>
      </c>
    </row>
    <row r="923" spans="1:20">
      <c r="A923" t="s">
        <v>1211</v>
      </c>
      <c r="C923">
        <v>21.2</v>
      </c>
      <c r="D923">
        <v>18.5</v>
      </c>
      <c r="E923">
        <v>15.8</v>
      </c>
      <c r="F923">
        <v>18.3</v>
      </c>
      <c r="G923" s="22">
        <v>1000</v>
      </c>
      <c r="H923">
        <v>18.399999999999999</v>
      </c>
      <c r="I923" s="22">
        <v>1000</v>
      </c>
      <c r="J923">
        <v>18.5</v>
      </c>
      <c r="K923" s="22">
        <v>2000</v>
      </c>
      <c r="L923">
        <v>18.5</v>
      </c>
      <c r="N923">
        <v>0</v>
      </c>
      <c r="O923">
        <v>21</v>
      </c>
      <c r="P923">
        <v>100</v>
      </c>
    </row>
    <row r="924" spans="1:20">
      <c r="A924" t="s">
        <v>1869</v>
      </c>
      <c r="C924">
        <v>44.6</v>
      </c>
      <c r="D924">
        <v>31.9</v>
      </c>
      <c r="E924">
        <v>19.2</v>
      </c>
      <c r="L924">
        <v>31.9</v>
      </c>
      <c r="N924">
        <v>0</v>
      </c>
    </row>
    <row r="925" spans="1:20">
      <c r="A925" t="s">
        <v>1295</v>
      </c>
      <c r="C925">
        <v>5.7</v>
      </c>
      <c r="D925">
        <v>4.0999999999999996</v>
      </c>
      <c r="E925">
        <v>2.5</v>
      </c>
      <c r="L925">
        <v>4.0999999999999996</v>
      </c>
      <c r="N925">
        <v>0</v>
      </c>
    </row>
    <row r="926" spans="1:20">
      <c r="A926" t="s">
        <v>338</v>
      </c>
      <c r="C926">
        <v>4.0999999999999996</v>
      </c>
      <c r="D926">
        <v>3.8</v>
      </c>
      <c r="E926">
        <v>3.5</v>
      </c>
      <c r="J926">
        <v>3.6</v>
      </c>
      <c r="K926" s="22">
        <v>2000</v>
      </c>
      <c r="L926">
        <v>3.8</v>
      </c>
      <c r="N926">
        <v>0</v>
      </c>
      <c r="O926">
        <v>4</v>
      </c>
      <c r="P926">
        <v>300</v>
      </c>
      <c r="Q926">
        <v>4.0999999999999996</v>
      </c>
      <c r="R926" s="22">
        <v>3800</v>
      </c>
      <c r="T926" s="22"/>
    </row>
    <row r="927" spans="1:20">
      <c r="A927" t="s">
        <v>1020</v>
      </c>
      <c r="C927">
        <v>9.6999999999999993</v>
      </c>
      <c r="D927">
        <v>8.5</v>
      </c>
      <c r="E927">
        <v>7.3</v>
      </c>
      <c r="H927">
        <v>8</v>
      </c>
      <c r="I927" s="22">
        <v>2000</v>
      </c>
      <c r="J927">
        <v>8.5</v>
      </c>
      <c r="K927" s="22">
        <v>1200</v>
      </c>
      <c r="L927">
        <v>8.5</v>
      </c>
      <c r="N927">
        <v>0</v>
      </c>
    </row>
    <row r="928" spans="1:20">
      <c r="A928" t="s">
        <v>1594</v>
      </c>
      <c r="C928">
        <v>8.4</v>
      </c>
      <c r="D928">
        <v>6</v>
      </c>
      <c r="E928">
        <v>3.6</v>
      </c>
      <c r="J928">
        <v>3.6</v>
      </c>
      <c r="K928" s="22">
        <v>2000</v>
      </c>
      <c r="L928">
        <v>6</v>
      </c>
      <c r="N928">
        <v>0</v>
      </c>
      <c r="O928">
        <v>8</v>
      </c>
      <c r="P928">
        <v>500</v>
      </c>
    </row>
    <row r="929" spans="1:20">
      <c r="A929" t="s">
        <v>809</v>
      </c>
      <c r="C929">
        <v>12.7</v>
      </c>
      <c r="D929">
        <v>11.6</v>
      </c>
      <c r="E929">
        <v>10.5</v>
      </c>
      <c r="L929">
        <v>11.6</v>
      </c>
      <c r="N929">
        <v>0</v>
      </c>
      <c r="O929">
        <v>11.6</v>
      </c>
      <c r="P929" s="22">
        <v>2000</v>
      </c>
      <c r="Q929">
        <v>11.7</v>
      </c>
      <c r="R929" s="22">
        <v>1000</v>
      </c>
      <c r="S929">
        <v>11.8</v>
      </c>
      <c r="T929" s="22">
        <v>1000</v>
      </c>
    </row>
    <row r="930" spans="1:20">
      <c r="A930" t="s">
        <v>1022</v>
      </c>
      <c r="C930">
        <v>9.5</v>
      </c>
      <c r="D930">
        <v>8.3000000000000007</v>
      </c>
      <c r="E930">
        <v>7.1</v>
      </c>
      <c r="L930">
        <v>8.3000000000000007</v>
      </c>
      <c r="N930">
        <v>0</v>
      </c>
      <c r="O930">
        <v>8.3000000000000007</v>
      </c>
      <c r="P930">
        <v>200</v>
      </c>
      <c r="Q930">
        <v>9.3000000000000007</v>
      </c>
      <c r="R930">
        <v>100</v>
      </c>
      <c r="S930">
        <v>9.4</v>
      </c>
      <c r="T930">
        <v>200</v>
      </c>
    </row>
    <row r="931" spans="1:20">
      <c r="A931" t="s">
        <v>1633</v>
      </c>
      <c r="C931">
        <v>17.5</v>
      </c>
      <c r="D931">
        <v>12.5</v>
      </c>
      <c r="E931">
        <v>7.5</v>
      </c>
      <c r="I931" s="22"/>
      <c r="L931">
        <v>12.5</v>
      </c>
      <c r="N931">
        <v>0</v>
      </c>
    </row>
    <row r="932" spans="1:20">
      <c r="A932" t="s">
        <v>1296</v>
      </c>
      <c r="C932">
        <v>10</v>
      </c>
      <c r="D932">
        <v>8.6999999999999993</v>
      </c>
      <c r="E932">
        <v>7.4</v>
      </c>
      <c r="F932">
        <v>8.8000000000000007</v>
      </c>
      <c r="G932">
        <v>100</v>
      </c>
      <c r="H932">
        <v>9</v>
      </c>
      <c r="I932">
        <v>100</v>
      </c>
      <c r="J932">
        <v>10</v>
      </c>
      <c r="K932" s="22">
        <v>11200</v>
      </c>
      <c r="L932">
        <v>8.6999999999999993</v>
      </c>
      <c r="N932">
        <v>0</v>
      </c>
      <c r="P932" s="22"/>
      <c r="T932" s="22"/>
    </row>
    <row r="933" spans="1:20">
      <c r="A933" t="s">
        <v>1558</v>
      </c>
      <c r="C933">
        <v>33.299999999999997</v>
      </c>
      <c r="D933">
        <v>29</v>
      </c>
      <c r="E933">
        <v>24.7</v>
      </c>
      <c r="G933" s="22"/>
      <c r="I933" s="22"/>
      <c r="J933">
        <v>25</v>
      </c>
      <c r="K933" s="22">
        <v>200</v>
      </c>
      <c r="L933">
        <v>29</v>
      </c>
      <c r="N933">
        <v>0</v>
      </c>
    </row>
    <row r="934" spans="1:20">
      <c r="A934" t="s">
        <v>122</v>
      </c>
      <c r="C934">
        <v>34.200000000000003</v>
      </c>
      <c r="D934">
        <v>32</v>
      </c>
      <c r="E934">
        <v>29.8</v>
      </c>
      <c r="F934">
        <v>29.8</v>
      </c>
      <c r="G934">
        <v>100</v>
      </c>
      <c r="H934">
        <v>30</v>
      </c>
      <c r="I934" s="22">
        <v>1000</v>
      </c>
      <c r="J934">
        <v>30.05</v>
      </c>
      <c r="K934">
        <v>30</v>
      </c>
      <c r="L934">
        <v>32</v>
      </c>
      <c r="N934">
        <v>0</v>
      </c>
      <c r="O934">
        <v>32.700000000000003</v>
      </c>
      <c r="P934">
        <v>70</v>
      </c>
      <c r="Q934">
        <v>34</v>
      </c>
      <c r="R934">
        <v>540</v>
      </c>
    </row>
    <row r="935" spans="1:20">
      <c r="A935" t="s">
        <v>1168</v>
      </c>
      <c r="C935">
        <v>9.1999999999999993</v>
      </c>
      <c r="D935">
        <v>6.6</v>
      </c>
      <c r="E935">
        <v>4</v>
      </c>
      <c r="L935">
        <v>6.6</v>
      </c>
      <c r="N935">
        <v>0</v>
      </c>
    </row>
    <row r="936" spans="1:20">
      <c r="A936" t="s">
        <v>1154</v>
      </c>
      <c r="C936">
        <v>5.4</v>
      </c>
      <c r="D936">
        <v>4.7</v>
      </c>
      <c r="E936">
        <v>4</v>
      </c>
      <c r="K936" s="22"/>
      <c r="L936">
        <v>4.7</v>
      </c>
      <c r="N936">
        <v>0</v>
      </c>
      <c r="O936">
        <v>4.7</v>
      </c>
      <c r="P936" s="22">
        <v>4200</v>
      </c>
      <c r="Q936">
        <v>4.8</v>
      </c>
      <c r="R936">
        <v>500</v>
      </c>
      <c r="S936">
        <v>5.3</v>
      </c>
      <c r="T936">
        <v>200</v>
      </c>
    </row>
    <row r="937" spans="1:20">
      <c r="A937" t="s">
        <v>1253</v>
      </c>
      <c r="C937">
        <v>33.5</v>
      </c>
      <c r="D937">
        <v>29.2</v>
      </c>
      <c r="E937">
        <v>24.9</v>
      </c>
      <c r="L937">
        <v>29.2</v>
      </c>
      <c r="N937">
        <v>0</v>
      </c>
      <c r="P937" s="22"/>
      <c r="R937" s="22"/>
    </row>
    <row r="938" spans="1:20">
      <c r="A938" t="s">
        <v>1023</v>
      </c>
      <c r="C938">
        <v>1.9</v>
      </c>
      <c r="D938">
        <v>1.7</v>
      </c>
      <c r="E938">
        <v>1.5</v>
      </c>
      <c r="J938">
        <v>1.5</v>
      </c>
      <c r="K938">
        <v>800</v>
      </c>
      <c r="L938">
        <v>1.7</v>
      </c>
      <c r="N938">
        <v>0</v>
      </c>
      <c r="O938">
        <v>1.9</v>
      </c>
      <c r="P938" s="22">
        <v>1000</v>
      </c>
    </row>
    <row r="939" spans="1:20">
      <c r="A939" t="s">
        <v>1731</v>
      </c>
      <c r="C939">
        <v>20.399999999999999</v>
      </c>
      <c r="D939">
        <v>17.8</v>
      </c>
      <c r="E939">
        <v>15.2</v>
      </c>
      <c r="L939">
        <v>17.8</v>
      </c>
      <c r="N939">
        <v>0</v>
      </c>
      <c r="O939">
        <v>18</v>
      </c>
      <c r="P939" s="22">
        <v>1500</v>
      </c>
    </row>
    <row r="940" spans="1:20">
      <c r="A940" t="s">
        <v>339</v>
      </c>
      <c r="C940">
        <v>7.4</v>
      </c>
      <c r="D940">
        <v>6.8</v>
      </c>
      <c r="E940">
        <v>6.2</v>
      </c>
      <c r="J940">
        <v>6.6</v>
      </c>
      <c r="K940" s="22">
        <v>5000</v>
      </c>
      <c r="L940">
        <v>6.8</v>
      </c>
      <c r="N940">
        <v>0</v>
      </c>
    </row>
    <row r="941" spans="1:20">
      <c r="A941" t="s">
        <v>340</v>
      </c>
      <c r="C941">
        <v>29.1</v>
      </c>
      <c r="D941">
        <v>26.5</v>
      </c>
      <c r="E941">
        <v>23.9</v>
      </c>
      <c r="H941">
        <v>24.8</v>
      </c>
      <c r="I941">
        <v>100</v>
      </c>
      <c r="J941">
        <v>26</v>
      </c>
      <c r="K941">
        <v>700</v>
      </c>
      <c r="L941">
        <v>26.5</v>
      </c>
      <c r="N941">
        <v>0</v>
      </c>
      <c r="O941">
        <v>28</v>
      </c>
      <c r="P941" s="22">
        <v>700</v>
      </c>
      <c r="Q941">
        <v>28.4</v>
      </c>
      <c r="R941" s="22">
        <v>100</v>
      </c>
      <c r="S941">
        <v>28.5</v>
      </c>
      <c r="T941" s="22">
        <v>1000</v>
      </c>
    </row>
    <row r="942" spans="1:20">
      <c r="A942" t="s">
        <v>1487</v>
      </c>
      <c r="C942">
        <v>7.9</v>
      </c>
      <c r="D942">
        <v>6.9</v>
      </c>
      <c r="E942">
        <v>5.9</v>
      </c>
      <c r="H942">
        <v>6</v>
      </c>
      <c r="I942" s="22">
        <v>2200</v>
      </c>
      <c r="J942">
        <v>6.2</v>
      </c>
      <c r="K942">
        <v>700</v>
      </c>
      <c r="L942">
        <v>6.9</v>
      </c>
      <c r="N942">
        <v>0</v>
      </c>
      <c r="O942">
        <v>6.9</v>
      </c>
      <c r="P942" s="22">
        <v>4600</v>
      </c>
      <c r="Q942">
        <v>7</v>
      </c>
      <c r="R942" s="22">
        <v>3000</v>
      </c>
      <c r="S942">
        <v>7.8</v>
      </c>
      <c r="T942">
        <v>800</v>
      </c>
    </row>
    <row r="943" spans="1:20">
      <c r="A943" t="s">
        <v>1723</v>
      </c>
      <c r="C943">
        <v>10.4</v>
      </c>
      <c r="D943">
        <v>9.1</v>
      </c>
      <c r="E943">
        <v>7.8</v>
      </c>
      <c r="F943">
        <v>8.8000000000000007</v>
      </c>
      <c r="G943" s="22">
        <v>3000</v>
      </c>
      <c r="H943">
        <v>8.9</v>
      </c>
      <c r="I943" s="22">
        <v>2000</v>
      </c>
      <c r="J943">
        <v>9</v>
      </c>
      <c r="K943" s="22">
        <v>2000</v>
      </c>
      <c r="L943">
        <v>9.1</v>
      </c>
      <c r="N943">
        <v>0</v>
      </c>
      <c r="O943">
        <v>9.3000000000000007</v>
      </c>
      <c r="P943">
        <v>100</v>
      </c>
      <c r="Q943">
        <v>9.4</v>
      </c>
      <c r="R943" s="22">
        <v>3900</v>
      </c>
      <c r="S943">
        <v>9.5</v>
      </c>
      <c r="T943" s="22">
        <v>14200</v>
      </c>
    </row>
    <row r="944" spans="1:20">
      <c r="A944" t="s">
        <v>341</v>
      </c>
      <c r="C944">
        <v>4.5</v>
      </c>
      <c r="D944">
        <v>4.0999999999999996</v>
      </c>
      <c r="E944">
        <v>3.7</v>
      </c>
      <c r="L944">
        <v>4.0999999999999996</v>
      </c>
      <c r="N944">
        <v>0</v>
      </c>
    </row>
    <row r="945" spans="1:20">
      <c r="A945" t="s">
        <v>1297</v>
      </c>
      <c r="C945">
        <v>11.5</v>
      </c>
      <c r="D945">
        <v>10</v>
      </c>
      <c r="E945">
        <v>8.5</v>
      </c>
      <c r="L945">
        <v>10</v>
      </c>
      <c r="N945">
        <v>0</v>
      </c>
      <c r="P945" s="22"/>
      <c r="R945" s="22"/>
      <c r="T945" s="22"/>
    </row>
    <row r="946" spans="1:20">
      <c r="A946" t="s">
        <v>1298</v>
      </c>
      <c r="C946">
        <v>14</v>
      </c>
      <c r="D946">
        <v>10</v>
      </c>
      <c r="E946">
        <v>6</v>
      </c>
      <c r="L946">
        <v>10</v>
      </c>
      <c r="N946">
        <v>0</v>
      </c>
    </row>
    <row r="947" spans="1:20">
      <c r="A947" t="s">
        <v>1299</v>
      </c>
      <c r="C947">
        <v>14</v>
      </c>
      <c r="D947">
        <v>10</v>
      </c>
      <c r="E947">
        <v>6</v>
      </c>
      <c r="L947">
        <v>10</v>
      </c>
      <c r="N947">
        <v>0</v>
      </c>
    </row>
    <row r="948" spans="1:20">
      <c r="A948" t="s">
        <v>127</v>
      </c>
      <c r="C948">
        <v>9.6300000000000008</v>
      </c>
      <c r="D948">
        <v>9</v>
      </c>
      <c r="E948">
        <v>8.3699999999999992</v>
      </c>
      <c r="H948">
        <v>8.4</v>
      </c>
      <c r="I948" s="22">
        <v>1000</v>
      </c>
      <c r="J948">
        <v>8.6999999999999993</v>
      </c>
      <c r="K948" s="22">
        <v>1000</v>
      </c>
      <c r="L948">
        <v>9</v>
      </c>
      <c r="N948">
        <v>0</v>
      </c>
      <c r="O948">
        <v>9.5</v>
      </c>
      <c r="P948" s="22">
        <v>5000</v>
      </c>
      <c r="Q948">
        <v>9.6300000000000008</v>
      </c>
      <c r="R948" s="22">
        <v>10000</v>
      </c>
    </row>
    <row r="949" spans="1:20">
      <c r="A949" t="s">
        <v>930</v>
      </c>
      <c r="C949">
        <v>10</v>
      </c>
      <c r="D949">
        <v>8.6999999999999993</v>
      </c>
      <c r="E949">
        <v>7.4</v>
      </c>
      <c r="L949">
        <v>8.6999999999999993</v>
      </c>
      <c r="N949">
        <v>0</v>
      </c>
      <c r="O949">
        <v>9</v>
      </c>
      <c r="P949">
        <v>500</v>
      </c>
    </row>
    <row r="950" spans="1:20">
      <c r="A950" t="s">
        <v>1595</v>
      </c>
      <c r="C950">
        <v>13.1</v>
      </c>
      <c r="D950">
        <v>9.4</v>
      </c>
      <c r="E950">
        <v>5.7</v>
      </c>
      <c r="H950">
        <v>8</v>
      </c>
      <c r="I950" s="22">
        <v>2000</v>
      </c>
      <c r="J950">
        <v>13.1</v>
      </c>
      <c r="K950">
        <v>900</v>
      </c>
      <c r="L950">
        <v>9.4</v>
      </c>
      <c r="N950">
        <v>0</v>
      </c>
    </row>
    <row r="951" spans="1:20">
      <c r="A951" t="s">
        <v>750</v>
      </c>
      <c r="C951">
        <v>3.27</v>
      </c>
      <c r="D951">
        <v>3.06</v>
      </c>
      <c r="E951">
        <v>2.85</v>
      </c>
      <c r="L951">
        <v>3.06</v>
      </c>
      <c r="N951">
        <v>0</v>
      </c>
    </row>
    <row r="952" spans="1:20">
      <c r="A952" t="s">
        <v>342</v>
      </c>
      <c r="C952">
        <v>49.5</v>
      </c>
      <c r="D952">
        <v>45</v>
      </c>
      <c r="E952">
        <v>40.5</v>
      </c>
      <c r="F952">
        <v>41.5</v>
      </c>
      <c r="G952">
        <v>200</v>
      </c>
      <c r="H952">
        <v>43.2</v>
      </c>
      <c r="I952" s="22">
        <v>3000</v>
      </c>
      <c r="J952">
        <v>43.6</v>
      </c>
      <c r="K952" s="22">
        <v>3000</v>
      </c>
      <c r="L952">
        <v>45</v>
      </c>
      <c r="N952">
        <v>0</v>
      </c>
      <c r="O952">
        <v>46</v>
      </c>
      <c r="P952">
        <v>100</v>
      </c>
      <c r="Q952">
        <v>47</v>
      </c>
      <c r="R952" s="22">
        <v>2200</v>
      </c>
    </row>
    <row r="953" spans="1:20">
      <c r="A953" t="s">
        <v>129</v>
      </c>
      <c r="C953">
        <v>4.38</v>
      </c>
      <c r="D953">
        <v>4.0999999999999996</v>
      </c>
      <c r="E953">
        <v>3.82</v>
      </c>
      <c r="J953">
        <v>3.82</v>
      </c>
      <c r="K953">
        <v>10</v>
      </c>
      <c r="L953">
        <v>4.0999999999999996</v>
      </c>
      <c r="N953">
        <v>0</v>
      </c>
      <c r="O953">
        <v>4.05</v>
      </c>
      <c r="P953">
        <v>50</v>
      </c>
      <c r="Q953">
        <v>4.1900000000000004</v>
      </c>
      <c r="R953">
        <v>20</v>
      </c>
      <c r="S953">
        <v>4.2</v>
      </c>
      <c r="T953" s="22">
        <v>2320</v>
      </c>
    </row>
    <row r="954" spans="1:20">
      <c r="A954" t="s">
        <v>1025</v>
      </c>
      <c r="C954">
        <v>0.8</v>
      </c>
      <c r="D954">
        <v>0.8</v>
      </c>
      <c r="E954">
        <v>0.8</v>
      </c>
    </row>
    <row r="955" spans="1:20">
      <c r="A955" t="s">
        <v>919</v>
      </c>
      <c r="C955">
        <v>52.9</v>
      </c>
      <c r="D955">
        <v>46</v>
      </c>
      <c r="E955">
        <v>39.1</v>
      </c>
      <c r="F955">
        <v>39.5</v>
      </c>
      <c r="G955">
        <v>100</v>
      </c>
      <c r="H955">
        <v>43</v>
      </c>
      <c r="I955" s="22">
        <v>200</v>
      </c>
      <c r="J955">
        <v>46</v>
      </c>
      <c r="K955" s="22">
        <v>100</v>
      </c>
      <c r="L955">
        <v>46</v>
      </c>
      <c r="N955">
        <v>0</v>
      </c>
      <c r="O955">
        <v>50.5</v>
      </c>
      <c r="P955">
        <v>100</v>
      </c>
      <c r="Q955">
        <v>52</v>
      </c>
      <c r="R955">
        <v>100</v>
      </c>
      <c r="S955">
        <v>52.9</v>
      </c>
      <c r="T955">
        <v>200</v>
      </c>
    </row>
    <row r="956" spans="1:20">
      <c r="A956" t="s">
        <v>130</v>
      </c>
      <c r="C956">
        <v>2.46</v>
      </c>
      <c r="D956">
        <v>2.2999999999999998</v>
      </c>
      <c r="E956">
        <v>2.14</v>
      </c>
      <c r="L956">
        <v>2.2999999999999998</v>
      </c>
      <c r="N956">
        <v>0</v>
      </c>
    </row>
    <row r="957" spans="1:20">
      <c r="A957" t="s">
        <v>1026</v>
      </c>
      <c r="C957">
        <v>12.1</v>
      </c>
      <c r="D957">
        <v>8.6999999999999993</v>
      </c>
      <c r="E957">
        <v>5.3</v>
      </c>
      <c r="L957">
        <v>8.6999999999999993</v>
      </c>
      <c r="N957">
        <v>0</v>
      </c>
      <c r="O957">
        <v>11.6</v>
      </c>
      <c r="P957" s="22">
        <v>1000</v>
      </c>
      <c r="Q957">
        <v>11.7</v>
      </c>
      <c r="R957" s="22">
        <v>1000</v>
      </c>
    </row>
    <row r="958" spans="1:20">
      <c r="A958" t="s">
        <v>1027</v>
      </c>
      <c r="C958">
        <v>56.9</v>
      </c>
      <c r="D958">
        <v>49.5</v>
      </c>
      <c r="E958">
        <v>42.1</v>
      </c>
      <c r="I958" s="22"/>
      <c r="L958">
        <v>49.5</v>
      </c>
      <c r="N958">
        <v>0</v>
      </c>
      <c r="O958">
        <v>43.5</v>
      </c>
      <c r="P958" s="22">
        <v>300</v>
      </c>
      <c r="Q958">
        <v>49.5</v>
      </c>
      <c r="R958">
        <v>100</v>
      </c>
      <c r="S958">
        <v>50</v>
      </c>
      <c r="T958" s="22">
        <v>100</v>
      </c>
    </row>
    <row r="959" spans="1:20">
      <c r="A959" t="s">
        <v>1568</v>
      </c>
      <c r="C959">
        <v>23</v>
      </c>
      <c r="D959">
        <v>20</v>
      </c>
      <c r="E959">
        <v>17</v>
      </c>
      <c r="F959">
        <v>18.600000000000001</v>
      </c>
      <c r="G959" s="22">
        <v>1000</v>
      </c>
      <c r="H959">
        <v>18.7</v>
      </c>
      <c r="I959">
        <v>500</v>
      </c>
      <c r="J959">
        <v>19</v>
      </c>
      <c r="K959" s="22">
        <v>300</v>
      </c>
      <c r="L959">
        <v>20</v>
      </c>
      <c r="N959">
        <v>0</v>
      </c>
      <c r="O959">
        <v>21.7</v>
      </c>
      <c r="P959" s="22">
        <v>600</v>
      </c>
      <c r="Q959">
        <v>21.8</v>
      </c>
      <c r="R959" s="22">
        <v>5500</v>
      </c>
      <c r="S959">
        <v>22</v>
      </c>
      <c r="T959" s="22">
        <v>600</v>
      </c>
    </row>
    <row r="960" spans="1:20">
      <c r="A960" t="s">
        <v>593</v>
      </c>
      <c r="C960">
        <v>3.1</v>
      </c>
      <c r="D960">
        <v>2.9</v>
      </c>
      <c r="E960">
        <v>2.7</v>
      </c>
      <c r="K960" s="22"/>
      <c r="L960">
        <v>2.9</v>
      </c>
      <c r="N960">
        <v>0</v>
      </c>
      <c r="O960">
        <v>2.9</v>
      </c>
      <c r="P960" s="22">
        <v>2000</v>
      </c>
    </row>
    <row r="961" spans="1:20">
      <c r="A961" t="s">
        <v>1634</v>
      </c>
      <c r="C961">
        <v>14</v>
      </c>
      <c r="D961">
        <v>10</v>
      </c>
      <c r="E961">
        <v>6</v>
      </c>
      <c r="K961" s="22"/>
      <c r="L961">
        <v>10</v>
      </c>
      <c r="N961">
        <v>0</v>
      </c>
    </row>
    <row r="962" spans="1:20">
      <c r="A962" t="s">
        <v>898</v>
      </c>
      <c r="C962">
        <v>23.1</v>
      </c>
      <c r="D962">
        <v>16.5</v>
      </c>
      <c r="E962">
        <v>9.9</v>
      </c>
      <c r="L962">
        <v>16.5</v>
      </c>
      <c r="N962">
        <v>0</v>
      </c>
      <c r="O962">
        <v>16.2</v>
      </c>
      <c r="P962" s="22">
        <v>100</v>
      </c>
      <c r="Q962">
        <v>16.5</v>
      </c>
      <c r="R962" s="22">
        <v>1800</v>
      </c>
      <c r="S962">
        <v>17</v>
      </c>
      <c r="T962" s="22">
        <v>300</v>
      </c>
    </row>
    <row r="963" spans="1:20">
      <c r="A963" t="s">
        <v>1246</v>
      </c>
      <c r="C963">
        <v>10.4</v>
      </c>
      <c r="D963">
        <v>9.1</v>
      </c>
      <c r="E963">
        <v>7.8</v>
      </c>
      <c r="F963">
        <v>8</v>
      </c>
      <c r="G963" s="22">
        <v>100</v>
      </c>
      <c r="H963">
        <v>8.1</v>
      </c>
      <c r="I963" s="22">
        <v>4300</v>
      </c>
      <c r="J963">
        <v>9</v>
      </c>
      <c r="K963" s="22">
        <v>5200</v>
      </c>
      <c r="L963">
        <v>9.1</v>
      </c>
      <c r="N963">
        <v>0</v>
      </c>
      <c r="O963">
        <v>9.5</v>
      </c>
      <c r="P963" s="22">
        <v>1000</v>
      </c>
      <c r="Q963">
        <v>10.4</v>
      </c>
      <c r="R963" s="22">
        <v>1000</v>
      </c>
    </row>
    <row r="964" spans="1:20">
      <c r="A964" t="s">
        <v>1028</v>
      </c>
      <c r="C964">
        <v>12.3</v>
      </c>
      <c r="D964">
        <v>10.7</v>
      </c>
      <c r="E964">
        <v>9.1</v>
      </c>
      <c r="F964">
        <v>10.7</v>
      </c>
      <c r="G964">
        <v>100</v>
      </c>
      <c r="H964">
        <v>10.8</v>
      </c>
      <c r="I964">
        <v>100</v>
      </c>
      <c r="J964">
        <v>10.9</v>
      </c>
      <c r="K964">
        <v>100</v>
      </c>
      <c r="L964">
        <v>10.7</v>
      </c>
      <c r="N964">
        <v>0</v>
      </c>
    </row>
    <row r="965" spans="1:20">
      <c r="A965" t="s">
        <v>1635</v>
      </c>
      <c r="C965">
        <v>14.8</v>
      </c>
      <c r="D965">
        <v>10.6</v>
      </c>
      <c r="E965">
        <v>6.4</v>
      </c>
      <c r="J965">
        <v>6.4</v>
      </c>
      <c r="K965">
        <v>100</v>
      </c>
      <c r="L965">
        <v>10.6</v>
      </c>
      <c r="N965">
        <v>0</v>
      </c>
    </row>
    <row r="966" spans="1:20">
      <c r="A966" t="s">
        <v>1029</v>
      </c>
      <c r="C966">
        <v>8.1</v>
      </c>
      <c r="D966">
        <v>7.1</v>
      </c>
      <c r="E966">
        <v>6.1</v>
      </c>
      <c r="H966">
        <v>7.5</v>
      </c>
      <c r="I966">
        <v>100</v>
      </c>
      <c r="J966">
        <v>8.1</v>
      </c>
      <c r="K966" s="22">
        <v>2200</v>
      </c>
      <c r="L966">
        <v>7.1</v>
      </c>
      <c r="N966">
        <v>0</v>
      </c>
      <c r="P966" s="22"/>
    </row>
    <row r="967" spans="1:20">
      <c r="A967" t="s">
        <v>132</v>
      </c>
      <c r="C967">
        <v>55.6</v>
      </c>
      <c r="D967">
        <v>52</v>
      </c>
      <c r="E967">
        <v>48.4</v>
      </c>
      <c r="F967">
        <v>50.1</v>
      </c>
      <c r="G967" s="22">
        <v>12150</v>
      </c>
      <c r="H967">
        <v>50.2</v>
      </c>
      <c r="I967">
        <v>300</v>
      </c>
      <c r="J967">
        <v>50.5</v>
      </c>
      <c r="K967">
        <v>300</v>
      </c>
      <c r="L967">
        <v>52</v>
      </c>
      <c r="N967">
        <v>0</v>
      </c>
      <c r="O967">
        <v>52</v>
      </c>
      <c r="P967" s="22">
        <v>2400</v>
      </c>
      <c r="Q967">
        <v>52.5</v>
      </c>
      <c r="R967" s="22">
        <v>2860</v>
      </c>
      <c r="S967">
        <v>52.9</v>
      </c>
      <c r="T967" s="22">
        <v>1100</v>
      </c>
    </row>
    <row r="968" spans="1:20">
      <c r="A968" t="s">
        <v>1030</v>
      </c>
      <c r="C968">
        <v>58.4</v>
      </c>
      <c r="D968">
        <v>50.8</v>
      </c>
      <c r="E968">
        <v>43.2</v>
      </c>
      <c r="F968">
        <v>50.8</v>
      </c>
      <c r="G968">
        <v>800</v>
      </c>
      <c r="H968">
        <v>51</v>
      </c>
      <c r="I968" s="22">
        <v>2300</v>
      </c>
      <c r="J968">
        <v>51.2</v>
      </c>
      <c r="K968">
        <v>100</v>
      </c>
      <c r="L968">
        <v>50.8</v>
      </c>
      <c r="N968">
        <v>0</v>
      </c>
    </row>
    <row r="969" spans="1:20">
      <c r="A969" t="s">
        <v>1636</v>
      </c>
      <c r="C969">
        <v>17.600000000000001</v>
      </c>
      <c r="D969">
        <v>12.6</v>
      </c>
      <c r="E969">
        <v>7.6</v>
      </c>
      <c r="L969">
        <v>12.6</v>
      </c>
      <c r="N969">
        <v>0</v>
      </c>
    </row>
    <row r="970" spans="1:20">
      <c r="A970" t="s">
        <v>1032</v>
      </c>
      <c r="C970">
        <v>2.1</v>
      </c>
      <c r="D970">
        <v>1.9</v>
      </c>
      <c r="E970">
        <v>1.7</v>
      </c>
      <c r="L970">
        <v>1.9</v>
      </c>
      <c r="N970">
        <v>0</v>
      </c>
    </row>
    <row r="971" spans="1:20">
      <c r="A971" t="s">
        <v>1033</v>
      </c>
      <c r="C971">
        <v>21.7</v>
      </c>
      <c r="D971">
        <v>18.899999999999999</v>
      </c>
      <c r="E971">
        <v>16.100000000000001</v>
      </c>
      <c r="L971">
        <v>18.899999999999999</v>
      </c>
      <c r="N971">
        <v>0</v>
      </c>
      <c r="O971">
        <v>18</v>
      </c>
      <c r="P971" s="22">
        <v>15000</v>
      </c>
      <c r="Q971">
        <v>19</v>
      </c>
      <c r="R971" s="22">
        <v>1000</v>
      </c>
    </row>
    <row r="972" spans="1:20">
      <c r="A972" t="s">
        <v>1300</v>
      </c>
      <c r="C972">
        <v>14.4</v>
      </c>
      <c r="D972">
        <v>12.6</v>
      </c>
      <c r="E972">
        <v>10.8</v>
      </c>
      <c r="F972">
        <v>12.6</v>
      </c>
      <c r="G972">
        <v>100</v>
      </c>
      <c r="H972">
        <v>12.8</v>
      </c>
      <c r="I972" s="22">
        <v>15000</v>
      </c>
      <c r="J972">
        <v>13</v>
      </c>
      <c r="K972">
        <v>200</v>
      </c>
      <c r="L972">
        <v>12.6</v>
      </c>
      <c r="N972">
        <v>0</v>
      </c>
    </row>
    <row r="973" spans="1:20">
      <c r="A973" t="s">
        <v>627</v>
      </c>
      <c r="C973">
        <v>14.1</v>
      </c>
      <c r="D973">
        <v>13.2</v>
      </c>
      <c r="E973">
        <v>12.3</v>
      </c>
      <c r="H973">
        <v>12.5</v>
      </c>
      <c r="I973" s="22">
        <v>1000</v>
      </c>
      <c r="J973">
        <v>12.9</v>
      </c>
      <c r="K973" s="22">
        <v>2300</v>
      </c>
      <c r="L973">
        <v>13.2</v>
      </c>
      <c r="N973">
        <v>0</v>
      </c>
      <c r="O973">
        <v>13.3</v>
      </c>
      <c r="P973" s="22">
        <v>10000</v>
      </c>
      <c r="Q973">
        <v>14</v>
      </c>
      <c r="R973" s="22">
        <v>1760</v>
      </c>
      <c r="S973">
        <v>14.1</v>
      </c>
      <c r="T973" s="22">
        <v>10000</v>
      </c>
    </row>
    <row r="974" spans="1:20">
      <c r="A974" t="s">
        <v>887</v>
      </c>
      <c r="C974">
        <v>3.2</v>
      </c>
      <c r="D974">
        <v>2.8</v>
      </c>
      <c r="E974">
        <v>2.4</v>
      </c>
      <c r="G974" s="22"/>
      <c r="J974">
        <v>2.4</v>
      </c>
      <c r="K974" s="22">
        <v>3000</v>
      </c>
      <c r="L974">
        <v>2.8</v>
      </c>
      <c r="N974">
        <v>0</v>
      </c>
      <c r="O974">
        <v>2.8</v>
      </c>
      <c r="P974" s="22">
        <v>2500</v>
      </c>
      <c r="Q974">
        <v>2.9</v>
      </c>
      <c r="R974" s="22">
        <v>1300</v>
      </c>
      <c r="S974">
        <v>3</v>
      </c>
      <c r="T974" s="22">
        <v>4400</v>
      </c>
    </row>
    <row r="975" spans="1:20">
      <c r="A975" t="s">
        <v>1520</v>
      </c>
      <c r="C975">
        <v>3.3</v>
      </c>
      <c r="D975">
        <v>2.4</v>
      </c>
      <c r="E975">
        <v>1.5</v>
      </c>
      <c r="L975">
        <v>2.4</v>
      </c>
      <c r="N975">
        <v>0</v>
      </c>
    </row>
    <row r="976" spans="1:20">
      <c r="A976" t="s">
        <v>134</v>
      </c>
      <c r="C976">
        <v>19.3</v>
      </c>
      <c r="D976">
        <v>18.05</v>
      </c>
      <c r="E976">
        <v>16.8</v>
      </c>
      <c r="L976">
        <v>18.05</v>
      </c>
      <c r="N976">
        <v>0</v>
      </c>
    </row>
    <row r="977" spans="1:20">
      <c r="A977" t="s">
        <v>1034</v>
      </c>
      <c r="C977">
        <v>27.8</v>
      </c>
      <c r="D977">
        <v>19.899999999999999</v>
      </c>
      <c r="E977">
        <v>12</v>
      </c>
      <c r="L977">
        <v>19.899999999999999</v>
      </c>
      <c r="N977">
        <v>0</v>
      </c>
      <c r="O977">
        <v>22</v>
      </c>
      <c r="P977">
        <v>100</v>
      </c>
    </row>
    <row r="978" spans="1:20">
      <c r="A978" t="s">
        <v>1036</v>
      </c>
      <c r="C978">
        <v>21.5</v>
      </c>
      <c r="D978">
        <v>18.7</v>
      </c>
      <c r="E978">
        <v>15.9</v>
      </c>
      <c r="K978" s="22"/>
      <c r="L978">
        <v>18.7</v>
      </c>
      <c r="N978">
        <v>0</v>
      </c>
    </row>
    <row r="979" spans="1:20">
      <c r="A979" t="s">
        <v>1499</v>
      </c>
      <c r="C979">
        <v>6</v>
      </c>
      <c r="D979">
        <v>5.3</v>
      </c>
      <c r="E979">
        <v>4.5999999999999996</v>
      </c>
      <c r="J979">
        <v>5.3</v>
      </c>
      <c r="K979" s="22">
        <v>2200</v>
      </c>
      <c r="L979">
        <v>5.3</v>
      </c>
      <c r="N979">
        <v>0</v>
      </c>
    </row>
    <row r="980" spans="1:20">
      <c r="A980" t="s">
        <v>1743</v>
      </c>
      <c r="C980">
        <v>63.4</v>
      </c>
      <c r="D980">
        <v>55.2</v>
      </c>
      <c r="E980">
        <v>47</v>
      </c>
      <c r="L980">
        <v>55.2</v>
      </c>
      <c r="N980">
        <v>0</v>
      </c>
      <c r="O980">
        <v>55.2</v>
      </c>
      <c r="P980" s="22">
        <v>1600</v>
      </c>
      <c r="Q980">
        <v>55.5</v>
      </c>
      <c r="R980" s="22">
        <v>1600</v>
      </c>
    </row>
    <row r="981" spans="1:20">
      <c r="A981" t="s">
        <v>594</v>
      </c>
      <c r="C981">
        <v>1.1000000000000001</v>
      </c>
      <c r="D981">
        <v>1</v>
      </c>
      <c r="E981">
        <v>0.9</v>
      </c>
      <c r="K981" s="22"/>
      <c r="L981">
        <v>1</v>
      </c>
      <c r="N981">
        <v>0</v>
      </c>
      <c r="P981" s="22"/>
      <c r="R981" s="22"/>
    </row>
    <row r="982" spans="1:20">
      <c r="A982" t="s">
        <v>1301</v>
      </c>
      <c r="C982">
        <v>9.8000000000000007</v>
      </c>
      <c r="D982">
        <v>7</v>
      </c>
      <c r="E982">
        <v>4.2</v>
      </c>
      <c r="H982">
        <v>7</v>
      </c>
      <c r="I982">
        <v>100</v>
      </c>
      <c r="J982">
        <v>9.8000000000000007</v>
      </c>
      <c r="K982">
        <v>800</v>
      </c>
      <c r="L982">
        <v>7</v>
      </c>
      <c r="N982">
        <v>0</v>
      </c>
    </row>
    <row r="983" spans="1:20">
      <c r="A983" t="s">
        <v>347</v>
      </c>
      <c r="C983">
        <v>0.2</v>
      </c>
      <c r="D983">
        <v>0.2</v>
      </c>
      <c r="E983">
        <v>0.2</v>
      </c>
      <c r="K983" s="22"/>
    </row>
    <row r="984" spans="1:20">
      <c r="A984" t="s">
        <v>1586</v>
      </c>
      <c r="C984">
        <v>13.7</v>
      </c>
      <c r="D984">
        <v>12.5</v>
      </c>
      <c r="E984">
        <v>11.3</v>
      </c>
      <c r="H984">
        <v>11.3</v>
      </c>
      <c r="I984">
        <v>200</v>
      </c>
      <c r="J984">
        <v>11.8</v>
      </c>
      <c r="K984">
        <v>100</v>
      </c>
      <c r="L984">
        <v>12.5</v>
      </c>
      <c r="N984">
        <v>0</v>
      </c>
      <c r="O984">
        <v>12.5</v>
      </c>
      <c r="P984" s="22">
        <v>1000</v>
      </c>
      <c r="Q984">
        <v>12.7</v>
      </c>
      <c r="R984" s="22">
        <v>1000</v>
      </c>
      <c r="S984">
        <v>13</v>
      </c>
      <c r="T984" s="22">
        <v>1000</v>
      </c>
    </row>
    <row r="985" spans="1:20">
      <c r="A985" t="s">
        <v>1302</v>
      </c>
      <c r="C985">
        <v>16.3</v>
      </c>
      <c r="D985">
        <v>11.7</v>
      </c>
      <c r="E985">
        <v>7.1</v>
      </c>
      <c r="L985">
        <v>11.7</v>
      </c>
      <c r="N985">
        <v>0</v>
      </c>
    </row>
    <row r="986" spans="1:20">
      <c r="A986" t="s">
        <v>1037</v>
      </c>
      <c r="C986">
        <v>53.2</v>
      </c>
      <c r="D986">
        <v>38</v>
      </c>
      <c r="E986">
        <v>22.8</v>
      </c>
      <c r="L986">
        <v>38</v>
      </c>
      <c r="N986">
        <v>0</v>
      </c>
    </row>
    <row r="987" spans="1:20">
      <c r="A987" t="s">
        <v>348</v>
      </c>
      <c r="C987">
        <v>13</v>
      </c>
      <c r="D987">
        <v>11.9</v>
      </c>
      <c r="E987">
        <v>10.8</v>
      </c>
      <c r="F987">
        <v>11.7</v>
      </c>
      <c r="G987" s="22">
        <v>3700</v>
      </c>
      <c r="H987">
        <v>11.8</v>
      </c>
      <c r="I987" s="22">
        <v>4100</v>
      </c>
      <c r="J987">
        <v>11.9</v>
      </c>
      <c r="K987" s="22">
        <v>1500</v>
      </c>
      <c r="L987">
        <v>11.9</v>
      </c>
      <c r="N987">
        <v>0</v>
      </c>
      <c r="O987">
        <v>12</v>
      </c>
      <c r="P987" s="22">
        <v>5000</v>
      </c>
      <c r="Q987">
        <v>12.2</v>
      </c>
      <c r="R987" s="22">
        <v>1400</v>
      </c>
      <c r="S987">
        <v>12.6</v>
      </c>
      <c r="T987" s="22">
        <v>10000</v>
      </c>
    </row>
    <row r="988" spans="1:20">
      <c r="A988" t="s">
        <v>1426</v>
      </c>
      <c r="C988">
        <v>12.5</v>
      </c>
      <c r="D988">
        <v>10.9</v>
      </c>
      <c r="E988">
        <v>9.3000000000000007</v>
      </c>
      <c r="F988">
        <v>9.4</v>
      </c>
      <c r="G988">
        <v>200</v>
      </c>
      <c r="H988">
        <v>10</v>
      </c>
      <c r="I988" s="22">
        <v>100</v>
      </c>
      <c r="J988">
        <v>10.5</v>
      </c>
      <c r="K988">
        <v>200</v>
      </c>
      <c r="L988">
        <v>10.9</v>
      </c>
      <c r="N988">
        <v>0</v>
      </c>
      <c r="O988">
        <v>10.9</v>
      </c>
      <c r="P988">
        <v>300</v>
      </c>
      <c r="Q988">
        <v>11</v>
      </c>
      <c r="R988" s="22">
        <v>20000</v>
      </c>
      <c r="S988">
        <v>11.5</v>
      </c>
      <c r="T988" s="22">
        <v>11100</v>
      </c>
    </row>
    <row r="989" spans="1:20">
      <c r="A989" t="s">
        <v>350</v>
      </c>
      <c r="C989">
        <v>8.5</v>
      </c>
      <c r="D989">
        <v>7.8</v>
      </c>
      <c r="E989">
        <v>7.1</v>
      </c>
      <c r="I989" s="22"/>
      <c r="K989" s="22"/>
      <c r="L989">
        <v>7.8</v>
      </c>
      <c r="N989">
        <v>0</v>
      </c>
      <c r="O989">
        <v>8.5</v>
      </c>
      <c r="P989" s="22">
        <v>1500</v>
      </c>
    </row>
    <row r="990" spans="1:20">
      <c r="A990" t="s">
        <v>138</v>
      </c>
      <c r="C990">
        <v>0.48</v>
      </c>
      <c r="D990">
        <v>0.48</v>
      </c>
      <c r="E990">
        <v>0.48</v>
      </c>
    </row>
    <row r="991" spans="1:20">
      <c r="A991" t="s">
        <v>1521</v>
      </c>
      <c r="C991">
        <v>19.8</v>
      </c>
      <c r="D991">
        <v>14.2</v>
      </c>
      <c r="E991">
        <v>8.6</v>
      </c>
      <c r="L991">
        <v>14.2</v>
      </c>
      <c r="N991">
        <v>0</v>
      </c>
    </row>
    <row r="992" spans="1:20">
      <c r="A992" t="s">
        <v>572</v>
      </c>
      <c r="C992">
        <v>0.6</v>
      </c>
      <c r="D992">
        <v>0.6</v>
      </c>
      <c r="E992">
        <v>0.6</v>
      </c>
      <c r="P992" s="22"/>
      <c r="R992" s="22"/>
    </row>
    <row r="993" spans="1:20">
      <c r="A993" t="s">
        <v>352</v>
      </c>
      <c r="C993">
        <v>1.6</v>
      </c>
      <c r="D993">
        <v>1.5</v>
      </c>
      <c r="E993">
        <v>1.4</v>
      </c>
      <c r="J993">
        <v>1.4</v>
      </c>
      <c r="K993" s="22">
        <v>13500</v>
      </c>
      <c r="L993">
        <v>1.5</v>
      </c>
      <c r="N993">
        <v>0</v>
      </c>
      <c r="O993">
        <v>1.5</v>
      </c>
      <c r="P993" s="22">
        <v>3100</v>
      </c>
      <c r="Q993">
        <v>1.6</v>
      </c>
      <c r="R993" s="22">
        <v>52400</v>
      </c>
    </row>
    <row r="994" spans="1:20">
      <c r="A994" t="s">
        <v>353</v>
      </c>
      <c r="C994">
        <v>20.399999999999999</v>
      </c>
      <c r="D994">
        <v>18.600000000000001</v>
      </c>
      <c r="E994">
        <v>16.8</v>
      </c>
      <c r="J994">
        <v>16.8</v>
      </c>
      <c r="K994" s="22">
        <v>100</v>
      </c>
      <c r="L994">
        <v>18.600000000000001</v>
      </c>
      <c r="N994">
        <v>0</v>
      </c>
      <c r="O994">
        <v>18.600000000000001</v>
      </c>
      <c r="P994" s="22">
        <v>6000</v>
      </c>
      <c r="Q994">
        <v>18.7</v>
      </c>
      <c r="R994" s="22">
        <v>2000</v>
      </c>
      <c r="S994">
        <v>20</v>
      </c>
      <c r="T994">
        <v>100</v>
      </c>
    </row>
    <row r="995" spans="1:20">
      <c r="A995" t="s">
        <v>1038</v>
      </c>
      <c r="C995">
        <v>13.1</v>
      </c>
      <c r="D995">
        <v>9.4</v>
      </c>
      <c r="E995">
        <v>5.7</v>
      </c>
      <c r="L995">
        <v>9.4</v>
      </c>
      <c r="N995">
        <v>0</v>
      </c>
    </row>
    <row r="996" spans="1:20">
      <c r="A996" t="s">
        <v>629</v>
      </c>
      <c r="C996">
        <v>2.1</v>
      </c>
      <c r="D996">
        <v>1.9</v>
      </c>
      <c r="E996">
        <v>1.7</v>
      </c>
      <c r="L996">
        <v>1.9</v>
      </c>
      <c r="N996">
        <v>0</v>
      </c>
      <c r="T996" s="22"/>
    </row>
    <row r="997" spans="1:20">
      <c r="A997" t="s">
        <v>1870</v>
      </c>
      <c r="C997">
        <v>15.4</v>
      </c>
      <c r="D997">
        <v>11</v>
      </c>
      <c r="E997">
        <v>6.6</v>
      </c>
      <c r="L997">
        <v>11</v>
      </c>
      <c r="N997">
        <v>0</v>
      </c>
      <c r="P997" s="22"/>
      <c r="R997" s="22"/>
    </row>
    <row r="998" spans="1:20">
      <c r="A998" t="s">
        <v>355</v>
      </c>
      <c r="C998">
        <v>5.9</v>
      </c>
      <c r="D998">
        <v>5.4</v>
      </c>
      <c r="E998">
        <v>4.9000000000000004</v>
      </c>
      <c r="L998">
        <v>5.4</v>
      </c>
      <c r="N998">
        <v>0</v>
      </c>
      <c r="O998">
        <v>4.9000000000000004</v>
      </c>
      <c r="P998" s="22">
        <v>2900</v>
      </c>
      <c r="Q998">
        <v>5.4</v>
      </c>
      <c r="R998" s="22">
        <v>2200</v>
      </c>
      <c r="S998">
        <v>5.9</v>
      </c>
      <c r="T998" s="22">
        <v>2000</v>
      </c>
    </row>
    <row r="999" spans="1:20">
      <c r="A999" t="s">
        <v>1637</v>
      </c>
      <c r="C999">
        <v>19.3</v>
      </c>
      <c r="D999">
        <v>13.8</v>
      </c>
      <c r="E999">
        <v>8.3000000000000007</v>
      </c>
      <c r="G999" s="22"/>
      <c r="I999" s="22"/>
      <c r="K999" s="22"/>
      <c r="L999">
        <v>13.8</v>
      </c>
      <c r="N999">
        <v>0</v>
      </c>
      <c r="P999" s="22"/>
      <c r="R999" s="22"/>
    </row>
    <row r="1000" spans="1:20">
      <c r="A1000" t="s">
        <v>1303</v>
      </c>
      <c r="C1000">
        <v>6.2</v>
      </c>
      <c r="D1000">
        <v>5.4</v>
      </c>
      <c r="E1000">
        <v>4.5999999999999996</v>
      </c>
      <c r="J1000">
        <v>4.8</v>
      </c>
      <c r="K1000" s="22">
        <v>2200</v>
      </c>
      <c r="L1000">
        <v>5.4</v>
      </c>
      <c r="N1000">
        <v>0</v>
      </c>
      <c r="O1000">
        <v>6.2</v>
      </c>
      <c r="P1000">
        <v>600</v>
      </c>
      <c r="R1000" s="22"/>
    </row>
    <row r="1001" spans="1:20">
      <c r="A1001" t="s">
        <v>357</v>
      </c>
      <c r="C1001">
        <v>10.1</v>
      </c>
      <c r="D1001">
        <v>9.1999999999999993</v>
      </c>
      <c r="E1001">
        <v>8.3000000000000007</v>
      </c>
      <c r="J1001">
        <v>8.5</v>
      </c>
      <c r="K1001">
        <v>200</v>
      </c>
      <c r="L1001">
        <v>9.1999999999999993</v>
      </c>
      <c r="N1001">
        <v>0</v>
      </c>
      <c r="O1001">
        <v>9.1999999999999993</v>
      </c>
      <c r="P1001" s="22">
        <v>3900</v>
      </c>
    </row>
    <row r="1002" spans="1:20">
      <c r="A1002" t="s">
        <v>358</v>
      </c>
      <c r="C1002">
        <v>4.2</v>
      </c>
      <c r="D1002">
        <v>3.9</v>
      </c>
      <c r="E1002">
        <v>3.6</v>
      </c>
      <c r="J1002">
        <v>3.6</v>
      </c>
      <c r="K1002">
        <v>500</v>
      </c>
      <c r="L1002">
        <v>3.9</v>
      </c>
      <c r="N1002">
        <v>0</v>
      </c>
    </row>
    <row r="1003" spans="1:20">
      <c r="A1003" t="s">
        <v>359</v>
      </c>
      <c r="C1003">
        <v>2.6</v>
      </c>
      <c r="D1003">
        <v>2.4</v>
      </c>
      <c r="E1003">
        <v>2.2000000000000002</v>
      </c>
      <c r="G1003" s="22"/>
      <c r="I1003" s="22"/>
      <c r="J1003">
        <v>2.2000000000000002</v>
      </c>
      <c r="K1003" s="22">
        <v>400</v>
      </c>
      <c r="L1003">
        <v>2.4</v>
      </c>
      <c r="N1003">
        <v>0</v>
      </c>
      <c r="O1003">
        <v>2.6</v>
      </c>
      <c r="P1003">
        <v>800</v>
      </c>
      <c r="R1003" s="22"/>
    </row>
    <row r="1004" spans="1:20">
      <c r="A1004" t="s">
        <v>360</v>
      </c>
      <c r="C1004">
        <v>1.6</v>
      </c>
      <c r="D1004">
        <v>1.4</v>
      </c>
      <c r="E1004">
        <v>1.2</v>
      </c>
      <c r="L1004">
        <v>1.4</v>
      </c>
      <c r="N1004">
        <v>0</v>
      </c>
    </row>
    <row r="1005" spans="1:20">
      <c r="A1005" t="s">
        <v>1170</v>
      </c>
      <c r="C1005">
        <v>3.9</v>
      </c>
      <c r="D1005">
        <v>3.4</v>
      </c>
      <c r="E1005">
        <v>2.9</v>
      </c>
      <c r="L1005">
        <v>3.4</v>
      </c>
      <c r="N1005">
        <v>0</v>
      </c>
      <c r="O1005">
        <v>2.9</v>
      </c>
      <c r="P1005" s="22">
        <v>2000</v>
      </c>
      <c r="Q1005">
        <v>3.9</v>
      </c>
      <c r="R1005" s="22">
        <v>1200</v>
      </c>
    </row>
    <row r="1006" spans="1:20">
      <c r="A1006" t="s">
        <v>361</v>
      </c>
      <c r="C1006">
        <v>10.199999999999999</v>
      </c>
      <c r="D1006">
        <v>9.3000000000000007</v>
      </c>
      <c r="E1006">
        <v>8.4</v>
      </c>
      <c r="L1006">
        <v>9.3000000000000007</v>
      </c>
      <c r="N1006">
        <v>0</v>
      </c>
      <c r="P1006" s="22"/>
      <c r="R1006" s="22"/>
      <c r="T1006" s="22"/>
    </row>
    <row r="1007" spans="1:20">
      <c r="A1007" t="s">
        <v>362</v>
      </c>
      <c r="C1007">
        <v>8.1</v>
      </c>
      <c r="D1007">
        <v>7.4</v>
      </c>
      <c r="E1007">
        <v>6.7</v>
      </c>
      <c r="L1007">
        <v>7.4</v>
      </c>
      <c r="N1007">
        <v>0</v>
      </c>
    </row>
    <row r="1008" spans="1:20">
      <c r="A1008" t="s">
        <v>1171</v>
      </c>
      <c r="C1008">
        <v>7.5</v>
      </c>
      <c r="D1008">
        <v>6.6</v>
      </c>
      <c r="E1008">
        <v>5.7</v>
      </c>
      <c r="H1008">
        <v>6.6</v>
      </c>
      <c r="I1008" s="22">
        <v>2000</v>
      </c>
      <c r="J1008">
        <v>7.5</v>
      </c>
      <c r="K1008" s="22">
        <v>3000</v>
      </c>
      <c r="L1008">
        <v>6.6</v>
      </c>
      <c r="N1008">
        <v>0</v>
      </c>
      <c r="P1008" s="22"/>
    </row>
    <row r="1009" spans="1:20">
      <c r="A1009" t="s">
        <v>1039</v>
      </c>
      <c r="C1009">
        <v>11.3</v>
      </c>
      <c r="D1009">
        <v>8.1</v>
      </c>
      <c r="E1009">
        <v>4.9000000000000004</v>
      </c>
      <c r="J1009">
        <v>5</v>
      </c>
      <c r="K1009" s="22">
        <v>200</v>
      </c>
      <c r="L1009">
        <v>8.1</v>
      </c>
      <c r="N1009">
        <v>0</v>
      </c>
      <c r="P1009" s="22"/>
      <c r="R1009" s="22"/>
    </row>
    <row r="1010" spans="1:20">
      <c r="A1010" t="s">
        <v>1040</v>
      </c>
      <c r="C1010">
        <v>11.5</v>
      </c>
      <c r="D1010">
        <v>10</v>
      </c>
      <c r="E1010">
        <v>8.5</v>
      </c>
      <c r="K1010" s="22"/>
      <c r="L1010">
        <v>10</v>
      </c>
      <c r="N1010">
        <v>0</v>
      </c>
      <c r="P1010" s="22"/>
    </row>
    <row r="1011" spans="1:20">
      <c r="A1011" t="s">
        <v>1484</v>
      </c>
      <c r="C1011">
        <v>13.2</v>
      </c>
      <c r="D1011">
        <v>11.5</v>
      </c>
      <c r="E1011">
        <v>9.8000000000000007</v>
      </c>
      <c r="J1011">
        <v>11.6</v>
      </c>
      <c r="K1011" s="22">
        <v>100</v>
      </c>
      <c r="L1011">
        <v>11.5</v>
      </c>
      <c r="N1011">
        <v>0</v>
      </c>
    </row>
    <row r="1012" spans="1:20">
      <c r="A1012" t="s">
        <v>364</v>
      </c>
      <c r="C1012">
        <v>20</v>
      </c>
      <c r="D1012">
        <v>18.2</v>
      </c>
      <c r="E1012">
        <v>16.399999999999999</v>
      </c>
      <c r="L1012">
        <v>18.2</v>
      </c>
      <c r="N1012">
        <v>0</v>
      </c>
    </row>
    <row r="1013" spans="1:20">
      <c r="A1013" t="s">
        <v>1041</v>
      </c>
      <c r="C1013">
        <v>4.3</v>
      </c>
      <c r="D1013">
        <v>3.1</v>
      </c>
      <c r="E1013">
        <v>1.9</v>
      </c>
      <c r="L1013">
        <v>3.1</v>
      </c>
      <c r="N1013">
        <v>0</v>
      </c>
    </row>
    <row r="1014" spans="1:20">
      <c r="A1014" t="s">
        <v>365</v>
      </c>
      <c r="C1014">
        <v>7.5</v>
      </c>
      <c r="D1014">
        <v>6.9</v>
      </c>
      <c r="E1014">
        <v>6.3</v>
      </c>
      <c r="I1014" s="22"/>
      <c r="L1014">
        <v>6.9</v>
      </c>
      <c r="N1014">
        <v>0</v>
      </c>
    </row>
    <row r="1015" spans="1:20">
      <c r="A1015" t="s">
        <v>144</v>
      </c>
      <c r="C1015">
        <v>7.7</v>
      </c>
      <c r="D1015">
        <v>7.2</v>
      </c>
      <c r="E1015">
        <v>6.7</v>
      </c>
      <c r="L1015">
        <v>7.2</v>
      </c>
      <c r="N1015">
        <v>0</v>
      </c>
      <c r="P1015" s="22"/>
      <c r="R1015" s="22"/>
    </row>
    <row r="1016" spans="1:20">
      <c r="A1016" t="s">
        <v>366</v>
      </c>
      <c r="C1016">
        <v>3.7</v>
      </c>
      <c r="D1016">
        <v>3.4</v>
      </c>
      <c r="E1016">
        <v>3.1</v>
      </c>
      <c r="L1016">
        <v>3.4</v>
      </c>
      <c r="N1016">
        <v>0</v>
      </c>
      <c r="O1016">
        <v>3.5</v>
      </c>
      <c r="P1016">
        <v>200</v>
      </c>
      <c r="Q1016">
        <v>3.6</v>
      </c>
      <c r="R1016">
        <v>400</v>
      </c>
    </row>
    <row r="1017" spans="1:20">
      <c r="A1017" t="s">
        <v>1304</v>
      </c>
      <c r="C1017">
        <v>14</v>
      </c>
      <c r="D1017">
        <v>10</v>
      </c>
      <c r="E1017">
        <v>6</v>
      </c>
      <c r="L1017">
        <v>10</v>
      </c>
      <c r="N1017">
        <v>0</v>
      </c>
    </row>
    <row r="1018" spans="1:20">
      <c r="A1018" t="s">
        <v>581</v>
      </c>
      <c r="C1018">
        <v>28.4</v>
      </c>
      <c r="D1018">
        <v>25.9</v>
      </c>
      <c r="E1018">
        <v>23.4</v>
      </c>
      <c r="F1018">
        <v>23.6</v>
      </c>
      <c r="G1018">
        <v>200</v>
      </c>
      <c r="H1018">
        <v>23.7</v>
      </c>
      <c r="I1018">
        <v>200</v>
      </c>
      <c r="J1018">
        <v>23.8</v>
      </c>
      <c r="K1018">
        <v>200</v>
      </c>
      <c r="L1018">
        <v>25.9</v>
      </c>
      <c r="N1018">
        <v>0</v>
      </c>
      <c r="O1018">
        <v>28.4</v>
      </c>
      <c r="P1018">
        <v>100</v>
      </c>
    </row>
    <row r="1019" spans="1:20">
      <c r="A1019" t="s">
        <v>1661</v>
      </c>
      <c r="C1019">
        <v>15.5</v>
      </c>
      <c r="D1019">
        <v>11.1</v>
      </c>
      <c r="E1019">
        <v>6.7</v>
      </c>
      <c r="L1019">
        <v>11.1</v>
      </c>
      <c r="N1019">
        <v>0</v>
      </c>
    </row>
    <row r="1020" spans="1:20">
      <c r="A1020" t="s">
        <v>1414</v>
      </c>
      <c r="C1020">
        <v>19.75</v>
      </c>
      <c r="D1020">
        <v>18.5</v>
      </c>
      <c r="E1020">
        <v>17.25</v>
      </c>
      <c r="F1020">
        <v>18.399999999999999</v>
      </c>
      <c r="G1020">
        <v>300</v>
      </c>
      <c r="H1020">
        <v>18.45</v>
      </c>
      <c r="I1020">
        <v>300</v>
      </c>
      <c r="J1020">
        <v>18.5</v>
      </c>
      <c r="K1020">
        <v>120</v>
      </c>
      <c r="L1020">
        <v>18.5</v>
      </c>
      <c r="N1020">
        <v>0</v>
      </c>
      <c r="O1020">
        <v>19</v>
      </c>
      <c r="P1020" s="22">
        <v>1500</v>
      </c>
      <c r="Q1020">
        <v>19.7</v>
      </c>
      <c r="R1020">
        <v>20</v>
      </c>
    </row>
    <row r="1021" spans="1:20">
      <c r="A1021" t="s">
        <v>1596</v>
      </c>
      <c r="C1021">
        <v>14</v>
      </c>
      <c r="D1021">
        <v>10</v>
      </c>
      <c r="E1021">
        <v>6</v>
      </c>
      <c r="L1021">
        <v>10</v>
      </c>
      <c r="N1021">
        <v>0</v>
      </c>
      <c r="P1021" s="22"/>
    </row>
    <row r="1022" spans="1:20">
      <c r="A1022" t="s">
        <v>722</v>
      </c>
      <c r="C1022">
        <v>27.95</v>
      </c>
      <c r="D1022">
        <v>26.15</v>
      </c>
      <c r="E1022">
        <v>24.35</v>
      </c>
      <c r="L1022">
        <v>26.15</v>
      </c>
      <c r="N1022">
        <v>0</v>
      </c>
      <c r="O1022">
        <v>26</v>
      </c>
      <c r="P1022" s="22">
        <v>10</v>
      </c>
      <c r="Q1022">
        <v>26.1</v>
      </c>
      <c r="R1022" s="22">
        <v>1000</v>
      </c>
      <c r="S1022">
        <v>26.15</v>
      </c>
      <c r="T1022" s="22">
        <v>2500</v>
      </c>
    </row>
    <row r="1023" spans="1:20">
      <c r="A1023" t="s">
        <v>367</v>
      </c>
      <c r="C1023">
        <v>66</v>
      </c>
      <c r="D1023">
        <v>60</v>
      </c>
      <c r="E1023">
        <v>54</v>
      </c>
      <c r="J1023">
        <v>54</v>
      </c>
      <c r="K1023">
        <v>100</v>
      </c>
      <c r="L1023">
        <v>60</v>
      </c>
      <c r="N1023">
        <v>0</v>
      </c>
      <c r="O1023">
        <v>59</v>
      </c>
      <c r="P1023" s="22">
        <v>1000</v>
      </c>
      <c r="Q1023">
        <v>60</v>
      </c>
      <c r="R1023" s="22">
        <v>2000</v>
      </c>
      <c r="S1023">
        <v>61</v>
      </c>
      <c r="T1023">
        <v>200</v>
      </c>
    </row>
    <row r="1024" spans="1:20">
      <c r="A1024" t="s">
        <v>1404</v>
      </c>
      <c r="C1024">
        <v>5.7</v>
      </c>
      <c r="D1024">
        <v>5</v>
      </c>
      <c r="E1024">
        <v>4.3</v>
      </c>
      <c r="L1024">
        <v>5</v>
      </c>
      <c r="N1024">
        <v>0</v>
      </c>
    </row>
    <row r="1025" spans="1:20">
      <c r="A1025" t="s">
        <v>931</v>
      </c>
      <c r="C1025">
        <v>17.5</v>
      </c>
      <c r="D1025">
        <v>15.3</v>
      </c>
      <c r="E1025">
        <v>13.1</v>
      </c>
      <c r="F1025">
        <v>15.2</v>
      </c>
      <c r="G1025" s="22">
        <v>1400</v>
      </c>
      <c r="H1025">
        <v>15.3</v>
      </c>
      <c r="I1025">
        <v>700</v>
      </c>
      <c r="J1025">
        <v>15.5</v>
      </c>
      <c r="K1025">
        <v>700</v>
      </c>
      <c r="L1025">
        <v>15.3</v>
      </c>
      <c r="N1025">
        <v>0</v>
      </c>
      <c r="O1025">
        <v>17.399999999999999</v>
      </c>
      <c r="P1025" s="22">
        <v>2000</v>
      </c>
    </row>
    <row r="1026" spans="1:20">
      <c r="A1026" t="s">
        <v>369</v>
      </c>
      <c r="C1026">
        <v>1.1000000000000001</v>
      </c>
      <c r="D1026">
        <v>1</v>
      </c>
      <c r="E1026">
        <v>0.9</v>
      </c>
    </row>
    <row r="1027" spans="1:20">
      <c r="A1027" t="s">
        <v>751</v>
      </c>
      <c r="C1027">
        <v>27.05</v>
      </c>
      <c r="D1027">
        <v>25.3</v>
      </c>
      <c r="E1027">
        <v>23.55</v>
      </c>
      <c r="F1027">
        <v>25.6</v>
      </c>
      <c r="G1027">
        <v>100</v>
      </c>
      <c r="H1027">
        <v>25.65</v>
      </c>
      <c r="I1027">
        <v>20</v>
      </c>
      <c r="J1027">
        <v>26</v>
      </c>
      <c r="K1027" s="22">
        <v>3000</v>
      </c>
      <c r="L1027">
        <v>25.3</v>
      </c>
      <c r="N1027">
        <v>0</v>
      </c>
      <c r="O1027">
        <v>26.95</v>
      </c>
      <c r="P1027">
        <v>30</v>
      </c>
      <c r="Q1027">
        <v>27</v>
      </c>
      <c r="R1027">
        <v>100</v>
      </c>
    </row>
    <row r="1028" spans="1:20">
      <c r="A1028" t="s">
        <v>1494</v>
      </c>
      <c r="C1028">
        <v>25.2</v>
      </c>
      <c r="D1028">
        <v>18</v>
      </c>
      <c r="E1028">
        <v>10.8</v>
      </c>
      <c r="L1028">
        <v>18</v>
      </c>
      <c r="N1028">
        <v>0</v>
      </c>
    </row>
    <row r="1029" spans="1:20">
      <c r="A1029" t="s">
        <v>1491</v>
      </c>
      <c r="C1029">
        <v>15.5</v>
      </c>
      <c r="D1029">
        <v>13.5</v>
      </c>
      <c r="E1029">
        <v>11.5</v>
      </c>
      <c r="L1029">
        <v>13.5</v>
      </c>
      <c r="N1029">
        <v>0</v>
      </c>
      <c r="O1029">
        <v>13.5</v>
      </c>
      <c r="P1029" s="22">
        <v>2000</v>
      </c>
      <c r="Q1029">
        <v>15.5</v>
      </c>
      <c r="R1029" s="22">
        <v>100</v>
      </c>
    </row>
    <row r="1030" spans="1:20">
      <c r="A1030" t="s">
        <v>371</v>
      </c>
      <c r="C1030">
        <v>3.3</v>
      </c>
      <c r="D1030">
        <v>3</v>
      </c>
      <c r="E1030">
        <v>2.7</v>
      </c>
      <c r="L1030">
        <v>3</v>
      </c>
      <c r="N1030">
        <v>0</v>
      </c>
      <c r="O1030">
        <v>3</v>
      </c>
      <c r="P1030">
        <v>200</v>
      </c>
    </row>
    <row r="1031" spans="1:20">
      <c r="A1031" t="s">
        <v>1172</v>
      </c>
      <c r="C1031">
        <v>13.3</v>
      </c>
      <c r="D1031">
        <v>9.5</v>
      </c>
      <c r="E1031">
        <v>5.7</v>
      </c>
      <c r="L1031">
        <v>9.5</v>
      </c>
      <c r="N1031">
        <v>0</v>
      </c>
      <c r="P1031" s="22"/>
    </row>
    <row r="1032" spans="1:20">
      <c r="A1032" t="s">
        <v>1597</v>
      </c>
      <c r="C1032">
        <v>13.8</v>
      </c>
      <c r="D1032">
        <v>9.9</v>
      </c>
      <c r="E1032">
        <v>6</v>
      </c>
      <c r="K1032" s="22"/>
      <c r="L1032">
        <v>9.9</v>
      </c>
      <c r="N1032">
        <v>0</v>
      </c>
    </row>
    <row r="1033" spans="1:20">
      <c r="A1033" t="s">
        <v>1620</v>
      </c>
      <c r="C1033">
        <v>40.1</v>
      </c>
      <c r="D1033">
        <v>34.9</v>
      </c>
      <c r="E1033">
        <v>29.7</v>
      </c>
      <c r="I1033" s="22"/>
      <c r="K1033" s="22"/>
      <c r="L1033">
        <v>34.9</v>
      </c>
      <c r="N1033">
        <v>0</v>
      </c>
      <c r="O1033">
        <v>35</v>
      </c>
      <c r="P1033" s="22">
        <v>1000</v>
      </c>
      <c r="Q1033">
        <v>39.5</v>
      </c>
      <c r="R1033">
        <v>700</v>
      </c>
      <c r="S1033">
        <v>40.1</v>
      </c>
      <c r="T1033">
        <v>300</v>
      </c>
    </row>
    <row r="1034" spans="1:20">
      <c r="A1034" t="s">
        <v>374</v>
      </c>
      <c r="C1034">
        <v>8.1999999999999993</v>
      </c>
      <c r="D1034">
        <v>7.5</v>
      </c>
      <c r="E1034">
        <v>6.8</v>
      </c>
      <c r="F1034">
        <v>6.9</v>
      </c>
      <c r="G1034">
        <v>100</v>
      </c>
      <c r="H1034">
        <v>7</v>
      </c>
      <c r="I1034" s="22">
        <v>1000</v>
      </c>
      <c r="J1034">
        <v>7.1</v>
      </c>
      <c r="K1034">
        <v>100</v>
      </c>
      <c r="L1034">
        <v>7.5</v>
      </c>
      <c r="N1034">
        <v>0</v>
      </c>
      <c r="O1034">
        <v>7.8</v>
      </c>
      <c r="P1034" s="22">
        <v>1100</v>
      </c>
      <c r="Q1034">
        <v>7.9</v>
      </c>
      <c r="R1034" s="22">
        <v>3300</v>
      </c>
      <c r="S1034">
        <v>8</v>
      </c>
      <c r="T1034">
        <v>700</v>
      </c>
    </row>
    <row r="1035" spans="1:20">
      <c r="A1035" t="s">
        <v>1422</v>
      </c>
      <c r="C1035">
        <v>14</v>
      </c>
      <c r="D1035">
        <v>10</v>
      </c>
      <c r="E1035">
        <v>6</v>
      </c>
      <c r="G1035" s="22"/>
      <c r="K1035" s="22"/>
      <c r="L1035">
        <v>10</v>
      </c>
      <c r="N1035">
        <v>0</v>
      </c>
    </row>
    <row r="1036" spans="1:20">
      <c r="A1036" t="s">
        <v>792</v>
      </c>
      <c r="C1036">
        <v>15.7</v>
      </c>
      <c r="D1036">
        <v>14.3</v>
      </c>
      <c r="E1036">
        <v>12.9</v>
      </c>
      <c r="L1036">
        <v>14.3</v>
      </c>
      <c r="N1036">
        <v>0</v>
      </c>
      <c r="O1036">
        <v>14.5</v>
      </c>
      <c r="P1036">
        <v>600</v>
      </c>
      <c r="Q1036">
        <v>15.5</v>
      </c>
      <c r="R1036">
        <v>600</v>
      </c>
    </row>
    <row r="1037" spans="1:20">
      <c r="A1037" t="s">
        <v>375</v>
      </c>
      <c r="C1037">
        <v>14.5</v>
      </c>
      <c r="D1037">
        <v>13.2</v>
      </c>
      <c r="E1037">
        <v>11.9</v>
      </c>
      <c r="J1037">
        <v>11.9</v>
      </c>
      <c r="K1037">
        <v>300</v>
      </c>
      <c r="L1037">
        <v>13.2</v>
      </c>
      <c r="N1037">
        <v>0</v>
      </c>
      <c r="O1037">
        <v>12.5</v>
      </c>
      <c r="P1037">
        <v>200</v>
      </c>
      <c r="Q1037">
        <v>12.9</v>
      </c>
      <c r="R1037">
        <v>600</v>
      </c>
      <c r="S1037">
        <v>13</v>
      </c>
      <c r="T1037">
        <v>100</v>
      </c>
    </row>
    <row r="1038" spans="1:20">
      <c r="A1038" t="s">
        <v>1042</v>
      </c>
      <c r="C1038">
        <v>7.4</v>
      </c>
      <c r="D1038">
        <v>5.3</v>
      </c>
      <c r="E1038">
        <v>3.2</v>
      </c>
      <c r="G1038" s="22"/>
      <c r="K1038" s="22"/>
      <c r="L1038">
        <v>5.3</v>
      </c>
      <c r="N1038">
        <v>0</v>
      </c>
      <c r="P1038" s="22"/>
      <c r="T1038" s="22"/>
    </row>
    <row r="1039" spans="1:20">
      <c r="A1039" t="s">
        <v>148</v>
      </c>
      <c r="C1039">
        <v>27.8</v>
      </c>
      <c r="D1039">
        <v>26</v>
      </c>
      <c r="E1039">
        <v>24.2</v>
      </c>
      <c r="F1039">
        <v>24.2</v>
      </c>
      <c r="G1039">
        <v>100</v>
      </c>
      <c r="H1039">
        <v>25.5</v>
      </c>
      <c r="I1039" s="22">
        <v>330</v>
      </c>
      <c r="J1039">
        <v>26</v>
      </c>
      <c r="K1039" s="22">
        <v>100</v>
      </c>
      <c r="L1039">
        <v>26</v>
      </c>
      <c r="N1039">
        <v>0</v>
      </c>
      <c r="O1039">
        <v>26.5</v>
      </c>
      <c r="P1039">
        <v>240</v>
      </c>
      <c r="Q1039">
        <v>27</v>
      </c>
      <c r="R1039">
        <v>200</v>
      </c>
      <c r="S1039">
        <v>27.8</v>
      </c>
      <c r="T1039">
        <v>200</v>
      </c>
    </row>
    <row r="1040" spans="1:20">
      <c r="A1040" t="s">
        <v>1305</v>
      </c>
      <c r="C1040">
        <v>22.6</v>
      </c>
      <c r="D1040">
        <v>16.2</v>
      </c>
      <c r="E1040">
        <v>9.8000000000000007</v>
      </c>
      <c r="L1040">
        <v>16.2</v>
      </c>
      <c r="N1040">
        <v>0</v>
      </c>
    </row>
    <row r="1041" spans="1:20">
      <c r="A1041" t="s">
        <v>1638</v>
      </c>
      <c r="C1041">
        <v>14</v>
      </c>
      <c r="D1041">
        <v>10</v>
      </c>
      <c r="E1041">
        <v>6</v>
      </c>
      <c r="J1041">
        <v>7</v>
      </c>
      <c r="K1041">
        <v>200</v>
      </c>
      <c r="L1041">
        <v>10</v>
      </c>
      <c r="N1041">
        <v>0</v>
      </c>
    </row>
    <row r="1042" spans="1:20">
      <c r="A1042" t="s">
        <v>377</v>
      </c>
      <c r="C1042">
        <v>5.5</v>
      </c>
      <c r="D1042">
        <v>5</v>
      </c>
      <c r="E1042">
        <v>4.5</v>
      </c>
      <c r="J1042">
        <v>4.5</v>
      </c>
      <c r="K1042" s="22">
        <v>200</v>
      </c>
      <c r="L1042">
        <v>5</v>
      </c>
      <c r="N1042">
        <v>0</v>
      </c>
      <c r="O1042">
        <v>5.5</v>
      </c>
      <c r="P1042" s="22">
        <v>500</v>
      </c>
      <c r="R1042" s="22"/>
    </row>
    <row r="1043" spans="1:20">
      <c r="A1043" t="s">
        <v>1043</v>
      </c>
      <c r="C1043">
        <v>14</v>
      </c>
      <c r="D1043">
        <v>10</v>
      </c>
      <c r="E1043">
        <v>6</v>
      </c>
      <c r="I1043" s="22"/>
      <c r="L1043">
        <v>10</v>
      </c>
      <c r="N1043">
        <v>0</v>
      </c>
      <c r="O1043">
        <v>13.8</v>
      </c>
      <c r="P1043">
        <v>300</v>
      </c>
    </row>
    <row r="1044" spans="1:20">
      <c r="A1044" t="s">
        <v>378</v>
      </c>
      <c r="C1044">
        <v>2.7</v>
      </c>
      <c r="D1044">
        <v>2.5</v>
      </c>
      <c r="E1044">
        <v>2.2999999999999998</v>
      </c>
      <c r="K1044" s="22"/>
      <c r="L1044">
        <v>2.5</v>
      </c>
      <c r="N1044">
        <v>0</v>
      </c>
      <c r="O1044">
        <v>2.5</v>
      </c>
      <c r="P1044" s="22">
        <v>6300</v>
      </c>
      <c r="Q1044">
        <v>2.6</v>
      </c>
      <c r="R1044" s="22">
        <v>5600</v>
      </c>
      <c r="S1044">
        <v>2.7</v>
      </c>
      <c r="T1044" s="22">
        <v>5700</v>
      </c>
    </row>
    <row r="1045" spans="1:20">
      <c r="A1045" t="s">
        <v>1044</v>
      </c>
      <c r="C1045">
        <v>1.6</v>
      </c>
      <c r="D1045">
        <v>1.2</v>
      </c>
      <c r="E1045">
        <v>0.8</v>
      </c>
      <c r="F1045">
        <v>1.4</v>
      </c>
      <c r="G1045" s="22">
        <v>1000</v>
      </c>
      <c r="H1045">
        <v>1.5</v>
      </c>
      <c r="I1045" s="22">
        <v>1000</v>
      </c>
      <c r="J1045">
        <v>1.6</v>
      </c>
      <c r="K1045" s="22">
        <v>40100</v>
      </c>
      <c r="L1045">
        <v>1.2</v>
      </c>
      <c r="N1045">
        <v>0</v>
      </c>
    </row>
    <row r="1046" spans="1:20">
      <c r="A1046" t="s">
        <v>1306</v>
      </c>
      <c r="C1046">
        <v>14</v>
      </c>
      <c r="D1046">
        <v>10</v>
      </c>
      <c r="E1046">
        <v>6</v>
      </c>
      <c r="I1046" s="22"/>
      <c r="K1046" s="22"/>
      <c r="L1046">
        <v>10</v>
      </c>
      <c r="N1046">
        <v>0</v>
      </c>
    </row>
    <row r="1047" spans="1:20">
      <c r="A1047" t="s">
        <v>1045</v>
      </c>
      <c r="C1047">
        <v>8.1999999999999993</v>
      </c>
      <c r="D1047">
        <v>5.9</v>
      </c>
      <c r="E1047">
        <v>3.6</v>
      </c>
      <c r="K1047" s="22"/>
      <c r="L1047">
        <v>5.9</v>
      </c>
      <c r="N1047">
        <v>0</v>
      </c>
    </row>
    <row r="1048" spans="1:20">
      <c r="A1048" t="s">
        <v>1559</v>
      </c>
      <c r="C1048">
        <v>29.3</v>
      </c>
      <c r="D1048">
        <v>25.5</v>
      </c>
      <c r="E1048">
        <v>21.7</v>
      </c>
      <c r="J1048">
        <v>22</v>
      </c>
      <c r="K1048" s="22">
        <v>300</v>
      </c>
      <c r="L1048">
        <v>25.5</v>
      </c>
      <c r="N1048">
        <v>0</v>
      </c>
    </row>
    <row r="1049" spans="1:20">
      <c r="A1049" t="s">
        <v>1227</v>
      </c>
      <c r="C1049">
        <v>28.6</v>
      </c>
      <c r="D1049">
        <v>24.9</v>
      </c>
      <c r="E1049">
        <v>21.2</v>
      </c>
      <c r="H1049">
        <v>23.1</v>
      </c>
      <c r="I1049">
        <v>100</v>
      </c>
      <c r="J1049">
        <v>23.2</v>
      </c>
      <c r="K1049">
        <v>500</v>
      </c>
      <c r="L1049">
        <v>24.9</v>
      </c>
      <c r="N1049">
        <v>0</v>
      </c>
      <c r="O1049">
        <v>24.5</v>
      </c>
      <c r="P1049">
        <v>100</v>
      </c>
      <c r="Q1049">
        <v>28</v>
      </c>
      <c r="R1049">
        <v>500</v>
      </c>
      <c r="S1049">
        <v>28.6</v>
      </c>
      <c r="T1049" s="22">
        <v>1100</v>
      </c>
    </row>
    <row r="1050" spans="1:20">
      <c r="A1050" t="s">
        <v>379</v>
      </c>
      <c r="C1050">
        <v>5.2</v>
      </c>
      <c r="D1050">
        <v>4.8</v>
      </c>
      <c r="E1050">
        <v>4.4000000000000004</v>
      </c>
      <c r="J1050">
        <v>4.4000000000000004</v>
      </c>
      <c r="K1050">
        <v>300</v>
      </c>
      <c r="L1050">
        <v>4.8</v>
      </c>
      <c r="N1050">
        <v>0</v>
      </c>
      <c r="O1050">
        <v>5.2</v>
      </c>
      <c r="P1050">
        <v>400</v>
      </c>
    </row>
    <row r="1051" spans="1:20">
      <c r="A1051" t="s">
        <v>900</v>
      </c>
      <c r="C1051">
        <v>2.8</v>
      </c>
      <c r="D1051">
        <v>2.5</v>
      </c>
      <c r="E1051">
        <v>2.2000000000000002</v>
      </c>
      <c r="J1051">
        <v>2.2000000000000002</v>
      </c>
      <c r="K1051" s="22">
        <v>400</v>
      </c>
      <c r="L1051">
        <v>2.5</v>
      </c>
      <c r="N1051">
        <v>0</v>
      </c>
      <c r="P1051" s="22"/>
      <c r="T1051" s="22"/>
    </row>
    <row r="1052" spans="1:20">
      <c r="A1052" t="s">
        <v>1598</v>
      </c>
      <c r="C1052">
        <v>14.1</v>
      </c>
      <c r="D1052">
        <v>10.1</v>
      </c>
      <c r="E1052">
        <v>6.1</v>
      </c>
      <c r="L1052">
        <v>10.1</v>
      </c>
      <c r="N1052">
        <v>0</v>
      </c>
    </row>
    <row r="1053" spans="1:20">
      <c r="A1053" t="s">
        <v>1621</v>
      </c>
      <c r="C1053">
        <v>79.099999999999994</v>
      </c>
      <c r="D1053">
        <v>68.8</v>
      </c>
      <c r="E1053">
        <v>58.5</v>
      </c>
      <c r="H1053">
        <v>60.5</v>
      </c>
      <c r="I1053">
        <v>100</v>
      </c>
      <c r="J1053">
        <v>60.6</v>
      </c>
      <c r="K1053">
        <v>600</v>
      </c>
      <c r="L1053">
        <v>68.8</v>
      </c>
      <c r="N1053">
        <v>0</v>
      </c>
      <c r="O1053">
        <v>69.400000000000006</v>
      </c>
      <c r="P1053" s="22">
        <v>1100</v>
      </c>
      <c r="Q1053">
        <v>69.7</v>
      </c>
      <c r="R1053" s="22">
        <v>700</v>
      </c>
      <c r="S1053">
        <v>71</v>
      </c>
      <c r="T1053">
        <v>500</v>
      </c>
    </row>
    <row r="1054" spans="1:20">
      <c r="A1054" t="s">
        <v>381</v>
      </c>
      <c r="C1054">
        <v>17</v>
      </c>
      <c r="D1054">
        <v>15.5</v>
      </c>
      <c r="E1054">
        <v>14</v>
      </c>
      <c r="K1054" s="22"/>
      <c r="L1054">
        <v>15.5</v>
      </c>
      <c r="N1054">
        <v>0</v>
      </c>
    </row>
    <row r="1055" spans="1:20">
      <c r="A1055" t="s">
        <v>1393</v>
      </c>
      <c r="C1055">
        <v>12.6</v>
      </c>
      <c r="D1055">
        <v>9</v>
      </c>
      <c r="E1055">
        <v>5.4</v>
      </c>
      <c r="L1055">
        <v>9</v>
      </c>
      <c r="N1055">
        <v>0</v>
      </c>
      <c r="P1055" s="22"/>
      <c r="T1055" s="22"/>
    </row>
    <row r="1056" spans="1:20">
      <c r="A1056" t="s">
        <v>1217</v>
      </c>
      <c r="C1056">
        <v>15.9</v>
      </c>
      <c r="D1056">
        <v>13.9</v>
      </c>
      <c r="E1056">
        <v>11.9</v>
      </c>
      <c r="I1056" s="22"/>
      <c r="L1056">
        <v>13.9</v>
      </c>
      <c r="N1056">
        <v>0</v>
      </c>
      <c r="O1056">
        <v>13.5</v>
      </c>
      <c r="P1056" s="22">
        <v>1900</v>
      </c>
      <c r="Q1056">
        <v>13.8</v>
      </c>
      <c r="R1056">
        <v>300</v>
      </c>
    </row>
    <row r="1057" spans="1:20">
      <c r="A1057" t="s">
        <v>1732</v>
      </c>
      <c r="C1057">
        <v>43.5</v>
      </c>
      <c r="D1057">
        <v>37.9</v>
      </c>
      <c r="E1057">
        <v>32.299999999999997</v>
      </c>
      <c r="I1057" s="22"/>
      <c r="L1057">
        <v>37.9</v>
      </c>
      <c r="N1057">
        <v>0</v>
      </c>
      <c r="O1057">
        <v>37.4</v>
      </c>
      <c r="P1057">
        <v>100</v>
      </c>
      <c r="Q1057">
        <v>37.5</v>
      </c>
      <c r="R1057" s="22">
        <v>1900</v>
      </c>
      <c r="S1057">
        <v>37.799999999999997</v>
      </c>
      <c r="T1057" s="22">
        <v>13100</v>
      </c>
    </row>
    <row r="1058" spans="1:20">
      <c r="A1058" t="s">
        <v>1523</v>
      </c>
      <c r="C1058">
        <v>13.8</v>
      </c>
      <c r="D1058">
        <v>9.9</v>
      </c>
      <c r="E1058">
        <v>6</v>
      </c>
      <c r="L1058">
        <v>9.9</v>
      </c>
      <c r="N1058">
        <v>0</v>
      </c>
    </row>
    <row r="1059" spans="1:20">
      <c r="A1059" t="s">
        <v>1394</v>
      </c>
      <c r="C1059">
        <v>14.7</v>
      </c>
      <c r="D1059">
        <v>10.5</v>
      </c>
      <c r="E1059">
        <v>6.3</v>
      </c>
      <c r="L1059">
        <v>10.5</v>
      </c>
      <c r="N1059">
        <v>0</v>
      </c>
    </row>
    <row r="1060" spans="1:20">
      <c r="A1060" t="s">
        <v>1563</v>
      </c>
      <c r="C1060">
        <v>11.6</v>
      </c>
      <c r="D1060">
        <v>10.1</v>
      </c>
      <c r="E1060">
        <v>8.6</v>
      </c>
      <c r="L1060">
        <v>10.1</v>
      </c>
      <c r="N1060">
        <v>0</v>
      </c>
    </row>
    <row r="1061" spans="1:20">
      <c r="A1061" t="s">
        <v>1599</v>
      </c>
      <c r="C1061">
        <v>24.2</v>
      </c>
      <c r="D1061">
        <v>21.1</v>
      </c>
      <c r="E1061">
        <v>18</v>
      </c>
      <c r="L1061">
        <v>21.1</v>
      </c>
      <c r="N1061">
        <v>0</v>
      </c>
    </row>
    <row r="1062" spans="1:20">
      <c r="A1062" t="s">
        <v>1235</v>
      </c>
      <c r="C1062">
        <v>12.1</v>
      </c>
      <c r="D1062">
        <v>11</v>
      </c>
      <c r="E1062">
        <v>9.9</v>
      </c>
      <c r="L1062">
        <v>11</v>
      </c>
      <c r="N1062">
        <v>0</v>
      </c>
      <c r="P1062" s="22"/>
    </row>
    <row r="1063" spans="1:20">
      <c r="A1063" t="s">
        <v>1046</v>
      </c>
      <c r="C1063">
        <v>13.4</v>
      </c>
      <c r="D1063">
        <v>9.6</v>
      </c>
      <c r="E1063">
        <v>5.8</v>
      </c>
      <c r="L1063">
        <v>9.6</v>
      </c>
      <c r="N1063">
        <v>0</v>
      </c>
      <c r="R1063" s="22"/>
    </row>
    <row r="1064" spans="1:20">
      <c r="A1064" t="s">
        <v>151</v>
      </c>
      <c r="C1064">
        <v>5.0999999999999996</v>
      </c>
      <c r="D1064">
        <v>4.5</v>
      </c>
      <c r="E1064">
        <v>3.9</v>
      </c>
      <c r="H1064">
        <v>3.9</v>
      </c>
      <c r="I1064" s="22">
        <v>10000</v>
      </c>
      <c r="J1064">
        <v>4</v>
      </c>
      <c r="K1064">
        <v>400</v>
      </c>
      <c r="L1064">
        <v>4.5</v>
      </c>
      <c r="N1064">
        <v>0</v>
      </c>
      <c r="O1064">
        <v>4.8</v>
      </c>
      <c r="P1064">
        <v>600</v>
      </c>
      <c r="Q1064">
        <v>4.9000000000000004</v>
      </c>
      <c r="R1064">
        <v>100</v>
      </c>
      <c r="S1064">
        <v>5</v>
      </c>
      <c r="T1064">
        <v>500</v>
      </c>
    </row>
    <row r="1065" spans="1:20">
      <c r="A1065" t="s">
        <v>1047</v>
      </c>
      <c r="C1065">
        <v>19.399999999999999</v>
      </c>
      <c r="D1065">
        <v>13.9</v>
      </c>
      <c r="E1065">
        <v>8.4</v>
      </c>
      <c r="L1065">
        <v>13.9</v>
      </c>
      <c r="N1065">
        <v>0</v>
      </c>
      <c r="R1065" s="22"/>
      <c r="T1065" s="22"/>
    </row>
    <row r="1066" spans="1:20">
      <c r="A1066" t="s">
        <v>1048</v>
      </c>
      <c r="C1066">
        <v>2.9</v>
      </c>
      <c r="D1066">
        <v>2.6</v>
      </c>
      <c r="E1066">
        <v>2.2999999999999998</v>
      </c>
      <c r="L1066">
        <v>2.6</v>
      </c>
      <c r="N1066">
        <v>0</v>
      </c>
    </row>
    <row r="1067" spans="1:20">
      <c r="A1067" t="s">
        <v>1049</v>
      </c>
      <c r="C1067">
        <v>13.2</v>
      </c>
      <c r="D1067">
        <v>11.5</v>
      </c>
      <c r="E1067">
        <v>9.8000000000000007</v>
      </c>
      <c r="L1067">
        <v>11.5</v>
      </c>
      <c r="N1067">
        <v>0</v>
      </c>
      <c r="R1067" s="22"/>
    </row>
    <row r="1068" spans="1:20">
      <c r="A1068" t="s">
        <v>1364</v>
      </c>
      <c r="C1068">
        <v>21.9</v>
      </c>
      <c r="D1068">
        <v>15.7</v>
      </c>
      <c r="E1068">
        <v>9.5</v>
      </c>
      <c r="L1068">
        <v>15.7</v>
      </c>
      <c r="N1068">
        <v>0</v>
      </c>
    </row>
    <row r="1069" spans="1:20">
      <c r="A1069" t="s">
        <v>1524</v>
      </c>
      <c r="C1069">
        <v>14.2</v>
      </c>
      <c r="D1069">
        <v>12.4</v>
      </c>
      <c r="E1069">
        <v>10.6</v>
      </c>
      <c r="F1069">
        <v>10.6</v>
      </c>
      <c r="G1069">
        <v>100</v>
      </c>
      <c r="H1069">
        <v>12.2</v>
      </c>
      <c r="I1069">
        <v>100</v>
      </c>
      <c r="J1069">
        <v>12.4</v>
      </c>
      <c r="K1069" s="22">
        <v>1100</v>
      </c>
      <c r="L1069">
        <v>12.4</v>
      </c>
      <c r="N1069">
        <v>0</v>
      </c>
      <c r="O1069">
        <v>14.2</v>
      </c>
      <c r="P1069">
        <v>400</v>
      </c>
    </row>
    <row r="1070" spans="1:20">
      <c r="A1070" t="s">
        <v>1157</v>
      </c>
      <c r="C1070">
        <v>4.7</v>
      </c>
      <c r="D1070">
        <v>4.0999999999999996</v>
      </c>
      <c r="E1070">
        <v>3.5</v>
      </c>
      <c r="J1070">
        <v>3.8</v>
      </c>
      <c r="K1070" s="22">
        <v>1000</v>
      </c>
      <c r="L1070">
        <v>4.0999999999999996</v>
      </c>
      <c r="N1070">
        <v>0</v>
      </c>
    </row>
    <row r="1071" spans="1:20">
      <c r="A1071" t="s">
        <v>1350</v>
      </c>
      <c r="C1071">
        <v>11.5</v>
      </c>
      <c r="D1071">
        <v>10</v>
      </c>
      <c r="E1071">
        <v>8.5</v>
      </c>
      <c r="L1071">
        <v>10</v>
      </c>
      <c r="N1071">
        <v>0</v>
      </c>
      <c r="O1071">
        <v>11.5</v>
      </c>
      <c r="P1071" s="22">
        <v>2000</v>
      </c>
    </row>
    <row r="1072" spans="1:20">
      <c r="A1072" t="s">
        <v>1307</v>
      </c>
      <c r="C1072">
        <v>2.6</v>
      </c>
      <c r="D1072">
        <v>2.2999999999999998</v>
      </c>
      <c r="E1072">
        <v>2</v>
      </c>
      <c r="F1072">
        <v>2.2999999999999998</v>
      </c>
      <c r="G1072" s="22">
        <v>30400</v>
      </c>
      <c r="H1072">
        <v>2.5</v>
      </c>
      <c r="I1072" s="22">
        <v>9000</v>
      </c>
      <c r="J1072">
        <v>2.6</v>
      </c>
      <c r="K1072" s="22">
        <v>6400</v>
      </c>
      <c r="L1072">
        <v>2.2999999999999998</v>
      </c>
      <c r="N1072">
        <v>0</v>
      </c>
    </row>
    <row r="1073" spans="1:20">
      <c r="A1073" t="s">
        <v>1365</v>
      </c>
      <c r="C1073">
        <v>7.9</v>
      </c>
      <c r="D1073">
        <v>6.9</v>
      </c>
      <c r="E1073">
        <v>5.9</v>
      </c>
      <c r="J1073">
        <v>6.9</v>
      </c>
      <c r="K1073" s="22">
        <v>17000</v>
      </c>
      <c r="L1073">
        <v>6.9</v>
      </c>
      <c r="N1073">
        <v>0</v>
      </c>
    </row>
    <row r="1074" spans="1:20">
      <c r="A1074" t="s">
        <v>1050</v>
      </c>
      <c r="C1074">
        <v>12.1</v>
      </c>
      <c r="D1074">
        <v>11</v>
      </c>
      <c r="E1074">
        <v>9.9</v>
      </c>
      <c r="L1074">
        <v>11</v>
      </c>
      <c r="N1074">
        <v>0</v>
      </c>
    </row>
    <row r="1075" spans="1:20">
      <c r="A1075" t="s">
        <v>1222</v>
      </c>
      <c r="C1075">
        <v>32.200000000000003</v>
      </c>
      <c r="D1075">
        <v>28</v>
      </c>
      <c r="E1075">
        <v>23.8</v>
      </c>
      <c r="F1075">
        <v>25.7</v>
      </c>
      <c r="G1075">
        <v>500</v>
      </c>
      <c r="H1075">
        <v>27</v>
      </c>
      <c r="I1075">
        <v>200</v>
      </c>
      <c r="J1075">
        <v>28</v>
      </c>
      <c r="K1075" s="22">
        <v>2300</v>
      </c>
      <c r="L1075">
        <v>28</v>
      </c>
      <c r="N1075">
        <v>0</v>
      </c>
      <c r="O1075">
        <v>31.4</v>
      </c>
      <c r="P1075" s="22">
        <v>1000</v>
      </c>
      <c r="Q1075">
        <v>32</v>
      </c>
      <c r="R1075" s="22">
        <v>5000</v>
      </c>
    </row>
    <row r="1076" spans="1:20">
      <c r="A1076" t="s">
        <v>1871</v>
      </c>
      <c r="C1076">
        <v>14</v>
      </c>
      <c r="D1076">
        <v>10</v>
      </c>
      <c r="E1076">
        <v>6</v>
      </c>
      <c r="L1076">
        <v>10</v>
      </c>
      <c r="N1076">
        <v>0</v>
      </c>
      <c r="P1076" s="22"/>
    </row>
    <row r="1077" spans="1:20">
      <c r="A1077" t="s">
        <v>153</v>
      </c>
      <c r="C1077">
        <v>21.25</v>
      </c>
      <c r="D1077">
        <v>19.899999999999999</v>
      </c>
      <c r="E1077">
        <v>18.55</v>
      </c>
      <c r="F1077">
        <v>18.7</v>
      </c>
      <c r="G1077">
        <v>300</v>
      </c>
      <c r="H1077">
        <v>19</v>
      </c>
      <c r="I1077" s="22">
        <v>5290</v>
      </c>
      <c r="J1077">
        <v>19.5</v>
      </c>
      <c r="K1077" s="22">
        <v>1000</v>
      </c>
      <c r="L1077">
        <v>19.899999999999999</v>
      </c>
      <c r="N1077">
        <v>0</v>
      </c>
      <c r="O1077">
        <v>19.899999999999999</v>
      </c>
      <c r="P1077" s="22">
        <v>5450</v>
      </c>
      <c r="Q1077">
        <v>20</v>
      </c>
      <c r="R1077" s="22">
        <v>2800</v>
      </c>
      <c r="S1077">
        <v>20.2</v>
      </c>
      <c r="T1077">
        <v>150</v>
      </c>
    </row>
    <row r="1078" spans="1:20">
      <c r="A1078" t="s">
        <v>1051</v>
      </c>
      <c r="C1078">
        <v>10.3</v>
      </c>
      <c r="D1078">
        <v>9</v>
      </c>
      <c r="E1078">
        <v>7.7</v>
      </c>
      <c r="I1078" s="22"/>
      <c r="L1078">
        <v>9</v>
      </c>
      <c r="N1078">
        <v>0</v>
      </c>
      <c r="R1078" s="22"/>
      <c r="T1078" s="22"/>
    </row>
    <row r="1079" spans="1:20">
      <c r="A1079" t="s">
        <v>1052</v>
      </c>
      <c r="C1079">
        <v>7</v>
      </c>
      <c r="D1079">
        <v>6.1</v>
      </c>
      <c r="E1079">
        <v>5.2</v>
      </c>
      <c r="J1079">
        <v>5.5</v>
      </c>
      <c r="K1079" s="22">
        <v>2000</v>
      </c>
      <c r="L1079">
        <v>6.1</v>
      </c>
      <c r="N1079">
        <v>0</v>
      </c>
      <c r="P1079" s="22"/>
    </row>
    <row r="1080" spans="1:20">
      <c r="A1080" t="s">
        <v>875</v>
      </c>
      <c r="C1080">
        <v>16.600000000000001</v>
      </c>
      <c r="D1080">
        <v>15.1</v>
      </c>
      <c r="E1080">
        <v>13.6</v>
      </c>
      <c r="F1080">
        <v>15</v>
      </c>
      <c r="G1080">
        <v>700</v>
      </c>
      <c r="H1080">
        <v>15.1</v>
      </c>
      <c r="I1080" s="22">
        <v>1800</v>
      </c>
      <c r="J1080">
        <v>15.4</v>
      </c>
      <c r="K1080">
        <v>300</v>
      </c>
      <c r="L1080">
        <v>15.1</v>
      </c>
      <c r="N1080">
        <v>0</v>
      </c>
    </row>
    <row r="1081" spans="1:20">
      <c r="A1081" t="s">
        <v>1526</v>
      </c>
      <c r="C1081">
        <v>6.3</v>
      </c>
      <c r="D1081">
        <v>4.5</v>
      </c>
      <c r="E1081">
        <v>2.7</v>
      </c>
      <c r="L1081">
        <v>4.5</v>
      </c>
      <c r="N1081">
        <v>0</v>
      </c>
      <c r="O1081">
        <v>4.5</v>
      </c>
      <c r="P1081" s="22">
        <v>100</v>
      </c>
      <c r="Q1081">
        <v>4.5999999999999996</v>
      </c>
      <c r="R1081">
        <v>200</v>
      </c>
      <c r="S1081">
        <v>4.8</v>
      </c>
      <c r="T1081">
        <v>300</v>
      </c>
    </row>
    <row r="1082" spans="1:20">
      <c r="A1082" t="s">
        <v>885</v>
      </c>
      <c r="C1082">
        <v>44.3</v>
      </c>
      <c r="D1082">
        <v>38.6</v>
      </c>
      <c r="E1082">
        <v>32.9</v>
      </c>
      <c r="F1082">
        <v>35</v>
      </c>
      <c r="G1082">
        <v>100</v>
      </c>
      <c r="H1082">
        <v>37.5</v>
      </c>
      <c r="I1082" s="22">
        <v>1200</v>
      </c>
      <c r="J1082">
        <v>38</v>
      </c>
      <c r="K1082">
        <v>200</v>
      </c>
      <c r="L1082">
        <v>38.6</v>
      </c>
      <c r="N1082">
        <v>0</v>
      </c>
      <c r="O1082">
        <v>39.299999999999997</v>
      </c>
      <c r="P1082">
        <v>200</v>
      </c>
      <c r="Q1082">
        <v>39.5</v>
      </c>
      <c r="R1082">
        <v>700</v>
      </c>
      <c r="S1082">
        <v>39.799999999999997</v>
      </c>
      <c r="T1082">
        <v>400</v>
      </c>
    </row>
    <row r="1083" spans="1:20">
      <c r="A1083" t="s">
        <v>904</v>
      </c>
      <c r="C1083">
        <v>23.5</v>
      </c>
      <c r="D1083">
        <v>20.5</v>
      </c>
      <c r="E1083">
        <v>17.5</v>
      </c>
      <c r="F1083">
        <v>18.100000000000001</v>
      </c>
      <c r="G1083" s="22">
        <v>1000</v>
      </c>
      <c r="H1083">
        <v>18.3</v>
      </c>
      <c r="I1083">
        <v>100</v>
      </c>
      <c r="J1083">
        <v>19.5</v>
      </c>
      <c r="K1083" s="22">
        <v>1000</v>
      </c>
      <c r="L1083">
        <v>20.5</v>
      </c>
      <c r="N1083">
        <v>0</v>
      </c>
    </row>
    <row r="1084" spans="1:20">
      <c r="A1084" t="s">
        <v>902</v>
      </c>
      <c r="C1084">
        <v>34.299999999999997</v>
      </c>
      <c r="D1084">
        <v>29.9</v>
      </c>
      <c r="E1084">
        <v>25.5</v>
      </c>
      <c r="H1084">
        <v>25.5</v>
      </c>
      <c r="I1084" s="22">
        <v>1000</v>
      </c>
      <c r="J1084">
        <v>28</v>
      </c>
      <c r="K1084">
        <v>400</v>
      </c>
      <c r="L1084">
        <v>29.9</v>
      </c>
      <c r="N1084">
        <v>0</v>
      </c>
      <c r="O1084">
        <v>34</v>
      </c>
      <c r="P1084">
        <v>100</v>
      </c>
      <c r="Q1084">
        <v>34.299999999999997</v>
      </c>
      <c r="R1084">
        <v>100</v>
      </c>
    </row>
    <row r="1085" spans="1:20">
      <c r="A1085" t="s">
        <v>727</v>
      </c>
      <c r="C1085">
        <v>1.5</v>
      </c>
      <c r="D1085">
        <v>1.4</v>
      </c>
      <c r="E1085">
        <v>1.3</v>
      </c>
      <c r="G1085" s="22"/>
      <c r="K1085" s="22"/>
      <c r="L1085">
        <v>1.4</v>
      </c>
      <c r="N1085">
        <v>0</v>
      </c>
      <c r="P1085" s="22"/>
      <c r="T1085" s="22"/>
    </row>
    <row r="1086" spans="1:20">
      <c r="A1086" t="s">
        <v>1480</v>
      </c>
      <c r="C1086">
        <v>11.5</v>
      </c>
      <c r="D1086">
        <v>10</v>
      </c>
      <c r="E1086">
        <v>8.5</v>
      </c>
      <c r="H1086">
        <v>9.8000000000000007</v>
      </c>
      <c r="I1086" s="22">
        <v>4000</v>
      </c>
      <c r="J1086">
        <v>10</v>
      </c>
      <c r="K1086" s="22">
        <v>14800</v>
      </c>
      <c r="L1086">
        <v>10</v>
      </c>
      <c r="N1086">
        <v>0</v>
      </c>
      <c r="O1086">
        <v>10.7</v>
      </c>
      <c r="P1086" s="22">
        <v>16000</v>
      </c>
    </row>
    <row r="1087" spans="1:20">
      <c r="A1087" t="s">
        <v>387</v>
      </c>
      <c r="C1087">
        <v>24.2</v>
      </c>
      <c r="D1087">
        <v>22</v>
      </c>
      <c r="E1087">
        <v>19.8</v>
      </c>
      <c r="F1087">
        <v>21.5</v>
      </c>
      <c r="G1087">
        <v>500</v>
      </c>
      <c r="H1087">
        <v>21.6</v>
      </c>
      <c r="I1087" s="22">
        <v>1300</v>
      </c>
      <c r="J1087">
        <v>21.9</v>
      </c>
      <c r="K1087" s="22">
        <v>1100</v>
      </c>
      <c r="L1087">
        <v>22</v>
      </c>
      <c r="N1087">
        <v>0</v>
      </c>
      <c r="O1087">
        <v>22.2</v>
      </c>
      <c r="P1087" s="22">
        <v>3200</v>
      </c>
      <c r="Q1087">
        <v>22.3</v>
      </c>
      <c r="R1087">
        <v>100</v>
      </c>
      <c r="S1087">
        <v>22.4</v>
      </c>
      <c r="T1087">
        <v>100</v>
      </c>
    </row>
    <row r="1088" spans="1:20">
      <c r="A1088" t="s">
        <v>573</v>
      </c>
      <c r="C1088">
        <v>9.6</v>
      </c>
      <c r="D1088">
        <v>8.8000000000000007</v>
      </c>
      <c r="E1088">
        <v>8</v>
      </c>
      <c r="F1088">
        <v>8</v>
      </c>
      <c r="G1088">
        <v>100</v>
      </c>
      <c r="H1088">
        <v>8.1</v>
      </c>
      <c r="I1088">
        <v>200</v>
      </c>
      <c r="J1088">
        <v>8.8000000000000007</v>
      </c>
      <c r="K1088">
        <v>600</v>
      </c>
      <c r="L1088">
        <v>8.8000000000000007</v>
      </c>
      <c r="N1088">
        <v>0</v>
      </c>
    </row>
    <row r="1089" spans="1:20">
      <c r="A1089" t="s">
        <v>388</v>
      </c>
      <c r="C1089">
        <v>8.4</v>
      </c>
      <c r="D1089">
        <v>7.7</v>
      </c>
      <c r="E1089">
        <v>7</v>
      </c>
      <c r="J1089">
        <v>7</v>
      </c>
      <c r="K1089">
        <v>500</v>
      </c>
      <c r="L1089">
        <v>7.7</v>
      </c>
      <c r="N1089">
        <v>0</v>
      </c>
    </row>
    <row r="1090" spans="1:20">
      <c r="A1090" t="s">
        <v>390</v>
      </c>
      <c r="C1090">
        <v>40</v>
      </c>
      <c r="D1090">
        <v>36.4</v>
      </c>
      <c r="E1090">
        <v>32.799999999999997</v>
      </c>
      <c r="L1090">
        <v>36.4</v>
      </c>
      <c r="N1090">
        <v>0</v>
      </c>
      <c r="O1090">
        <v>36.299999999999997</v>
      </c>
      <c r="P1090">
        <v>300</v>
      </c>
      <c r="Q1090">
        <v>36.4</v>
      </c>
      <c r="R1090">
        <v>400</v>
      </c>
      <c r="S1090">
        <v>36.9</v>
      </c>
      <c r="T1090" s="22">
        <v>5000</v>
      </c>
    </row>
    <row r="1091" spans="1:20">
      <c r="A1091" t="s">
        <v>1527</v>
      </c>
      <c r="C1091">
        <v>87.4</v>
      </c>
      <c r="D1091">
        <v>76</v>
      </c>
      <c r="E1091">
        <v>64.599999999999994</v>
      </c>
      <c r="J1091">
        <v>65.099999999999994</v>
      </c>
      <c r="K1091" s="22">
        <v>1000</v>
      </c>
      <c r="L1091">
        <v>76</v>
      </c>
      <c r="N1091">
        <v>0</v>
      </c>
      <c r="O1091">
        <v>77.900000000000006</v>
      </c>
      <c r="P1091">
        <v>500</v>
      </c>
      <c r="Q1091">
        <v>78</v>
      </c>
      <c r="R1091">
        <v>100</v>
      </c>
      <c r="S1091">
        <v>79</v>
      </c>
      <c r="T1091">
        <v>200</v>
      </c>
    </row>
    <row r="1092" spans="1:20">
      <c r="A1092" t="s">
        <v>1411</v>
      </c>
      <c r="C1092">
        <v>16.100000000000001</v>
      </c>
      <c r="D1092">
        <v>14</v>
      </c>
      <c r="E1092">
        <v>11.9</v>
      </c>
      <c r="L1092">
        <v>14</v>
      </c>
      <c r="N1092">
        <v>0</v>
      </c>
      <c r="O1092">
        <v>14.5</v>
      </c>
      <c r="P1092">
        <v>100</v>
      </c>
    </row>
    <row r="1093" spans="1:20">
      <c r="A1093" t="s">
        <v>1054</v>
      </c>
      <c r="C1093">
        <v>14.5</v>
      </c>
      <c r="D1093">
        <v>10.4</v>
      </c>
      <c r="E1093">
        <v>6.3</v>
      </c>
      <c r="L1093">
        <v>10.4</v>
      </c>
      <c r="N1093">
        <v>0</v>
      </c>
    </row>
    <row r="1094" spans="1:20">
      <c r="A1094" t="s">
        <v>891</v>
      </c>
      <c r="C1094">
        <v>9.5</v>
      </c>
      <c r="D1094">
        <v>8.3000000000000007</v>
      </c>
      <c r="E1094">
        <v>7.1</v>
      </c>
      <c r="F1094">
        <v>7.2</v>
      </c>
      <c r="G1094">
        <v>100</v>
      </c>
      <c r="H1094">
        <v>7.5</v>
      </c>
      <c r="I1094" s="22">
        <v>1000</v>
      </c>
      <c r="J1094">
        <v>8</v>
      </c>
      <c r="K1094" s="22">
        <v>1000</v>
      </c>
      <c r="L1094">
        <v>8.3000000000000007</v>
      </c>
      <c r="N1094">
        <v>0</v>
      </c>
      <c r="O1094">
        <v>9.4</v>
      </c>
      <c r="P1094" s="22">
        <v>2300</v>
      </c>
    </row>
    <row r="1095" spans="1:20">
      <c r="A1095" t="s">
        <v>1173</v>
      </c>
      <c r="C1095">
        <v>14</v>
      </c>
      <c r="D1095">
        <v>10</v>
      </c>
      <c r="E1095">
        <v>6</v>
      </c>
      <c r="L1095">
        <v>10</v>
      </c>
      <c r="N1095">
        <v>0</v>
      </c>
      <c r="R1095" s="22"/>
      <c r="T1095" s="22"/>
    </row>
    <row r="1096" spans="1:20">
      <c r="A1096" t="s">
        <v>1055</v>
      </c>
      <c r="C1096">
        <v>10.199999999999999</v>
      </c>
      <c r="D1096">
        <v>8.9</v>
      </c>
      <c r="E1096">
        <v>7.6</v>
      </c>
      <c r="J1096">
        <v>7.6</v>
      </c>
      <c r="K1096">
        <v>100</v>
      </c>
      <c r="L1096">
        <v>8.9</v>
      </c>
      <c r="N1096">
        <v>0</v>
      </c>
      <c r="O1096">
        <v>8.9</v>
      </c>
      <c r="P1096">
        <v>300</v>
      </c>
      <c r="Q1096">
        <v>10.1</v>
      </c>
      <c r="R1096" s="22">
        <v>2400</v>
      </c>
      <c r="S1096">
        <v>10.199999999999999</v>
      </c>
      <c r="T1096" s="22">
        <v>8700</v>
      </c>
    </row>
    <row r="1097" spans="1:20">
      <c r="A1097" t="s">
        <v>1056</v>
      </c>
      <c r="C1097">
        <v>16.399999999999999</v>
      </c>
      <c r="D1097">
        <v>14.3</v>
      </c>
      <c r="E1097">
        <v>12.2</v>
      </c>
      <c r="F1097">
        <v>12.2</v>
      </c>
      <c r="G1097">
        <v>100</v>
      </c>
      <c r="H1097">
        <v>14.3</v>
      </c>
      <c r="I1097" s="22">
        <v>3000</v>
      </c>
      <c r="J1097">
        <v>14.4</v>
      </c>
      <c r="K1097">
        <v>100</v>
      </c>
      <c r="L1097">
        <v>14.3</v>
      </c>
      <c r="N1097">
        <v>0</v>
      </c>
    </row>
    <row r="1098" spans="1:20">
      <c r="A1098" t="s">
        <v>1057</v>
      </c>
      <c r="C1098">
        <v>0.3</v>
      </c>
      <c r="D1098">
        <v>0.3</v>
      </c>
      <c r="E1098">
        <v>0.3</v>
      </c>
    </row>
    <row r="1099" spans="1:20">
      <c r="A1099" t="s">
        <v>1058</v>
      </c>
      <c r="C1099">
        <v>21.1</v>
      </c>
      <c r="D1099">
        <v>15.1</v>
      </c>
      <c r="E1099">
        <v>9.1</v>
      </c>
      <c r="L1099">
        <v>15.1</v>
      </c>
      <c r="N1099">
        <v>0</v>
      </c>
    </row>
    <row r="1100" spans="1:20">
      <c r="A1100" t="s">
        <v>391</v>
      </c>
      <c r="C1100">
        <v>37.799999999999997</v>
      </c>
      <c r="D1100">
        <v>27</v>
      </c>
      <c r="E1100">
        <v>16.2</v>
      </c>
      <c r="L1100">
        <v>27</v>
      </c>
      <c r="N1100">
        <v>0</v>
      </c>
    </row>
    <row r="1101" spans="1:20">
      <c r="A1101" t="s">
        <v>1059</v>
      </c>
      <c r="C1101">
        <v>12.7</v>
      </c>
      <c r="D1101">
        <v>11.1</v>
      </c>
      <c r="E1101">
        <v>9.5</v>
      </c>
      <c r="L1101">
        <v>11.1</v>
      </c>
      <c r="N1101">
        <v>0</v>
      </c>
      <c r="P1101" s="22"/>
    </row>
    <row r="1102" spans="1:20">
      <c r="A1102" t="s">
        <v>1872</v>
      </c>
      <c r="C1102">
        <v>8.6</v>
      </c>
      <c r="D1102">
        <v>7.5</v>
      </c>
      <c r="E1102">
        <v>6.4</v>
      </c>
      <c r="F1102">
        <v>6.7</v>
      </c>
      <c r="G1102">
        <v>300</v>
      </c>
      <c r="H1102">
        <v>7</v>
      </c>
      <c r="I1102">
        <v>100</v>
      </c>
      <c r="J1102">
        <v>8.6</v>
      </c>
      <c r="K1102" s="22">
        <v>6000</v>
      </c>
      <c r="L1102">
        <v>7.5</v>
      </c>
      <c r="N1102">
        <v>0</v>
      </c>
      <c r="P1102" s="22"/>
      <c r="R1102" s="22"/>
    </row>
    <row r="1103" spans="1:20">
      <c r="A1103" t="s">
        <v>1308</v>
      </c>
      <c r="C1103">
        <v>14.7</v>
      </c>
      <c r="D1103">
        <v>10.5</v>
      </c>
      <c r="E1103">
        <v>6.3</v>
      </c>
      <c r="I1103" s="22"/>
      <c r="K1103" s="22"/>
      <c r="L1103">
        <v>10.5</v>
      </c>
      <c r="N1103">
        <v>0</v>
      </c>
    </row>
    <row r="1104" spans="1:20">
      <c r="A1104" t="s">
        <v>1309</v>
      </c>
      <c r="C1104">
        <v>36.4</v>
      </c>
      <c r="D1104">
        <v>31.7</v>
      </c>
      <c r="E1104">
        <v>27</v>
      </c>
      <c r="L1104">
        <v>31.7</v>
      </c>
      <c r="N1104">
        <v>0</v>
      </c>
      <c r="O1104">
        <v>27</v>
      </c>
      <c r="P1104" s="22">
        <v>1000</v>
      </c>
      <c r="Q1104">
        <v>31.7</v>
      </c>
      <c r="R1104">
        <v>200</v>
      </c>
      <c r="S1104">
        <v>32</v>
      </c>
      <c r="T1104">
        <v>100</v>
      </c>
    </row>
    <row r="1105" spans="1:20">
      <c r="A1105" t="s">
        <v>1234</v>
      </c>
      <c r="C1105">
        <v>54</v>
      </c>
      <c r="D1105">
        <v>47</v>
      </c>
      <c r="E1105">
        <v>40</v>
      </c>
      <c r="H1105">
        <v>40</v>
      </c>
      <c r="I1105">
        <v>500</v>
      </c>
      <c r="J1105">
        <v>45.8</v>
      </c>
      <c r="K1105">
        <v>200</v>
      </c>
      <c r="L1105">
        <v>47</v>
      </c>
      <c r="N1105">
        <v>0</v>
      </c>
    </row>
    <row r="1106" spans="1:20">
      <c r="A1106" t="s">
        <v>1060</v>
      </c>
      <c r="C1106">
        <v>12.8</v>
      </c>
      <c r="D1106">
        <v>11.2</v>
      </c>
      <c r="E1106">
        <v>9.6</v>
      </c>
      <c r="J1106">
        <v>9.6</v>
      </c>
      <c r="K1106">
        <v>100</v>
      </c>
      <c r="L1106">
        <v>11.2</v>
      </c>
      <c r="N1106">
        <v>0</v>
      </c>
      <c r="O1106">
        <v>12.5</v>
      </c>
      <c r="P1106">
        <v>100</v>
      </c>
    </row>
    <row r="1107" spans="1:20">
      <c r="A1107" t="s">
        <v>392</v>
      </c>
      <c r="C1107">
        <v>10.8</v>
      </c>
      <c r="D1107">
        <v>9.9</v>
      </c>
      <c r="E1107">
        <v>9</v>
      </c>
      <c r="F1107">
        <v>9.3000000000000007</v>
      </c>
      <c r="G1107" s="22">
        <v>1000</v>
      </c>
      <c r="H1107">
        <v>9.4</v>
      </c>
      <c r="I1107">
        <v>100</v>
      </c>
      <c r="J1107">
        <v>9.6999999999999993</v>
      </c>
      <c r="K1107">
        <v>500</v>
      </c>
      <c r="L1107">
        <v>9.9</v>
      </c>
      <c r="N1107">
        <v>0</v>
      </c>
      <c r="O1107">
        <v>10</v>
      </c>
      <c r="P1107">
        <v>400</v>
      </c>
      <c r="Q1107">
        <v>10.1</v>
      </c>
      <c r="R1107">
        <v>100</v>
      </c>
      <c r="S1107">
        <v>10.199999999999999</v>
      </c>
      <c r="T1107" s="22">
        <v>5000</v>
      </c>
    </row>
    <row r="1108" spans="1:20">
      <c r="A1108" t="s">
        <v>1061</v>
      </c>
      <c r="C1108">
        <v>0.5</v>
      </c>
      <c r="D1108">
        <v>0.5</v>
      </c>
      <c r="E1108">
        <v>0.5</v>
      </c>
    </row>
    <row r="1109" spans="1:20">
      <c r="A1109" t="s">
        <v>1310</v>
      </c>
      <c r="C1109">
        <v>7.2</v>
      </c>
      <c r="D1109">
        <v>5.2</v>
      </c>
      <c r="E1109">
        <v>3.2</v>
      </c>
      <c r="L1109">
        <v>5.2</v>
      </c>
      <c r="N1109">
        <v>0</v>
      </c>
    </row>
    <row r="1110" spans="1:20">
      <c r="A1110" t="s">
        <v>1601</v>
      </c>
      <c r="C1110">
        <v>11.5</v>
      </c>
      <c r="D1110">
        <v>10</v>
      </c>
      <c r="E1110">
        <v>8.5</v>
      </c>
      <c r="L1110">
        <v>10</v>
      </c>
      <c r="N1110">
        <v>0</v>
      </c>
    </row>
    <row r="1111" spans="1:20">
      <c r="A1111" t="s">
        <v>1311</v>
      </c>
      <c r="C1111">
        <v>8</v>
      </c>
      <c r="D1111">
        <v>7</v>
      </c>
      <c r="E1111">
        <v>6</v>
      </c>
      <c r="H1111">
        <v>6.1</v>
      </c>
      <c r="I1111">
        <v>100</v>
      </c>
      <c r="J1111">
        <v>6.2</v>
      </c>
      <c r="K1111">
        <v>100</v>
      </c>
      <c r="L1111">
        <v>7</v>
      </c>
      <c r="N1111">
        <v>0</v>
      </c>
    </row>
    <row r="1112" spans="1:20">
      <c r="A1112" t="s">
        <v>1312</v>
      </c>
      <c r="C1112">
        <v>8.8000000000000007</v>
      </c>
      <c r="D1112">
        <v>6.3</v>
      </c>
      <c r="E1112">
        <v>3.8</v>
      </c>
      <c r="L1112">
        <v>6.3</v>
      </c>
      <c r="N1112">
        <v>0</v>
      </c>
    </row>
    <row r="1113" spans="1:20">
      <c r="A1113" t="s">
        <v>1063</v>
      </c>
      <c r="C1113">
        <v>8.4</v>
      </c>
      <c r="D1113">
        <v>6</v>
      </c>
      <c r="E1113">
        <v>3.6</v>
      </c>
      <c r="L1113">
        <v>6</v>
      </c>
      <c r="N1113">
        <v>0</v>
      </c>
    </row>
    <row r="1114" spans="1:20">
      <c r="A1114" t="s">
        <v>596</v>
      </c>
      <c r="C1114">
        <v>5.8</v>
      </c>
      <c r="D1114">
        <v>5.3</v>
      </c>
      <c r="E1114">
        <v>4.8</v>
      </c>
      <c r="L1114">
        <v>5.3</v>
      </c>
      <c r="N1114">
        <v>0</v>
      </c>
      <c r="O1114">
        <v>5.2</v>
      </c>
      <c r="P1114" s="22">
        <v>10000</v>
      </c>
      <c r="Q1114">
        <v>5.3</v>
      </c>
      <c r="R1114" s="22">
        <v>5000</v>
      </c>
      <c r="S1114">
        <v>5.4</v>
      </c>
      <c r="T1114" s="22">
        <v>2000</v>
      </c>
    </row>
    <row r="1115" spans="1:20">
      <c r="A1115" t="s">
        <v>395</v>
      </c>
      <c r="C1115">
        <v>5.6</v>
      </c>
      <c r="D1115">
        <v>5.0999999999999996</v>
      </c>
      <c r="E1115">
        <v>4.5999999999999996</v>
      </c>
      <c r="F1115">
        <v>4.7</v>
      </c>
      <c r="G1115">
        <v>300</v>
      </c>
      <c r="H1115">
        <v>4.8</v>
      </c>
      <c r="I1115">
        <v>200</v>
      </c>
      <c r="J1115">
        <v>4.9000000000000004</v>
      </c>
      <c r="K1115">
        <v>100</v>
      </c>
      <c r="L1115">
        <v>5.0999999999999996</v>
      </c>
      <c r="N1115">
        <v>0</v>
      </c>
      <c r="O1115">
        <v>5.0999999999999996</v>
      </c>
      <c r="P1115" s="22">
        <v>7100</v>
      </c>
      <c r="Q1115">
        <v>5.2</v>
      </c>
      <c r="R1115" s="22">
        <v>3100</v>
      </c>
      <c r="S1115">
        <v>5.3</v>
      </c>
      <c r="T1115">
        <v>500</v>
      </c>
    </row>
    <row r="1116" spans="1:20">
      <c r="A1116" t="s">
        <v>1244</v>
      </c>
      <c r="C1116">
        <v>16.7</v>
      </c>
      <c r="D1116">
        <v>14.6</v>
      </c>
      <c r="E1116">
        <v>12.5</v>
      </c>
      <c r="L1116">
        <v>14.6</v>
      </c>
      <c r="N1116">
        <v>0</v>
      </c>
      <c r="R1116" s="22"/>
      <c r="T1116" s="22"/>
    </row>
    <row r="1117" spans="1:20">
      <c r="A1117" t="s">
        <v>158</v>
      </c>
      <c r="C1117">
        <v>51</v>
      </c>
      <c r="D1117">
        <v>47.75</v>
      </c>
      <c r="E1117">
        <v>44.45</v>
      </c>
      <c r="F1117">
        <v>44.45</v>
      </c>
      <c r="G1117">
        <v>100</v>
      </c>
      <c r="H1117">
        <v>45</v>
      </c>
      <c r="I1117">
        <v>40</v>
      </c>
      <c r="J1117">
        <v>46</v>
      </c>
      <c r="K1117">
        <v>50</v>
      </c>
      <c r="L1117">
        <v>47.75</v>
      </c>
      <c r="N1117">
        <v>0</v>
      </c>
      <c r="O1117">
        <v>48.7</v>
      </c>
      <c r="P1117">
        <v>30</v>
      </c>
      <c r="Q1117">
        <v>48.75</v>
      </c>
      <c r="R1117">
        <v>30</v>
      </c>
      <c r="S1117">
        <v>48.85</v>
      </c>
      <c r="T1117">
        <v>150</v>
      </c>
    </row>
    <row r="1118" spans="1:20">
      <c r="A1118" t="s">
        <v>597</v>
      </c>
      <c r="C1118">
        <v>3.1</v>
      </c>
      <c r="D1118">
        <v>2.9</v>
      </c>
      <c r="E1118">
        <v>2.7</v>
      </c>
      <c r="F1118">
        <v>2.7</v>
      </c>
      <c r="G1118" s="22">
        <v>11000</v>
      </c>
      <c r="H1118">
        <v>2.8</v>
      </c>
      <c r="I1118" s="22">
        <v>5000</v>
      </c>
      <c r="J1118">
        <v>2.9</v>
      </c>
      <c r="K1118" s="22">
        <v>2000</v>
      </c>
      <c r="L1118">
        <v>2.9</v>
      </c>
      <c r="N1118">
        <v>0</v>
      </c>
      <c r="O1118">
        <v>3.1</v>
      </c>
      <c r="P1118">
        <v>500</v>
      </c>
    </row>
    <row r="1119" spans="1:20">
      <c r="A1119" t="s">
        <v>44</v>
      </c>
      <c r="C1119">
        <v>42.8</v>
      </c>
      <c r="D1119">
        <v>40</v>
      </c>
      <c r="E1119">
        <v>37.200000000000003</v>
      </c>
      <c r="F1119">
        <v>38.65</v>
      </c>
      <c r="G1119" s="22">
        <v>5700</v>
      </c>
      <c r="H1119">
        <v>38.700000000000003</v>
      </c>
      <c r="I1119" s="22">
        <v>4000</v>
      </c>
      <c r="J1119">
        <v>38.75</v>
      </c>
      <c r="K1119">
        <v>70</v>
      </c>
      <c r="L1119">
        <v>40</v>
      </c>
      <c r="N1119">
        <v>0</v>
      </c>
      <c r="O1119">
        <v>40</v>
      </c>
      <c r="P1119" s="22">
        <v>6910</v>
      </c>
      <c r="Q1119">
        <v>40.6</v>
      </c>
      <c r="R1119" s="22">
        <v>1100</v>
      </c>
      <c r="S1119">
        <v>40.9</v>
      </c>
      <c r="T1119">
        <v>560</v>
      </c>
    </row>
    <row r="1120" spans="1:20">
      <c r="A1120" t="s">
        <v>1313</v>
      </c>
      <c r="C1120">
        <v>14</v>
      </c>
      <c r="D1120">
        <v>10</v>
      </c>
      <c r="E1120">
        <v>6</v>
      </c>
      <c r="L1120">
        <v>10</v>
      </c>
      <c r="N1120">
        <v>0</v>
      </c>
    </row>
    <row r="1121" spans="1:20">
      <c r="A1121" t="s">
        <v>1572</v>
      </c>
      <c r="C1121">
        <v>14</v>
      </c>
      <c r="D1121">
        <v>10</v>
      </c>
      <c r="E1121">
        <v>6</v>
      </c>
      <c r="J1121">
        <v>10.4</v>
      </c>
      <c r="K1121" s="22">
        <v>100</v>
      </c>
      <c r="L1121">
        <v>10</v>
      </c>
      <c r="N1121">
        <v>0</v>
      </c>
      <c r="P1121" s="22"/>
    </row>
    <row r="1122" spans="1:20">
      <c r="A1122" t="s">
        <v>756</v>
      </c>
      <c r="C1122">
        <v>16.600000000000001</v>
      </c>
      <c r="D1122">
        <v>15.1</v>
      </c>
      <c r="E1122">
        <v>13.6</v>
      </c>
      <c r="L1122">
        <v>15.1</v>
      </c>
      <c r="N1122">
        <v>0</v>
      </c>
      <c r="O1122">
        <v>13.6</v>
      </c>
      <c r="P1122">
        <v>100</v>
      </c>
      <c r="Q1122">
        <v>15.3</v>
      </c>
      <c r="R1122" s="22">
        <v>2000</v>
      </c>
    </row>
    <row r="1123" spans="1:20">
      <c r="A1123" t="s">
        <v>1566</v>
      </c>
      <c r="C1123">
        <v>16.100000000000001</v>
      </c>
      <c r="D1123">
        <v>14</v>
      </c>
      <c r="E1123">
        <v>11.9</v>
      </c>
      <c r="J1123">
        <v>11.9</v>
      </c>
      <c r="K1123" s="22">
        <v>1000</v>
      </c>
      <c r="L1123">
        <v>14</v>
      </c>
      <c r="N1123">
        <v>0</v>
      </c>
      <c r="O1123">
        <v>16</v>
      </c>
      <c r="P1123">
        <v>500</v>
      </c>
    </row>
    <row r="1124" spans="1:20">
      <c r="A1124" t="s">
        <v>793</v>
      </c>
      <c r="C1124">
        <v>7.2</v>
      </c>
      <c r="D1124">
        <v>6.6</v>
      </c>
      <c r="E1124">
        <v>6</v>
      </c>
      <c r="F1124">
        <v>6.6</v>
      </c>
      <c r="G1124" s="22">
        <v>10000</v>
      </c>
      <c r="H1124">
        <v>6.7</v>
      </c>
      <c r="I1124" s="22">
        <v>3000</v>
      </c>
      <c r="J1124">
        <v>7.2</v>
      </c>
      <c r="K1124">
        <v>100</v>
      </c>
      <c r="L1124">
        <v>6.6</v>
      </c>
      <c r="N1124">
        <v>0</v>
      </c>
    </row>
    <row r="1125" spans="1:20">
      <c r="A1125" t="s">
        <v>1366</v>
      </c>
      <c r="C1125">
        <v>14</v>
      </c>
      <c r="D1125">
        <v>10</v>
      </c>
      <c r="E1125">
        <v>6</v>
      </c>
      <c r="L1125">
        <v>10</v>
      </c>
      <c r="N1125">
        <v>0</v>
      </c>
      <c r="O1125">
        <v>10</v>
      </c>
      <c r="P1125">
        <v>200</v>
      </c>
      <c r="Q1125">
        <v>10.1</v>
      </c>
      <c r="R1125" s="22">
        <v>2000</v>
      </c>
      <c r="S1125">
        <v>10.199999999999999</v>
      </c>
      <c r="T1125" s="22">
        <v>3000</v>
      </c>
    </row>
    <row r="1126" spans="1:20">
      <c r="A1126" t="s">
        <v>1485</v>
      </c>
      <c r="C1126">
        <v>5.6</v>
      </c>
      <c r="D1126">
        <v>4</v>
      </c>
      <c r="E1126">
        <v>2.4</v>
      </c>
      <c r="J1126">
        <v>2.5</v>
      </c>
      <c r="K1126" s="22">
        <v>5000</v>
      </c>
      <c r="L1126">
        <v>4</v>
      </c>
      <c r="N1126">
        <v>0</v>
      </c>
    </row>
    <row r="1127" spans="1:20">
      <c r="A1127" t="s">
        <v>812</v>
      </c>
      <c r="C1127">
        <v>3.7</v>
      </c>
      <c r="D1127">
        <v>3.4</v>
      </c>
      <c r="E1127">
        <v>3.1</v>
      </c>
      <c r="L1127">
        <v>3.4</v>
      </c>
      <c r="N1127">
        <v>0</v>
      </c>
      <c r="O1127">
        <v>3.5</v>
      </c>
      <c r="P1127">
        <v>700</v>
      </c>
      <c r="Q1127">
        <v>3.7</v>
      </c>
      <c r="R1127" s="22">
        <v>1800</v>
      </c>
    </row>
    <row r="1128" spans="1:20">
      <c r="A1128" t="s">
        <v>397</v>
      </c>
      <c r="C1128">
        <v>9.1</v>
      </c>
      <c r="D1128">
        <v>8.3000000000000007</v>
      </c>
      <c r="E1128">
        <v>7.5</v>
      </c>
      <c r="L1128">
        <v>8.3000000000000007</v>
      </c>
      <c r="N1128">
        <v>0</v>
      </c>
      <c r="O1128">
        <v>8.9</v>
      </c>
      <c r="P1128" s="22">
        <v>1000</v>
      </c>
      <c r="Q1128">
        <v>9</v>
      </c>
      <c r="R1128" s="22">
        <v>1500</v>
      </c>
      <c r="S1128">
        <v>9.1</v>
      </c>
      <c r="T1128" s="22">
        <v>1000</v>
      </c>
    </row>
    <row r="1129" spans="1:20">
      <c r="A1129" t="s">
        <v>794</v>
      </c>
      <c r="C1129">
        <v>10.5</v>
      </c>
      <c r="D1129">
        <v>9.6</v>
      </c>
      <c r="E1129">
        <v>8.6999999999999993</v>
      </c>
      <c r="F1129">
        <v>9.5</v>
      </c>
      <c r="G1129" s="22">
        <v>1000</v>
      </c>
      <c r="H1129">
        <v>9.6</v>
      </c>
      <c r="I1129">
        <v>500</v>
      </c>
      <c r="J1129">
        <v>9.6999999999999993</v>
      </c>
      <c r="K1129">
        <v>100</v>
      </c>
      <c r="L1129">
        <v>9.6</v>
      </c>
      <c r="N1129">
        <v>0</v>
      </c>
      <c r="O1129">
        <v>9.9</v>
      </c>
      <c r="P1129" s="22">
        <v>3200</v>
      </c>
      <c r="Q1129">
        <v>10</v>
      </c>
      <c r="R1129" s="22">
        <v>2000</v>
      </c>
      <c r="S1129">
        <v>10.199999999999999</v>
      </c>
      <c r="T1129" s="22">
        <v>5200</v>
      </c>
    </row>
    <row r="1130" spans="1:20">
      <c r="A1130" t="s">
        <v>398</v>
      </c>
      <c r="C1130">
        <v>6.1</v>
      </c>
      <c r="D1130">
        <v>5.6</v>
      </c>
      <c r="E1130">
        <v>5.0999999999999996</v>
      </c>
      <c r="J1130">
        <v>5.0999999999999996</v>
      </c>
      <c r="K1130">
        <v>100</v>
      </c>
      <c r="L1130">
        <v>5.6</v>
      </c>
      <c r="N1130">
        <v>0</v>
      </c>
      <c r="O1130">
        <v>5.8</v>
      </c>
      <c r="P1130">
        <v>300</v>
      </c>
      <c r="Q1130">
        <v>6.1</v>
      </c>
      <c r="R1130">
        <v>300</v>
      </c>
    </row>
    <row r="1131" spans="1:20">
      <c r="A1131" t="s">
        <v>1367</v>
      </c>
      <c r="C1131">
        <v>7.3</v>
      </c>
      <c r="D1131">
        <v>6.4</v>
      </c>
      <c r="E1131">
        <v>5.5</v>
      </c>
      <c r="L1131">
        <v>6.4</v>
      </c>
      <c r="N1131">
        <v>0</v>
      </c>
      <c r="O1131">
        <v>6</v>
      </c>
      <c r="P1131" s="22">
        <v>3800</v>
      </c>
      <c r="Q1131">
        <v>7.3</v>
      </c>
      <c r="R1131" s="22">
        <v>1200</v>
      </c>
    </row>
    <row r="1132" spans="1:20">
      <c r="A1132" t="s">
        <v>1064</v>
      </c>
      <c r="C1132">
        <v>11.5</v>
      </c>
      <c r="D1132">
        <v>10</v>
      </c>
      <c r="E1132">
        <v>8.5</v>
      </c>
      <c r="L1132">
        <v>10</v>
      </c>
      <c r="N1132">
        <v>0</v>
      </c>
      <c r="O1132">
        <v>11</v>
      </c>
      <c r="P1132">
        <v>500</v>
      </c>
    </row>
    <row r="1133" spans="1:20">
      <c r="A1133" t="s">
        <v>742</v>
      </c>
      <c r="C1133">
        <v>6.7</v>
      </c>
      <c r="D1133">
        <v>6.1</v>
      </c>
      <c r="E1133">
        <v>5.5</v>
      </c>
      <c r="K1133" s="22"/>
      <c r="L1133">
        <v>6.1</v>
      </c>
      <c r="N1133">
        <v>0</v>
      </c>
    </row>
    <row r="1134" spans="1:20">
      <c r="A1134" t="s">
        <v>1065</v>
      </c>
      <c r="C1134">
        <v>22</v>
      </c>
      <c r="D1134">
        <v>19.2</v>
      </c>
      <c r="E1134">
        <v>16.399999999999999</v>
      </c>
      <c r="J1134">
        <v>16.8</v>
      </c>
      <c r="K1134">
        <v>700</v>
      </c>
      <c r="L1134">
        <v>19.2</v>
      </c>
      <c r="N1134">
        <v>0</v>
      </c>
    </row>
    <row r="1135" spans="1:20">
      <c r="A1135" t="s">
        <v>852</v>
      </c>
      <c r="C1135">
        <v>0.9</v>
      </c>
      <c r="D1135">
        <v>0.9</v>
      </c>
      <c r="E1135">
        <v>0.9</v>
      </c>
    </row>
    <row r="1136" spans="1:20">
      <c r="A1136" t="s">
        <v>163</v>
      </c>
      <c r="C1136">
        <v>42.8</v>
      </c>
      <c r="D1136">
        <v>40</v>
      </c>
      <c r="E1136">
        <v>37.200000000000003</v>
      </c>
      <c r="F1136">
        <v>37.700000000000003</v>
      </c>
      <c r="G1136" s="22">
        <v>1000</v>
      </c>
      <c r="H1136">
        <v>37.799999999999997</v>
      </c>
      <c r="I1136">
        <v>500</v>
      </c>
      <c r="J1136">
        <v>37.85</v>
      </c>
      <c r="K1136">
        <v>200</v>
      </c>
      <c r="L1136">
        <v>40</v>
      </c>
      <c r="N1136">
        <v>0</v>
      </c>
      <c r="O1136">
        <v>39.799999999999997</v>
      </c>
      <c r="P1136" s="22">
        <v>4000</v>
      </c>
      <c r="Q1136">
        <v>39.950000000000003</v>
      </c>
      <c r="R1136" s="22">
        <v>3700</v>
      </c>
      <c r="S1136">
        <v>40</v>
      </c>
      <c r="T1136" s="22">
        <v>4000</v>
      </c>
    </row>
    <row r="1137" spans="1:20">
      <c r="A1137" t="s">
        <v>164</v>
      </c>
      <c r="C1137">
        <v>19.45</v>
      </c>
      <c r="D1137">
        <v>18.2</v>
      </c>
      <c r="E1137">
        <v>16.95</v>
      </c>
      <c r="G1137" s="22"/>
      <c r="J1137">
        <v>17.3</v>
      </c>
      <c r="K1137">
        <v>30</v>
      </c>
      <c r="L1137">
        <v>18.2</v>
      </c>
      <c r="N1137">
        <v>0</v>
      </c>
      <c r="O1137">
        <v>18.2</v>
      </c>
      <c r="P1137" s="22">
        <v>4500</v>
      </c>
      <c r="Q1137">
        <v>19</v>
      </c>
      <c r="R1137" s="22">
        <v>1360</v>
      </c>
      <c r="S1137">
        <v>19.2</v>
      </c>
      <c r="T1137" s="22">
        <v>2000</v>
      </c>
    </row>
    <row r="1138" spans="1:20">
      <c r="A1138" t="s">
        <v>399</v>
      </c>
      <c r="C1138">
        <v>4.4000000000000004</v>
      </c>
      <c r="D1138">
        <v>4</v>
      </c>
      <c r="E1138">
        <v>3.6</v>
      </c>
      <c r="L1138">
        <v>4</v>
      </c>
      <c r="N1138">
        <v>0</v>
      </c>
      <c r="O1138">
        <v>4</v>
      </c>
      <c r="P1138" s="22">
        <v>6000</v>
      </c>
      <c r="Q1138">
        <v>4.0999999999999996</v>
      </c>
      <c r="R1138" s="22">
        <v>1800</v>
      </c>
      <c r="S1138">
        <v>4.2</v>
      </c>
      <c r="T1138" s="22">
        <v>1000</v>
      </c>
    </row>
    <row r="1139" spans="1:20">
      <c r="A1139" t="s">
        <v>1659</v>
      </c>
      <c r="C1139">
        <v>14.6</v>
      </c>
      <c r="D1139">
        <v>12.7</v>
      </c>
      <c r="E1139">
        <v>10.8</v>
      </c>
      <c r="J1139">
        <v>10.8</v>
      </c>
      <c r="K1139">
        <v>800</v>
      </c>
      <c r="L1139">
        <v>12.7</v>
      </c>
      <c r="N1139">
        <v>0</v>
      </c>
      <c r="O1139">
        <v>13.9</v>
      </c>
      <c r="P1139" s="22">
        <v>5000</v>
      </c>
      <c r="Q1139">
        <v>14</v>
      </c>
      <c r="R1139" s="22">
        <v>5700</v>
      </c>
      <c r="S1139">
        <v>14.5</v>
      </c>
      <c r="T1139" s="22">
        <v>3000</v>
      </c>
    </row>
    <row r="1140" spans="1:20">
      <c r="A1140" t="s">
        <v>401</v>
      </c>
      <c r="C1140">
        <v>11.8</v>
      </c>
      <c r="D1140">
        <v>10.3</v>
      </c>
      <c r="E1140">
        <v>8.8000000000000007</v>
      </c>
      <c r="L1140">
        <v>10.3</v>
      </c>
      <c r="N1140">
        <v>0</v>
      </c>
    </row>
    <row r="1141" spans="1:20">
      <c r="A1141" t="s">
        <v>795</v>
      </c>
      <c r="C1141">
        <v>12.7</v>
      </c>
      <c r="D1141">
        <v>11.6</v>
      </c>
      <c r="E1141">
        <v>10.5</v>
      </c>
      <c r="J1141">
        <v>10.5</v>
      </c>
      <c r="K1141" s="22">
        <v>1000</v>
      </c>
      <c r="L1141">
        <v>11.6</v>
      </c>
      <c r="N1141">
        <v>0</v>
      </c>
      <c r="O1141">
        <v>12.3</v>
      </c>
      <c r="P1141" s="22">
        <v>1000</v>
      </c>
      <c r="Q1141">
        <v>12.4</v>
      </c>
      <c r="R1141" s="22">
        <v>2000</v>
      </c>
    </row>
    <row r="1142" spans="1:20">
      <c r="A1142" t="s">
        <v>1254</v>
      </c>
      <c r="C1142">
        <v>25.6</v>
      </c>
      <c r="D1142">
        <v>22.3</v>
      </c>
      <c r="E1142">
        <v>19</v>
      </c>
      <c r="F1142">
        <v>21</v>
      </c>
      <c r="G1142" s="22">
        <v>6000</v>
      </c>
      <c r="H1142">
        <v>21.4</v>
      </c>
      <c r="I1142">
        <v>200</v>
      </c>
      <c r="J1142">
        <v>21.5</v>
      </c>
      <c r="K1142">
        <v>300</v>
      </c>
      <c r="L1142">
        <v>22.3</v>
      </c>
      <c r="N1142">
        <v>0</v>
      </c>
      <c r="O1142">
        <v>22.3</v>
      </c>
      <c r="P1142">
        <v>700</v>
      </c>
      <c r="Q1142">
        <v>22.4</v>
      </c>
      <c r="R1142">
        <v>500</v>
      </c>
      <c r="S1142">
        <v>22.5</v>
      </c>
      <c r="T1142">
        <v>800</v>
      </c>
    </row>
    <row r="1143" spans="1:20">
      <c r="A1143" t="s">
        <v>402</v>
      </c>
      <c r="C1143">
        <v>8.8000000000000007</v>
      </c>
      <c r="D1143">
        <v>6.3</v>
      </c>
      <c r="E1143">
        <v>3.8</v>
      </c>
      <c r="L1143">
        <v>6.3</v>
      </c>
      <c r="N1143">
        <v>0</v>
      </c>
    </row>
    <row r="1144" spans="1:20">
      <c r="A1144" t="s">
        <v>1066</v>
      </c>
      <c r="C1144">
        <v>12.6</v>
      </c>
      <c r="D1144">
        <v>11</v>
      </c>
      <c r="E1144">
        <v>9.4</v>
      </c>
      <c r="L1144">
        <v>11</v>
      </c>
      <c r="N1144">
        <v>0</v>
      </c>
      <c r="R1144" s="22"/>
      <c r="T1144" s="22"/>
    </row>
    <row r="1145" spans="1:20">
      <c r="A1145" t="s">
        <v>723</v>
      </c>
      <c r="C1145">
        <v>8.4700000000000006</v>
      </c>
      <c r="D1145">
        <v>7.92</v>
      </c>
      <c r="E1145">
        <v>7.37</v>
      </c>
      <c r="J1145">
        <v>7.37</v>
      </c>
      <c r="K1145" s="22">
        <v>8010</v>
      </c>
      <c r="L1145">
        <v>7.92</v>
      </c>
      <c r="N1145">
        <v>0</v>
      </c>
      <c r="O1145">
        <v>7.5</v>
      </c>
      <c r="P1145" s="22">
        <v>3000</v>
      </c>
      <c r="Q1145">
        <v>7.92</v>
      </c>
      <c r="R1145" s="22">
        <v>5560</v>
      </c>
      <c r="S1145">
        <v>8</v>
      </c>
      <c r="T1145">
        <v>10</v>
      </c>
    </row>
    <row r="1146" spans="1:20">
      <c r="A1146" t="s">
        <v>403</v>
      </c>
      <c r="C1146">
        <v>1.5</v>
      </c>
      <c r="D1146">
        <v>1.4</v>
      </c>
      <c r="E1146">
        <v>1.3</v>
      </c>
      <c r="L1146">
        <v>1.4</v>
      </c>
      <c r="N1146">
        <v>0</v>
      </c>
    </row>
    <row r="1147" spans="1:20">
      <c r="A1147" t="s">
        <v>717</v>
      </c>
      <c r="C1147">
        <v>65</v>
      </c>
      <c r="D1147">
        <v>59.1</v>
      </c>
      <c r="E1147">
        <v>53.2</v>
      </c>
      <c r="L1147">
        <v>59.1</v>
      </c>
      <c r="N1147">
        <v>0</v>
      </c>
      <c r="O1147">
        <v>59</v>
      </c>
      <c r="P1147" s="22">
        <v>300</v>
      </c>
      <c r="Q1147">
        <v>59.1</v>
      </c>
      <c r="R1147" s="22">
        <v>2100</v>
      </c>
      <c r="S1147">
        <v>59.2</v>
      </c>
      <c r="T1147" s="22">
        <v>2400</v>
      </c>
    </row>
    <row r="1148" spans="1:20">
      <c r="A1148" t="s">
        <v>1314</v>
      </c>
      <c r="C1148">
        <v>10.3</v>
      </c>
      <c r="D1148">
        <v>9</v>
      </c>
      <c r="E1148">
        <v>7.7</v>
      </c>
      <c r="J1148">
        <v>8</v>
      </c>
      <c r="K1148">
        <v>500</v>
      </c>
      <c r="L1148">
        <v>9</v>
      </c>
      <c r="N1148">
        <v>0</v>
      </c>
    </row>
    <row r="1149" spans="1:20">
      <c r="A1149" t="s">
        <v>1570</v>
      </c>
      <c r="C1149">
        <v>6.4</v>
      </c>
      <c r="D1149">
        <v>5.6</v>
      </c>
      <c r="E1149">
        <v>4.8</v>
      </c>
      <c r="L1149">
        <v>5.6</v>
      </c>
      <c r="N1149">
        <v>0</v>
      </c>
      <c r="O1149">
        <v>6.2</v>
      </c>
      <c r="P1149" s="22">
        <v>1000</v>
      </c>
      <c r="R1149" s="22"/>
      <c r="T1149" s="22"/>
    </row>
    <row r="1150" spans="1:20">
      <c r="A1150" t="s">
        <v>804</v>
      </c>
      <c r="C1150">
        <v>8.1999999999999993</v>
      </c>
      <c r="D1150">
        <v>7.5</v>
      </c>
      <c r="E1150">
        <v>6.8</v>
      </c>
      <c r="H1150">
        <v>7.5</v>
      </c>
      <c r="I1150" s="22">
        <v>2800</v>
      </c>
      <c r="J1150">
        <v>7.6</v>
      </c>
      <c r="K1150" s="22">
        <v>2000</v>
      </c>
      <c r="L1150">
        <v>7.5</v>
      </c>
      <c r="N1150">
        <v>0</v>
      </c>
    </row>
    <row r="1151" spans="1:20">
      <c r="A1151" t="s">
        <v>805</v>
      </c>
      <c r="C1151">
        <v>16.5</v>
      </c>
      <c r="D1151">
        <v>15</v>
      </c>
      <c r="E1151">
        <v>13.5</v>
      </c>
      <c r="J1151">
        <v>14.5</v>
      </c>
      <c r="K1151">
        <v>500</v>
      </c>
      <c r="L1151">
        <v>15</v>
      </c>
      <c r="N1151">
        <v>0</v>
      </c>
    </row>
    <row r="1152" spans="1:20">
      <c r="A1152" t="s">
        <v>406</v>
      </c>
      <c r="C1152">
        <v>15.6</v>
      </c>
      <c r="D1152">
        <v>14.2</v>
      </c>
      <c r="E1152">
        <v>12.8</v>
      </c>
      <c r="F1152">
        <v>13.1</v>
      </c>
      <c r="G1152">
        <v>100</v>
      </c>
      <c r="H1152">
        <v>13.2</v>
      </c>
      <c r="I1152">
        <v>200</v>
      </c>
      <c r="J1152">
        <v>13.9</v>
      </c>
      <c r="K1152" s="22">
        <v>7000</v>
      </c>
      <c r="L1152">
        <v>14.2</v>
      </c>
      <c r="N1152">
        <v>0</v>
      </c>
      <c r="O1152">
        <v>14.2</v>
      </c>
      <c r="P1152" s="22">
        <v>1200</v>
      </c>
      <c r="Q1152">
        <v>14.3</v>
      </c>
      <c r="R1152">
        <v>500</v>
      </c>
      <c r="S1152">
        <v>15.6</v>
      </c>
      <c r="T1152">
        <v>100</v>
      </c>
    </row>
    <row r="1153" spans="1:20">
      <c r="A1153" t="s">
        <v>167</v>
      </c>
      <c r="C1153">
        <v>15.3</v>
      </c>
      <c r="D1153">
        <v>14.3</v>
      </c>
      <c r="E1153">
        <v>13.3</v>
      </c>
      <c r="L1153">
        <v>14.3</v>
      </c>
      <c r="N1153">
        <v>0</v>
      </c>
    </row>
    <row r="1154" spans="1:20">
      <c r="A1154" t="s">
        <v>1315</v>
      </c>
      <c r="C1154">
        <v>10.7</v>
      </c>
      <c r="D1154">
        <v>7.7</v>
      </c>
      <c r="E1154">
        <v>4.7</v>
      </c>
      <c r="L1154">
        <v>7.7</v>
      </c>
      <c r="N1154">
        <v>0</v>
      </c>
    </row>
    <row r="1155" spans="1:20">
      <c r="A1155" t="s">
        <v>915</v>
      </c>
      <c r="C1155">
        <v>16.600000000000001</v>
      </c>
      <c r="D1155">
        <v>14.5</v>
      </c>
      <c r="E1155">
        <v>12.4</v>
      </c>
      <c r="L1155">
        <v>14.5</v>
      </c>
      <c r="N1155">
        <v>0</v>
      </c>
    </row>
    <row r="1156" spans="1:20">
      <c r="A1156" t="s">
        <v>1255</v>
      </c>
      <c r="C1156">
        <v>9.1999999999999993</v>
      </c>
      <c r="D1156">
        <v>8</v>
      </c>
      <c r="E1156">
        <v>6.8</v>
      </c>
      <c r="L1156">
        <v>8</v>
      </c>
      <c r="N1156">
        <v>0</v>
      </c>
      <c r="O1156">
        <v>8.1999999999999993</v>
      </c>
      <c r="P1156">
        <v>800</v>
      </c>
      <c r="Q1156">
        <v>8.6</v>
      </c>
      <c r="R1156">
        <v>100</v>
      </c>
      <c r="S1156">
        <v>8.9</v>
      </c>
      <c r="T1156">
        <v>100</v>
      </c>
    </row>
    <row r="1157" spans="1:20">
      <c r="A1157" t="s">
        <v>1489</v>
      </c>
      <c r="C1157">
        <v>14.1</v>
      </c>
      <c r="D1157">
        <v>10.1</v>
      </c>
      <c r="E1157">
        <v>6.1</v>
      </c>
      <c r="G1157" s="22"/>
      <c r="K1157" s="22"/>
      <c r="L1157">
        <v>10.1</v>
      </c>
      <c r="N1157">
        <v>0</v>
      </c>
    </row>
    <row r="1158" spans="1:20">
      <c r="A1158" t="s">
        <v>407</v>
      </c>
      <c r="C1158">
        <v>19.8</v>
      </c>
      <c r="D1158">
        <v>18</v>
      </c>
      <c r="E1158">
        <v>16.2</v>
      </c>
      <c r="F1158">
        <v>16.5</v>
      </c>
      <c r="G1158" s="22">
        <v>200</v>
      </c>
      <c r="H1158">
        <v>16.7</v>
      </c>
      <c r="I1158" s="22">
        <v>1000</v>
      </c>
      <c r="J1158">
        <v>17</v>
      </c>
      <c r="K1158">
        <v>200</v>
      </c>
      <c r="L1158">
        <v>18</v>
      </c>
      <c r="N1158">
        <v>0</v>
      </c>
      <c r="O1158">
        <v>18</v>
      </c>
      <c r="P1158" s="22">
        <v>100</v>
      </c>
      <c r="Q1158">
        <v>19</v>
      </c>
      <c r="R1158" s="22">
        <v>100</v>
      </c>
      <c r="S1158">
        <v>19.8</v>
      </c>
      <c r="T1158" s="22">
        <v>1500</v>
      </c>
    </row>
    <row r="1159" spans="1:20">
      <c r="A1159" t="s">
        <v>1069</v>
      </c>
      <c r="C1159">
        <v>15.1</v>
      </c>
      <c r="D1159">
        <v>13.2</v>
      </c>
      <c r="E1159">
        <v>11.3</v>
      </c>
      <c r="L1159">
        <v>13.2</v>
      </c>
      <c r="N1159">
        <v>0</v>
      </c>
      <c r="O1159">
        <v>13.2</v>
      </c>
      <c r="P1159" s="22">
        <v>1900</v>
      </c>
    </row>
    <row r="1160" spans="1:20">
      <c r="A1160" t="s">
        <v>409</v>
      </c>
      <c r="C1160">
        <v>0.8</v>
      </c>
      <c r="D1160">
        <v>0.8</v>
      </c>
      <c r="E1160">
        <v>0.8</v>
      </c>
    </row>
    <row r="1161" spans="1:20">
      <c r="A1161" t="s">
        <v>1481</v>
      </c>
      <c r="C1161">
        <v>17.100000000000001</v>
      </c>
      <c r="D1161">
        <v>14.9</v>
      </c>
      <c r="E1161">
        <v>12.7</v>
      </c>
      <c r="H1161">
        <v>12.8</v>
      </c>
      <c r="I1161">
        <v>500</v>
      </c>
      <c r="J1161">
        <v>14.5</v>
      </c>
      <c r="K1161" s="22">
        <v>20000</v>
      </c>
      <c r="L1161">
        <v>14.9</v>
      </c>
      <c r="N1161">
        <v>0</v>
      </c>
      <c r="O1161">
        <v>15.3</v>
      </c>
      <c r="P1161" s="22">
        <v>4800</v>
      </c>
      <c r="Q1161">
        <v>15.4</v>
      </c>
      <c r="R1161" s="22">
        <v>12400</v>
      </c>
      <c r="S1161">
        <v>15.5</v>
      </c>
      <c r="T1161">
        <v>700</v>
      </c>
    </row>
    <row r="1162" spans="1:20">
      <c r="A1162" t="s">
        <v>411</v>
      </c>
      <c r="C1162">
        <v>8.8000000000000007</v>
      </c>
      <c r="D1162">
        <v>8</v>
      </c>
      <c r="E1162">
        <v>7.2</v>
      </c>
      <c r="F1162">
        <v>7.8</v>
      </c>
      <c r="G1162" s="22">
        <v>5400</v>
      </c>
      <c r="H1162">
        <v>7.9</v>
      </c>
      <c r="I1162" s="22">
        <v>700</v>
      </c>
      <c r="J1162">
        <v>8</v>
      </c>
      <c r="K1162" s="22">
        <v>500</v>
      </c>
      <c r="L1162">
        <v>8</v>
      </c>
      <c r="N1162">
        <v>0</v>
      </c>
      <c r="O1162">
        <v>8.1999999999999993</v>
      </c>
      <c r="P1162">
        <v>100</v>
      </c>
      <c r="Q1162">
        <v>8.3000000000000007</v>
      </c>
      <c r="R1162">
        <v>300</v>
      </c>
      <c r="S1162">
        <v>8.6</v>
      </c>
      <c r="T1162">
        <v>700</v>
      </c>
    </row>
    <row r="1163" spans="1:20">
      <c r="A1163" t="s">
        <v>813</v>
      </c>
      <c r="C1163">
        <v>18.100000000000001</v>
      </c>
      <c r="D1163">
        <v>16.5</v>
      </c>
      <c r="E1163">
        <v>14.9</v>
      </c>
      <c r="L1163">
        <v>16.5</v>
      </c>
      <c r="N1163">
        <v>0</v>
      </c>
      <c r="O1163">
        <v>16.899999999999999</v>
      </c>
      <c r="P1163" s="22">
        <v>1000</v>
      </c>
    </row>
    <row r="1164" spans="1:20">
      <c r="A1164" t="s">
        <v>412</v>
      </c>
      <c r="C1164">
        <v>15.8</v>
      </c>
      <c r="D1164">
        <v>14.4</v>
      </c>
      <c r="E1164">
        <v>13</v>
      </c>
      <c r="L1164">
        <v>14.4</v>
      </c>
      <c r="N1164">
        <v>0</v>
      </c>
      <c r="O1164">
        <v>15</v>
      </c>
      <c r="P1164" s="22">
        <v>1000</v>
      </c>
    </row>
    <row r="1165" spans="1:20">
      <c r="A1165" t="s">
        <v>1070</v>
      </c>
      <c r="C1165">
        <v>15.8</v>
      </c>
      <c r="D1165">
        <v>13.8</v>
      </c>
      <c r="E1165">
        <v>11.8</v>
      </c>
      <c r="L1165">
        <v>13.8</v>
      </c>
      <c r="N1165">
        <v>0</v>
      </c>
      <c r="O1165">
        <v>11.8</v>
      </c>
      <c r="P1165" s="22">
        <v>12300</v>
      </c>
      <c r="Q1165">
        <v>15.6</v>
      </c>
      <c r="R1165">
        <v>200</v>
      </c>
    </row>
    <row r="1166" spans="1:20">
      <c r="A1166" t="s">
        <v>1725</v>
      </c>
      <c r="C1166">
        <v>18.899999999999999</v>
      </c>
      <c r="D1166">
        <v>16.5</v>
      </c>
      <c r="E1166">
        <v>14.1</v>
      </c>
      <c r="F1166">
        <v>15</v>
      </c>
      <c r="G1166" s="22">
        <v>10000</v>
      </c>
      <c r="H1166">
        <v>15.5</v>
      </c>
      <c r="I1166" s="22">
        <v>1000</v>
      </c>
      <c r="J1166">
        <v>16</v>
      </c>
      <c r="K1166" s="22">
        <v>6000</v>
      </c>
      <c r="L1166">
        <v>16.5</v>
      </c>
      <c r="N1166">
        <v>0</v>
      </c>
      <c r="O1166">
        <v>17.100000000000001</v>
      </c>
      <c r="P1166" s="22">
        <v>1000</v>
      </c>
      <c r="Q1166">
        <v>18.5</v>
      </c>
      <c r="R1166" s="22">
        <v>6300</v>
      </c>
      <c r="S1166">
        <v>18.8</v>
      </c>
      <c r="T1166" s="22">
        <v>2000</v>
      </c>
    </row>
    <row r="1167" spans="1:20">
      <c r="A1167" t="s">
        <v>413</v>
      </c>
      <c r="C1167">
        <v>16.5</v>
      </c>
      <c r="D1167">
        <v>15</v>
      </c>
      <c r="E1167">
        <v>13.5</v>
      </c>
      <c r="L1167">
        <v>15</v>
      </c>
      <c r="N1167">
        <v>0</v>
      </c>
    </row>
    <row r="1168" spans="1:20">
      <c r="A1168" t="s">
        <v>1071</v>
      </c>
      <c r="C1168">
        <v>0.4</v>
      </c>
      <c r="D1168">
        <v>0.4</v>
      </c>
      <c r="E1168">
        <v>0.4</v>
      </c>
      <c r="K1168" s="22"/>
      <c r="P1168" s="22"/>
      <c r="R1168" s="22"/>
    </row>
    <row r="1169" spans="1:20">
      <c r="A1169" t="s">
        <v>1436</v>
      </c>
      <c r="C1169">
        <v>9.6999999999999993</v>
      </c>
      <c r="D1169">
        <v>8.5</v>
      </c>
      <c r="E1169">
        <v>7.3</v>
      </c>
      <c r="G1169" s="22"/>
      <c r="I1169" s="22"/>
      <c r="K1169" s="22"/>
      <c r="L1169">
        <v>8.5</v>
      </c>
      <c r="N1169">
        <v>0</v>
      </c>
      <c r="P1169" s="22"/>
      <c r="R1169" s="22"/>
    </row>
    <row r="1170" spans="1:20">
      <c r="A1170" t="s">
        <v>879</v>
      </c>
      <c r="C1170">
        <v>6.9</v>
      </c>
      <c r="D1170">
        <v>6</v>
      </c>
      <c r="E1170">
        <v>5.0999999999999996</v>
      </c>
      <c r="G1170" s="22"/>
      <c r="H1170">
        <v>5.2</v>
      </c>
      <c r="I1170" s="22">
        <v>2000</v>
      </c>
      <c r="J1170">
        <v>5.5</v>
      </c>
      <c r="K1170">
        <v>100</v>
      </c>
      <c r="L1170">
        <v>6</v>
      </c>
      <c r="N1170">
        <v>0</v>
      </c>
      <c r="O1170">
        <v>6.2</v>
      </c>
      <c r="P1170">
        <v>700</v>
      </c>
      <c r="Q1170">
        <v>6.5</v>
      </c>
      <c r="R1170">
        <v>100</v>
      </c>
      <c r="S1170">
        <v>6.7</v>
      </c>
      <c r="T1170">
        <v>200</v>
      </c>
    </row>
    <row r="1171" spans="1:20">
      <c r="A1171" t="s">
        <v>171</v>
      </c>
      <c r="C1171">
        <v>6.58</v>
      </c>
      <c r="D1171">
        <v>6.15</v>
      </c>
      <c r="E1171">
        <v>5.72</v>
      </c>
      <c r="J1171">
        <v>5.72</v>
      </c>
      <c r="K1171">
        <v>20</v>
      </c>
      <c r="L1171">
        <v>6.15</v>
      </c>
      <c r="N1171">
        <v>0</v>
      </c>
      <c r="O1171">
        <v>5.97</v>
      </c>
      <c r="P1171">
        <v>10</v>
      </c>
      <c r="Q1171">
        <v>5.99</v>
      </c>
      <c r="R1171">
        <v>90</v>
      </c>
      <c r="S1171">
        <v>6</v>
      </c>
      <c r="T1171" s="22">
        <v>10000</v>
      </c>
    </row>
    <row r="1172" spans="1:20">
      <c r="A1172" t="s">
        <v>814</v>
      </c>
      <c r="C1172">
        <v>17</v>
      </c>
      <c r="D1172">
        <v>15.5</v>
      </c>
      <c r="E1172">
        <v>14</v>
      </c>
      <c r="J1172">
        <v>14</v>
      </c>
      <c r="K1172">
        <v>600</v>
      </c>
      <c r="L1172">
        <v>15.5</v>
      </c>
      <c r="N1172">
        <v>0</v>
      </c>
      <c r="R1172" s="22"/>
    </row>
    <row r="1173" spans="1:20">
      <c r="A1173" t="s">
        <v>932</v>
      </c>
      <c r="C1173">
        <v>2.2999999999999998</v>
      </c>
      <c r="D1173">
        <v>2</v>
      </c>
      <c r="E1173">
        <v>1.7</v>
      </c>
      <c r="L1173">
        <v>2</v>
      </c>
      <c r="N1173">
        <v>0</v>
      </c>
    </row>
    <row r="1174" spans="1:20">
      <c r="A1174" t="s">
        <v>1073</v>
      </c>
      <c r="C1174">
        <v>2.1</v>
      </c>
      <c r="D1174">
        <v>1.5</v>
      </c>
      <c r="E1174">
        <v>0.9</v>
      </c>
      <c r="F1174">
        <v>1.7</v>
      </c>
      <c r="G1174" s="22">
        <v>6200</v>
      </c>
      <c r="H1174">
        <v>2</v>
      </c>
      <c r="I1174">
        <v>100</v>
      </c>
      <c r="J1174">
        <v>2.1</v>
      </c>
      <c r="K1174" s="22">
        <v>19200</v>
      </c>
      <c r="L1174">
        <v>1.5</v>
      </c>
      <c r="N1174">
        <v>0</v>
      </c>
    </row>
    <row r="1175" spans="1:20">
      <c r="A1175" t="s">
        <v>1074</v>
      </c>
      <c r="C1175">
        <v>10.8</v>
      </c>
      <c r="D1175">
        <v>9.4</v>
      </c>
      <c r="E1175">
        <v>8</v>
      </c>
      <c r="I1175" s="22"/>
      <c r="K1175" s="22"/>
      <c r="L1175">
        <v>9.4</v>
      </c>
      <c r="N1175">
        <v>0</v>
      </c>
      <c r="O1175">
        <v>10.7</v>
      </c>
      <c r="P1175" s="22">
        <v>400</v>
      </c>
    </row>
    <row r="1176" spans="1:20">
      <c r="A1176" t="s">
        <v>415</v>
      </c>
      <c r="C1176">
        <v>26.2</v>
      </c>
      <c r="D1176">
        <v>23.9</v>
      </c>
      <c r="E1176">
        <v>21.6</v>
      </c>
      <c r="L1176">
        <v>23.9</v>
      </c>
      <c r="N1176">
        <v>0</v>
      </c>
      <c r="O1176">
        <v>21.9</v>
      </c>
      <c r="P1176" s="22">
        <v>2100</v>
      </c>
      <c r="Q1176">
        <v>22</v>
      </c>
      <c r="R1176">
        <v>100</v>
      </c>
      <c r="S1176">
        <v>23.5</v>
      </c>
      <c r="T1176" s="22">
        <v>1000</v>
      </c>
    </row>
    <row r="1177" spans="1:20">
      <c r="A1177" t="s">
        <v>172</v>
      </c>
      <c r="C1177">
        <v>1.9</v>
      </c>
      <c r="D1177">
        <v>1.7</v>
      </c>
      <c r="E1177">
        <v>1.5</v>
      </c>
      <c r="L1177">
        <v>1.7</v>
      </c>
      <c r="N1177">
        <v>0</v>
      </c>
      <c r="P1177" s="22"/>
      <c r="R1177" s="22"/>
      <c r="T1177" s="22"/>
    </row>
    <row r="1178" spans="1:20">
      <c r="A1178" t="s">
        <v>416</v>
      </c>
      <c r="C1178">
        <v>9.6999999999999993</v>
      </c>
      <c r="D1178">
        <v>8.5</v>
      </c>
      <c r="E1178">
        <v>7.3</v>
      </c>
      <c r="I1178" s="22"/>
      <c r="L1178">
        <v>8.5</v>
      </c>
      <c r="N1178">
        <v>0</v>
      </c>
      <c r="O1178">
        <v>8.3000000000000007</v>
      </c>
      <c r="P1178" s="22">
        <v>1500</v>
      </c>
    </row>
    <row r="1179" spans="1:20">
      <c r="A1179" t="s">
        <v>1423</v>
      </c>
      <c r="C1179">
        <v>10.9</v>
      </c>
      <c r="D1179">
        <v>7.8</v>
      </c>
      <c r="E1179">
        <v>4.7</v>
      </c>
      <c r="L1179">
        <v>7.8</v>
      </c>
      <c r="N1179">
        <v>0</v>
      </c>
    </row>
    <row r="1180" spans="1:20">
      <c r="A1180" t="s">
        <v>911</v>
      </c>
      <c r="C1180">
        <v>7.4</v>
      </c>
      <c r="D1180">
        <v>6.5</v>
      </c>
      <c r="E1180">
        <v>5.6</v>
      </c>
      <c r="J1180">
        <v>7.4</v>
      </c>
      <c r="K1180" s="22">
        <v>4200</v>
      </c>
      <c r="L1180">
        <v>6.5</v>
      </c>
      <c r="N1180">
        <v>0</v>
      </c>
    </row>
    <row r="1181" spans="1:20">
      <c r="A1181" t="s">
        <v>921</v>
      </c>
      <c r="C1181">
        <v>4.5999999999999996</v>
      </c>
      <c r="D1181">
        <v>4</v>
      </c>
      <c r="E1181">
        <v>3.4</v>
      </c>
      <c r="F1181">
        <v>3.5</v>
      </c>
      <c r="G1181">
        <v>200</v>
      </c>
      <c r="H1181">
        <v>3.6</v>
      </c>
      <c r="I1181">
        <v>200</v>
      </c>
      <c r="J1181">
        <v>3.7</v>
      </c>
      <c r="K1181">
        <v>600</v>
      </c>
      <c r="L1181">
        <v>4</v>
      </c>
      <c r="N1181">
        <v>0</v>
      </c>
      <c r="O1181">
        <v>4.5999999999999996</v>
      </c>
      <c r="P1181">
        <v>200</v>
      </c>
    </row>
    <row r="1182" spans="1:20">
      <c r="A1182" t="s">
        <v>1075</v>
      </c>
      <c r="C1182">
        <v>0.5</v>
      </c>
      <c r="D1182">
        <v>0.5</v>
      </c>
      <c r="E1182">
        <v>0.5</v>
      </c>
    </row>
    <row r="1183" spans="1:20">
      <c r="A1183" t="s">
        <v>580</v>
      </c>
      <c r="C1183">
        <v>6.4</v>
      </c>
      <c r="D1183">
        <v>5.9</v>
      </c>
      <c r="E1183">
        <v>5.4</v>
      </c>
      <c r="F1183">
        <v>5.6</v>
      </c>
      <c r="G1183" s="22">
        <v>10200</v>
      </c>
      <c r="H1183">
        <v>5.7</v>
      </c>
      <c r="I1183" s="22">
        <v>5600</v>
      </c>
      <c r="J1183">
        <v>5.8</v>
      </c>
      <c r="K1183" s="22">
        <v>2300</v>
      </c>
      <c r="L1183">
        <v>5.9</v>
      </c>
      <c r="N1183">
        <v>0</v>
      </c>
      <c r="O1183">
        <v>5.9</v>
      </c>
      <c r="P1183" s="22">
        <v>9000</v>
      </c>
      <c r="Q1183">
        <v>6</v>
      </c>
      <c r="R1183" s="22">
        <v>17800</v>
      </c>
      <c r="S1183">
        <v>6.1</v>
      </c>
      <c r="T1183" s="22">
        <v>3000</v>
      </c>
    </row>
    <row r="1184" spans="1:20">
      <c r="A1184" t="s">
        <v>1389</v>
      </c>
      <c r="C1184">
        <v>2</v>
      </c>
      <c r="D1184">
        <v>1.8</v>
      </c>
      <c r="E1184">
        <v>1.6</v>
      </c>
      <c r="L1184">
        <v>1.8</v>
      </c>
      <c r="N1184">
        <v>0</v>
      </c>
      <c r="O1184">
        <v>1.9</v>
      </c>
      <c r="P1184" s="22">
        <v>20000</v>
      </c>
    </row>
    <row r="1185" spans="1:20">
      <c r="A1185" t="s">
        <v>1209</v>
      </c>
      <c r="C1185">
        <v>12.5</v>
      </c>
      <c r="D1185">
        <v>10.9</v>
      </c>
      <c r="E1185">
        <v>9.3000000000000007</v>
      </c>
      <c r="F1185">
        <v>9.4</v>
      </c>
      <c r="G1185" s="22">
        <v>3000</v>
      </c>
      <c r="H1185">
        <v>9.5</v>
      </c>
      <c r="I1185" s="22">
        <v>3200</v>
      </c>
      <c r="J1185">
        <v>9.6</v>
      </c>
      <c r="K1185">
        <v>100</v>
      </c>
      <c r="L1185">
        <v>10.9</v>
      </c>
      <c r="N1185">
        <v>0</v>
      </c>
      <c r="O1185">
        <v>11.2</v>
      </c>
      <c r="P1185" s="22">
        <v>300</v>
      </c>
      <c r="Q1185">
        <v>11.5</v>
      </c>
      <c r="R1185">
        <v>700</v>
      </c>
      <c r="S1185">
        <v>11.9</v>
      </c>
      <c r="T1185">
        <v>600</v>
      </c>
    </row>
    <row r="1186" spans="1:20">
      <c r="A1186" t="s">
        <v>419</v>
      </c>
      <c r="C1186">
        <v>1.7</v>
      </c>
      <c r="D1186">
        <v>1.5</v>
      </c>
      <c r="E1186">
        <v>1.3</v>
      </c>
      <c r="L1186">
        <v>1.5</v>
      </c>
      <c r="N1186">
        <v>0</v>
      </c>
      <c r="R1186" s="22"/>
      <c r="T1186" s="22"/>
    </row>
    <row r="1187" spans="1:20">
      <c r="A1187" t="s">
        <v>420</v>
      </c>
      <c r="C1187">
        <v>0.9</v>
      </c>
      <c r="D1187">
        <v>0.9</v>
      </c>
      <c r="E1187">
        <v>0.9</v>
      </c>
    </row>
    <row r="1188" spans="1:20">
      <c r="A1188" t="s">
        <v>1582</v>
      </c>
      <c r="C1188">
        <v>2.5</v>
      </c>
      <c r="D1188">
        <v>2.2000000000000002</v>
      </c>
      <c r="E1188">
        <v>1.9</v>
      </c>
      <c r="L1188">
        <v>2.2000000000000002</v>
      </c>
      <c r="N1188">
        <v>0</v>
      </c>
    </row>
    <row r="1189" spans="1:20">
      <c r="A1189" t="s">
        <v>1430</v>
      </c>
      <c r="C1189">
        <v>11</v>
      </c>
      <c r="D1189">
        <v>7.9</v>
      </c>
      <c r="E1189">
        <v>4.8</v>
      </c>
      <c r="L1189">
        <v>7.9</v>
      </c>
      <c r="N1189">
        <v>0</v>
      </c>
      <c r="O1189">
        <v>11</v>
      </c>
      <c r="P1189" s="22">
        <v>2400</v>
      </c>
    </row>
    <row r="1190" spans="1:20">
      <c r="A1190" t="s">
        <v>1077</v>
      </c>
      <c r="C1190">
        <v>14</v>
      </c>
      <c r="D1190">
        <v>10</v>
      </c>
      <c r="E1190">
        <v>6</v>
      </c>
      <c r="L1190">
        <v>10</v>
      </c>
      <c r="N1190">
        <v>0</v>
      </c>
    </row>
    <row r="1191" spans="1:20">
      <c r="A1191" t="s">
        <v>421</v>
      </c>
      <c r="C1191">
        <v>0.7</v>
      </c>
      <c r="D1191">
        <v>0.7</v>
      </c>
      <c r="E1191">
        <v>0.7</v>
      </c>
    </row>
    <row r="1192" spans="1:20">
      <c r="A1192" t="s">
        <v>1317</v>
      </c>
      <c r="C1192">
        <v>0.4</v>
      </c>
      <c r="D1192">
        <v>0.4</v>
      </c>
      <c r="E1192">
        <v>0.4</v>
      </c>
    </row>
    <row r="1193" spans="1:20">
      <c r="A1193" t="s">
        <v>1078</v>
      </c>
      <c r="C1193">
        <v>0.3</v>
      </c>
      <c r="D1193">
        <v>0.3</v>
      </c>
      <c r="E1193">
        <v>0.3</v>
      </c>
      <c r="K1193" s="22"/>
      <c r="P1193" s="22"/>
    </row>
    <row r="1194" spans="1:20">
      <c r="A1194" t="s">
        <v>1395</v>
      </c>
      <c r="C1194">
        <v>16.100000000000001</v>
      </c>
      <c r="D1194">
        <v>11.5</v>
      </c>
      <c r="E1194">
        <v>6.9</v>
      </c>
      <c r="G1194" s="22"/>
      <c r="I1194" s="22"/>
      <c r="K1194" s="22"/>
      <c r="L1194">
        <v>11.5</v>
      </c>
      <c r="N1194">
        <v>0</v>
      </c>
      <c r="P1194" s="22"/>
    </row>
    <row r="1195" spans="1:20">
      <c r="A1195" t="s">
        <v>1318</v>
      </c>
      <c r="C1195">
        <v>11.5</v>
      </c>
      <c r="D1195">
        <v>10</v>
      </c>
      <c r="E1195">
        <v>8.5</v>
      </c>
      <c r="L1195">
        <v>10</v>
      </c>
      <c r="N1195">
        <v>0</v>
      </c>
    </row>
    <row r="1196" spans="1:20">
      <c r="A1196" t="s">
        <v>1639</v>
      </c>
      <c r="C1196">
        <v>14</v>
      </c>
      <c r="D1196">
        <v>10</v>
      </c>
      <c r="E1196">
        <v>6</v>
      </c>
      <c r="L1196">
        <v>10</v>
      </c>
      <c r="N1196">
        <v>0</v>
      </c>
    </row>
    <row r="1197" spans="1:20">
      <c r="A1197" t="s">
        <v>1368</v>
      </c>
      <c r="C1197">
        <v>12.6</v>
      </c>
      <c r="D1197">
        <v>11</v>
      </c>
      <c r="E1197">
        <v>9.4</v>
      </c>
      <c r="L1197">
        <v>11</v>
      </c>
      <c r="N1197">
        <v>0</v>
      </c>
      <c r="P1197" s="22"/>
      <c r="T1197" s="22"/>
    </row>
    <row r="1198" spans="1:20">
      <c r="A1198" t="s">
        <v>423</v>
      </c>
      <c r="C1198">
        <v>4.0999999999999996</v>
      </c>
      <c r="D1198">
        <v>3.8</v>
      </c>
      <c r="E1198">
        <v>3.5</v>
      </c>
      <c r="J1198">
        <v>3.6</v>
      </c>
      <c r="K1198">
        <v>100</v>
      </c>
      <c r="L1198">
        <v>3.8</v>
      </c>
      <c r="N1198">
        <v>0</v>
      </c>
      <c r="O1198">
        <v>4.0999999999999996</v>
      </c>
      <c r="P1198">
        <v>300</v>
      </c>
    </row>
    <row r="1199" spans="1:20">
      <c r="A1199" t="s">
        <v>1319</v>
      </c>
      <c r="C1199">
        <v>11.5</v>
      </c>
      <c r="D1199">
        <v>10</v>
      </c>
      <c r="E1199">
        <v>8.5</v>
      </c>
      <c r="L1199">
        <v>10</v>
      </c>
      <c r="N1199">
        <v>0</v>
      </c>
      <c r="R1199" s="22"/>
      <c r="T1199" s="22"/>
    </row>
    <row r="1200" spans="1:20">
      <c r="A1200" t="s">
        <v>1320</v>
      </c>
      <c r="C1200">
        <v>12.8</v>
      </c>
      <c r="D1200">
        <v>9.1999999999999993</v>
      </c>
      <c r="E1200">
        <v>5.6</v>
      </c>
      <c r="L1200">
        <v>9.1999999999999993</v>
      </c>
      <c r="N1200">
        <v>0</v>
      </c>
    </row>
    <row r="1201" spans="1:20">
      <c r="A1201" t="s">
        <v>862</v>
      </c>
      <c r="C1201">
        <v>29.7</v>
      </c>
      <c r="D1201">
        <v>25.9</v>
      </c>
      <c r="E1201">
        <v>22.1</v>
      </c>
      <c r="K1201" s="22"/>
      <c r="L1201">
        <v>25.9</v>
      </c>
      <c r="N1201">
        <v>0</v>
      </c>
      <c r="O1201">
        <v>22.5</v>
      </c>
      <c r="P1201" s="22">
        <v>1000</v>
      </c>
    </row>
    <row r="1202" spans="1:20">
      <c r="A1202" t="s">
        <v>424</v>
      </c>
      <c r="C1202">
        <v>11.6</v>
      </c>
      <c r="D1202">
        <v>10.6</v>
      </c>
      <c r="E1202">
        <v>9.6</v>
      </c>
      <c r="L1202">
        <v>10.6</v>
      </c>
      <c r="N1202">
        <v>0</v>
      </c>
      <c r="P1202" s="22"/>
      <c r="R1202" s="22"/>
      <c r="T1202" s="22"/>
    </row>
    <row r="1203" spans="1:20">
      <c r="A1203" t="s">
        <v>707</v>
      </c>
      <c r="C1203">
        <v>19.8</v>
      </c>
      <c r="D1203">
        <v>18</v>
      </c>
      <c r="E1203">
        <v>16.2</v>
      </c>
      <c r="F1203">
        <v>17</v>
      </c>
      <c r="G1203" s="22">
        <v>1100</v>
      </c>
      <c r="H1203">
        <v>17.5</v>
      </c>
      <c r="I1203" s="22">
        <v>1100</v>
      </c>
      <c r="J1203">
        <v>17.600000000000001</v>
      </c>
      <c r="K1203">
        <v>100</v>
      </c>
      <c r="L1203">
        <v>18</v>
      </c>
      <c r="N1203">
        <v>0</v>
      </c>
      <c r="O1203">
        <v>19</v>
      </c>
      <c r="P1203" s="22">
        <v>100</v>
      </c>
      <c r="Q1203">
        <v>19.7</v>
      </c>
      <c r="R1203" s="22">
        <v>500</v>
      </c>
      <c r="T1203" s="22"/>
    </row>
    <row r="1204" spans="1:20">
      <c r="A1204" t="s">
        <v>1079</v>
      </c>
      <c r="C1204">
        <v>10.9</v>
      </c>
      <c r="D1204">
        <v>9.5</v>
      </c>
      <c r="E1204">
        <v>8.1</v>
      </c>
      <c r="L1204">
        <v>9.5</v>
      </c>
      <c r="N1204">
        <v>0</v>
      </c>
      <c r="P1204" s="22"/>
    </row>
    <row r="1205" spans="1:20">
      <c r="A1205" t="s">
        <v>1080</v>
      </c>
      <c r="C1205">
        <v>20.399999999999999</v>
      </c>
      <c r="D1205">
        <v>14.6</v>
      </c>
      <c r="E1205">
        <v>8.8000000000000007</v>
      </c>
      <c r="L1205">
        <v>14.6</v>
      </c>
      <c r="N1205">
        <v>0</v>
      </c>
    </row>
    <row r="1206" spans="1:20">
      <c r="A1206" t="s">
        <v>1224</v>
      </c>
      <c r="C1206">
        <v>17.100000000000001</v>
      </c>
      <c r="D1206">
        <v>14.9</v>
      </c>
      <c r="E1206">
        <v>12.7</v>
      </c>
      <c r="L1206">
        <v>14.9</v>
      </c>
      <c r="N1206">
        <v>0</v>
      </c>
      <c r="O1206">
        <v>15.9</v>
      </c>
      <c r="P1206">
        <v>100</v>
      </c>
      <c r="Q1206">
        <v>16</v>
      </c>
      <c r="R1206">
        <v>200</v>
      </c>
      <c r="S1206">
        <v>16.8</v>
      </c>
      <c r="T1206" s="22">
        <v>1900</v>
      </c>
    </row>
    <row r="1207" spans="1:20">
      <c r="A1207" t="s">
        <v>425</v>
      </c>
      <c r="C1207">
        <v>24.2</v>
      </c>
      <c r="D1207">
        <v>22</v>
      </c>
      <c r="E1207">
        <v>19.8</v>
      </c>
      <c r="F1207">
        <v>21</v>
      </c>
      <c r="G1207" s="22">
        <v>1200</v>
      </c>
      <c r="H1207">
        <v>21.2</v>
      </c>
      <c r="I1207" s="22">
        <v>1400</v>
      </c>
      <c r="J1207">
        <v>21.4</v>
      </c>
      <c r="K1207" s="22">
        <v>2100</v>
      </c>
      <c r="L1207">
        <v>22</v>
      </c>
      <c r="N1207">
        <v>0</v>
      </c>
      <c r="O1207">
        <v>24</v>
      </c>
      <c r="P1207">
        <v>500</v>
      </c>
      <c r="Q1207">
        <v>24.2</v>
      </c>
      <c r="R1207">
        <v>700</v>
      </c>
    </row>
    <row r="1208" spans="1:20">
      <c r="A1208" t="s">
        <v>1424</v>
      </c>
      <c r="C1208">
        <v>9.8000000000000007</v>
      </c>
      <c r="D1208">
        <v>7</v>
      </c>
      <c r="E1208">
        <v>4.2</v>
      </c>
      <c r="L1208">
        <v>7</v>
      </c>
      <c r="N1208">
        <v>0</v>
      </c>
      <c r="O1208">
        <v>7</v>
      </c>
      <c r="P1208" s="22">
        <v>400</v>
      </c>
      <c r="R1208" s="22"/>
      <c r="T1208" s="22"/>
    </row>
    <row r="1209" spans="1:20">
      <c r="A1209" t="s">
        <v>1322</v>
      </c>
      <c r="C1209">
        <v>12.8</v>
      </c>
      <c r="D1209">
        <v>9.1999999999999993</v>
      </c>
      <c r="E1209">
        <v>5.6</v>
      </c>
      <c r="L1209">
        <v>9.1999999999999993</v>
      </c>
      <c r="N1209">
        <v>0</v>
      </c>
      <c r="P1209" s="22"/>
      <c r="R1209" s="22"/>
    </row>
    <row r="1210" spans="1:20">
      <c r="A1210" t="s">
        <v>180</v>
      </c>
      <c r="C1210">
        <v>7.96</v>
      </c>
      <c r="D1210">
        <v>7.44</v>
      </c>
      <c r="E1210">
        <v>6.92</v>
      </c>
      <c r="H1210">
        <v>6.92</v>
      </c>
      <c r="I1210">
        <v>10</v>
      </c>
      <c r="J1210">
        <v>6.93</v>
      </c>
      <c r="K1210" s="22">
        <v>500</v>
      </c>
      <c r="L1210">
        <v>7.44</v>
      </c>
      <c r="N1210">
        <v>0</v>
      </c>
      <c r="O1210">
        <v>7.9</v>
      </c>
      <c r="P1210" s="22">
        <v>10</v>
      </c>
      <c r="Q1210">
        <v>7.96</v>
      </c>
      <c r="R1210" s="22">
        <v>330</v>
      </c>
      <c r="T1210" s="22"/>
    </row>
    <row r="1211" spans="1:20">
      <c r="A1211" t="s">
        <v>1323</v>
      </c>
      <c r="C1211">
        <v>14</v>
      </c>
      <c r="D1211">
        <v>10</v>
      </c>
      <c r="E1211">
        <v>6</v>
      </c>
      <c r="K1211" s="22"/>
      <c r="L1211">
        <v>10</v>
      </c>
      <c r="N1211">
        <v>0</v>
      </c>
      <c r="P1211" s="22"/>
    </row>
    <row r="1212" spans="1:20">
      <c r="A1212" t="s">
        <v>1151</v>
      </c>
      <c r="C1212">
        <v>16.5</v>
      </c>
      <c r="D1212">
        <v>14.4</v>
      </c>
      <c r="E1212">
        <v>12.3</v>
      </c>
      <c r="L1212">
        <v>14.4</v>
      </c>
      <c r="N1212">
        <v>0</v>
      </c>
      <c r="O1212">
        <v>12.3</v>
      </c>
      <c r="P1212">
        <v>900</v>
      </c>
      <c r="Q1212">
        <v>14</v>
      </c>
      <c r="R1212" s="22">
        <v>1500</v>
      </c>
      <c r="S1212">
        <v>14.4</v>
      </c>
      <c r="T1212">
        <v>100</v>
      </c>
    </row>
    <row r="1213" spans="1:20">
      <c r="A1213" t="s">
        <v>1324</v>
      </c>
      <c r="C1213">
        <v>6.9</v>
      </c>
      <c r="D1213">
        <v>6</v>
      </c>
      <c r="E1213">
        <v>5.0999999999999996</v>
      </c>
      <c r="L1213">
        <v>6</v>
      </c>
      <c r="N1213">
        <v>0</v>
      </c>
    </row>
    <row r="1214" spans="1:20">
      <c r="A1214" t="s">
        <v>1175</v>
      </c>
      <c r="C1214">
        <v>18.899999999999999</v>
      </c>
      <c r="D1214">
        <v>13.5</v>
      </c>
      <c r="E1214">
        <v>8.1</v>
      </c>
      <c r="J1214">
        <v>12.1</v>
      </c>
      <c r="K1214">
        <v>100</v>
      </c>
      <c r="L1214">
        <v>13.5</v>
      </c>
      <c r="N1214">
        <v>0</v>
      </c>
    </row>
    <row r="1215" spans="1:20">
      <c r="A1215" t="s">
        <v>426</v>
      </c>
      <c r="C1215">
        <v>0.7</v>
      </c>
      <c r="D1215">
        <v>0.7</v>
      </c>
      <c r="E1215">
        <v>0.7</v>
      </c>
      <c r="R1215" s="22"/>
    </row>
    <row r="1216" spans="1:20">
      <c r="A1216" t="s">
        <v>1082</v>
      </c>
      <c r="C1216">
        <v>6.6</v>
      </c>
      <c r="D1216">
        <v>5.8</v>
      </c>
      <c r="E1216">
        <v>5</v>
      </c>
      <c r="L1216">
        <v>5.8</v>
      </c>
      <c r="N1216">
        <v>0</v>
      </c>
      <c r="R1216" s="22"/>
    </row>
    <row r="1217" spans="1:20">
      <c r="A1217" t="s">
        <v>1083</v>
      </c>
      <c r="C1217">
        <v>34.5</v>
      </c>
      <c r="D1217">
        <v>30</v>
      </c>
      <c r="E1217">
        <v>25.5</v>
      </c>
      <c r="G1217" s="22"/>
      <c r="I1217" s="22"/>
      <c r="K1217" s="22"/>
      <c r="L1217">
        <v>30</v>
      </c>
      <c r="N1217">
        <v>0</v>
      </c>
      <c r="O1217">
        <v>31</v>
      </c>
      <c r="P1217">
        <v>600</v>
      </c>
      <c r="Q1217">
        <v>32</v>
      </c>
      <c r="R1217" s="22">
        <v>2000</v>
      </c>
      <c r="S1217">
        <v>34</v>
      </c>
      <c r="T1217" s="22">
        <v>1000</v>
      </c>
    </row>
    <row r="1218" spans="1:20">
      <c r="A1218" t="s">
        <v>1873</v>
      </c>
      <c r="C1218">
        <v>6.9</v>
      </c>
      <c r="D1218">
        <v>6</v>
      </c>
      <c r="E1218">
        <v>5.0999999999999996</v>
      </c>
      <c r="L1218">
        <v>6</v>
      </c>
      <c r="N1218">
        <v>0</v>
      </c>
    </row>
    <row r="1219" spans="1:20">
      <c r="A1219" t="s">
        <v>1084</v>
      </c>
      <c r="C1219">
        <v>0.7</v>
      </c>
      <c r="D1219">
        <v>0.7</v>
      </c>
      <c r="E1219">
        <v>0.7</v>
      </c>
    </row>
    <row r="1220" spans="1:20">
      <c r="A1220" t="s">
        <v>1257</v>
      </c>
      <c r="C1220">
        <v>13.4</v>
      </c>
      <c r="D1220">
        <v>11.7</v>
      </c>
      <c r="E1220">
        <v>10</v>
      </c>
      <c r="F1220">
        <v>10</v>
      </c>
      <c r="G1220">
        <v>100</v>
      </c>
      <c r="H1220">
        <v>10.1</v>
      </c>
      <c r="I1220" s="22">
        <v>1100</v>
      </c>
      <c r="J1220">
        <v>10.199999999999999</v>
      </c>
      <c r="K1220" s="22">
        <v>100</v>
      </c>
      <c r="L1220">
        <v>11.7</v>
      </c>
      <c r="N1220">
        <v>0</v>
      </c>
      <c r="O1220">
        <v>12</v>
      </c>
      <c r="P1220">
        <v>100</v>
      </c>
      <c r="Q1220">
        <v>13.4</v>
      </c>
      <c r="R1220" s="22">
        <v>4600</v>
      </c>
    </row>
    <row r="1221" spans="1:20">
      <c r="A1221" t="s">
        <v>430</v>
      </c>
      <c r="C1221">
        <v>77</v>
      </c>
      <c r="D1221">
        <v>70</v>
      </c>
      <c r="E1221">
        <v>63</v>
      </c>
      <c r="L1221">
        <v>70</v>
      </c>
      <c r="N1221">
        <v>0</v>
      </c>
      <c r="O1221">
        <v>63</v>
      </c>
      <c r="P1221" s="22">
        <v>3500</v>
      </c>
      <c r="Q1221">
        <v>70</v>
      </c>
      <c r="R1221" s="22">
        <v>10000</v>
      </c>
      <c r="S1221">
        <v>77</v>
      </c>
      <c r="T1221" s="22">
        <v>1000</v>
      </c>
    </row>
    <row r="1222" spans="1:20">
      <c r="A1222" t="s">
        <v>1528</v>
      </c>
      <c r="C1222">
        <v>12.6</v>
      </c>
      <c r="D1222">
        <v>9</v>
      </c>
      <c r="E1222">
        <v>5.4</v>
      </c>
      <c r="L1222">
        <v>9</v>
      </c>
      <c r="N1222">
        <v>0</v>
      </c>
    </row>
    <row r="1223" spans="1:20">
      <c r="A1223" t="s">
        <v>431</v>
      </c>
      <c r="C1223">
        <v>4.4000000000000004</v>
      </c>
      <c r="D1223">
        <v>3.9</v>
      </c>
      <c r="E1223">
        <v>3.4</v>
      </c>
      <c r="I1223" s="22"/>
      <c r="L1223">
        <v>3.9</v>
      </c>
      <c r="N1223">
        <v>0</v>
      </c>
      <c r="P1223" s="22"/>
      <c r="R1223" s="22"/>
    </row>
    <row r="1224" spans="1:20">
      <c r="A1224" t="s">
        <v>1325</v>
      </c>
      <c r="C1224">
        <v>13.6</v>
      </c>
      <c r="D1224">
        <v>11.9</v>
      </c>
      <c r="E1224">
        <v>10.199999999999999</v>
      </c>
      <c r="F1224">
        <v>10.199999999999999</v>
      </c>
      <c r="G1224">
        <v>200</v>
      </c>
      <c r="H1224">
        <v>10.3</v>
      </c>
      <c r="I1224">
        <v>300</v>
      </c>
      <c r="J1224">
        <v>10.4</v>
      </c>
      <c r="K1224">
        <v>100</v>
      </c>
      <c r="L1224">
        <v>11.9</v>
      </c>
      <c r="N1224">
        <v>0</v>
      </c>
      <c r="O1224">
        <v>12.2</v>
      </c>
      <c r="P1224" s="22">
        <v>200</v>
      </c>
      <c r="Q1224">
        <v>12.3</v>
      </c>
      <c r="R1224" s="22">
        <v>3000</v>
      </c>
      <c r="S1224">
        <v>12.7</v>
      </c>
      <c r="T1224">
        <v>200</v>
      </c>
    </row>
    <row r="1225" spans="1:20">
      <c r="A1225" t="s">
        <v>1874</v>
      </c>
      <c r="C1225">
        <v>27.8</v>
      </c>
      <c r="D1225">
        <v>24.2</v>
      </c>
      <c r="E1225">
        <v>20.6</v>
      </c>
      <c r="H1225">
        <v>20.6</v>
      </c>
      <c r="I1225" s="22">
        <v>1300</v>
      </c>
      <c r="J1225">
        <v>23</v>
      </c>
      <c r="K1225" s="22">
        <v>1000</v>
      </c>
      <c r="L1225">
        <v>24.2</v>
      </c>
      <c r="N1225">
        <v>0</v>
      </c>
    </row>
    <row r="1226" spans="1:20">
      <c r="A1226" t="s">
        <v>1216</v>
      </c>
      <c r="C1226">
        <v>23</v>
      </c>
      <c r="D1226">
        <v>20</v>
      </c>
      <c r="E1226">
        <v>17</v>
      </c>
      <c r="J1226">
        <v>19.7</v>
      </c>
      <c r="K1226">
        <v>100</v>
      </c>
      <c r="L1226">
        <v>20</v>
      </c>
      <c r="N1226">
        <v>0</v>
      </c>
      <c r="O1226">
        <v>20.5</v>
      </c>
      <c r="P1226" s="22">
        <v>2600</v>
      </c>
      <c r="Q1226">
        <v>22</v>
      </c>
      <c r="R1226" s="22">
        <v>1900</v>
      </c>
      <c r="S1226">
        <v>22.5</v>
      </c>
      <c r="T1226" s="22">
        <v>5000</v>
      </c>
    </row>
    <row r="1227" spans="1:20">
      <c r="A1227" t="s">
        <v>1529</v>
      </c>
      <c r="C1227">
        <v>35</v>
      </c>
      <c r="D1227">
        <v>30.5</v>
      </c>
      <c r="E1227">
        <v>26</v>
      </c>
      <c r="J1227">
        <v>26</v>
      </c>
      <c r="K1227">
        <v>400</v>
      </c>
      <c r="L1227">
        <v>30.5</v>
      </c>
      <c r="N1227">
        <v>0</v>
      </c>
      <c r="O1227">
        <v>31</v>
      </c>
      <c r="P1227" s="22">
        <v>6600</v>
      </c>
    </row>
    <row r="1228" spans="1:20">
      <c r="A1228" t="s">
        <v>1085</v>
      </c>
      <c r="C1228">
        <v>2.1</v>
      </c>
      <c r="D1228">
        <v>1.5</v>
      </c>
      <c r="E1228">
        <v>0.9</v>
      </c>
      <c r="L1228">
        <v>1.5</v>
      </c>
      <c r="N1228">
        <v>0</v>
      </c>
      <c r="R1228" s="22"/>
    </row>
    <row r="1229" spans="1:20">
      <c r="A1229" t="s">
        <v>815</v>
      </c>
      <c r="C1229">
        <v>8.4</v>
      </c>
      <c r="D1229">
        <v>7.7</v>
      </c>
      <c r="E1229">
        <v>7</v>
      </c>
      <c r="L1229">
        <v>7.7</v>
      </c>
      <c r="N1229">
        <v>0</v>
      </c>
      <c r="O1229">
        <v>7.4</v>
      </c>
      <c r="P1229" s="22">
        <v>2800</v>
      </c>
      <c r="Q1229">
        <v>7.5</v>
      </c>
      <c r="R1229" s="22">
        <v>25000</v>
      </c>
      <c r="S1229">
        <v>7.6</v>
      </c>
      <c r="T1229" s="22">
        <v>5400</v>
      </c>
    </row>
    <row r="1230" spans="1:20">
      <c r="A1230" t="s">
        <v>432</v>
      </c>
      <c r="C1230">
        <v>2.9</v>
      </c>
      <c r="D1230">
        <v>2.7</v>
      </c>
      <c r="E1230">
        <v>2.5</v>
      </c>
      <c r="J1230">
        <v>2.5</v>
      </c>
      <c r="K1230" s="22">
        <v>5000</v>
      </c>
      <c r="L1230">
        <v>2.7</v>
      </c>
      <c r="N1230">
        <v>0</v>
      </c>
      <c r="O1230">
        <v>2.9</v>
      </c>
      <c r="P1230" s="22">
        <v>4600</v>
      </c>
    </row>
    <row r="1231" spans="1:20">
      <c r="A1231" t="s">
        <v>1086</v>
      </c>
      <c r="C1231">
        <v>6.4</v>
      </c>
      <c r="D1231">
        <v>5.6</v>
      </c>
      <c r="E1231">
        <v>4.8</v>
      </c>
      <c r="L1231">
        <v>5.6</v>
      </c>
      <c r="N1231">
        <v>0</v>
      </c>
    </row>
    <row r="1232" spans="1:20">
      <c r="A1232" t="s">
        <v>1549</v>
      </c>
      <c r="C1232">
        <v>18.2</v>
      </c>
      <c r="D1232">
        <v>13</v>
      </c>
      <c r="E1232">
        <v>7.8</v>
      </c>
      <c r="L1232">
        <v>13</v>
      </c>
      <c r="N1232">
        <v>0</v>
      </c>
      <c r="P1232" s="22"/>
      <c r="R1232" s="22"/>
    </row>
    <row r="1233" spans="1:20">
      <c r="A1233" t="s">
        <v>434</v>
      </c>
      <c r="C1233">
        <v>2.2999999999999998</v>
      </c>
      <c r="D1233">
        <v>2</v>
      </c>
      <c r="E1233">
        <v>1.7</v>
      </c>
      <c r="K1233" s="22"/>
      <c r="L1233">
        <v>2</v>
      </c>
      <c r="N1233">
        <v>0</v>
      </c>
    </row>
    <row r="1234" spans="1:20">
      <c r="A1234" t="s">
        <v>848</v>
      </c>
      <c r="C1234">
        <v>3.9</v>
      </c>
      <c r="D1234">
        <v>3.4</v>
      </c>
      <c r="E1234">
        <v>2.9</v>
      </c>
      <c r="L1234">
        <v>3.4</v>
      </c>
      <c r="N1234">
        <v>0</v>
      </c>
    </row>
    <row r="1235" spans="1:20">
      <c r="A1235" t="s">
        <v>437</v>
      </c>
      <c r="C1235">
        <v>8.9</v>
      </c>
      <c r="D1235">
        <v>8.1</v>
      </c>
      <c r="E1235">
        <v>7.3</v>
      </c>
      <c r="F1235">
        <v>7.6</v>
      </c>
      <c r="G1235">
        <v>700</v>
      </c>
      <c r="H1235">
        <v>7.7</v>
      </c>
      <c r="I1235">
        <v>200</v>
      </c>
      <c r="J1235">
        <v>7.8</v>
      </c>
      <c r="K1235" s="22">
        <v>1100</v>
      </c>
      <c r="L1235">
        <v>8.1</v>
      </c>
      <c r="N1235">
        <v>0</v>
      </c>
      <c r="O1235">
        <v>8</v>
      </c>
      <c r="P1235">
        <v>400</v>
      </c>
      <c r="Q1235">
        <v>8.1</v>
      </c>
      <c r="R1235" s="22">
        <v>2900</v>
      </c>
      <c r="S1235">
        <v>8.1999999999999993</v>
      </c>
      <c r="T1235" s="22">
        <v>1800</v>
      </c>
    </row>
    <row r="1236" spans="1:20">
      <c r="A1236" t="s">
        <v>438</v>
      </c>
      <c r="C1236">
        <v>5.7</v>
      </c>
      <c r="D1236">
        <v>5.2</v>
      </c>
      <c r="E1236">
        <v>4.7</v>
      </c>
      <c r="F1236">
        <v>4.7</v>
      </c>
      <c r="G1236" s="22">
        <v>2100</v>
      </c>
      <c r="H1236">
        <v>4.8</v>
      </c>
      <c r="I1236">
        <v>300</v>
      </c>
      <c r="J1236">
        <v>4.9000000000000004</v>
      </c>
      <c r="K1236" s="22">
        <v>1900</v>
      </c>
      <c r="L1236">
        <v>5.2</v>
      </c>
      <c r="N1236">
        <v>0</v>
      </c>
      <c r="O1236">
        <v>5.3</v>
      </c>
      <c r="P1236" s="22">
        <v>4900</v>
      </c>
      <c r="Q1236">
        <v>5.4</v>
      </c>
      <c r="R1236" s="22">
        <v>1000</v>
      </c>
      <c r="S1236">
        <v>5.7</v>
      </c>
      <c r="T1236" s="22">
        <v>5500</v>
      </c>
    </row>
    <row r="1237" spans="1:20">
      <c r="A1237" t="s">
        <v>1087</v>
      </c>
      <c r="C1237">
        <v>0.4</v>
      </c>
      <c r="D1237">
        <v>0.4</v>
      </c>
      <c r="E1237">
        <v>0.4</v>
      </c>
      <c r="P1237" s="22"/>
      <c r="R1237" s="22"/>
    </row>
    <row r="1238" spans="1:20">
      <c r="A1238" t="s">
        <v>698</v>
      </c>
      <c r="C1238">
        <v>7.9</v>
      </c>
      <c r="D1238">
        <v>7.2</v>
      </c>
      <c r="E1238">
        <v>6.5</v>
      </c>
      <c r="F1238">
        <v>6.9</v>
      </c>
      <c r="G1238" s="22">
        <v>13800</v>
      </c>
      <c r="H1238">
        <v>7</v>
      </c>
      <c r="I1238" s="22">
        <v>10800</v>
      </c>
      <c r="J1238">
        <v>7.1</v>
      </c>
      <c r="K1238">
        <v>300</v>
      </c>
      <c r="L1238">
        <v>7.2</v>
      </c>
      <c r="N1238">
        <v>0</v>
      </c>
      <c r="O1238">
        <v>7.2</v>
      </c>
      <c r="P1238" s="22">
        <v>5800</v>
      </c>
      <c r="Q1238">
        <v>7.3</v>
      </c>
      <c r="R1238" s="22">
        <v>2700</v>
      </c>
      <c r="S1238">
        <v>7.4</v>
      </c>
      <c r="T1238" s="22">
        <v>3300</v>
      </c>
    </row>
    <row r="1239" spans="1:20">
      <c r="A1239" t="s">
        <v>1088</v>
      </c>
      <c r="C1239">
        <v>1.4</v>
      </c>
      <c r="D1239">
        <v>1.3</v>
      </c>
      <c r="E1239">
        <v>1.2</v>
      </c>
      <c r="K1239" s="22"/>
      <c r="L1239">
        <v>1.3</v>
      </c>
      <c r="N1239">
        <v>0</v>
      </c>
    </row>
    <row r="1240" spans="1:20">
      <c r="A1240" t="s">
        <v>441</v>
      </c>
      <c r="C1240">
        <v>15.2</v>
      </c>
      <c r="D1240">
        <v>13.9</v>
      </c>
      <c r="E1240">
        <v>12.6</v>
      </c>
      <c r="L1240">
        <v>13.9</v>
      </c>
      <c r="N1240">
        <v>0</v>
      </c>
      <c r="O1240">
        <v>15.2</v>
      </c>
      <c r="P1240" s="22">
        <v>1000</v>
      </c>
    </row>
    <row r="1241" spans="1:20">
      <c r="A1241" t="s">
        <v>442</v>
      </c>
      <c r="C1241">
        <v>1.6</v>
      </c>
      <c r="D1241">
        <v>1.5</v>
      </c>
      <c r="E1241">
        <v>1.4</v>
      </c>
      <c r="L1241">
        <v>1.5</v>
      </c>
      <c r="N1241">
        <v>0</v>
      </c>
      <c r="O1241">
        <v>1.5</v>
      </c>
      <c r="P1241">
        <v>900</v>
      </c>
      <c r="Q1241">
        <v>1.6</v>
      </c>
      <c r="R1241" s="22">
        <v>1000</v>
      </c>
    </row>
    <row r="1242" spans="1:20">
      <c r="A1242" t="s">
        <v>443</v>
      </c>
      <c r="C1242">
        <v>34.1</v>
      </c>
      <c r="D1242">
        <v>31</v>
      </c>
      <c r="E1242">
        <v>27.9</v>
      </c>
      <c r="I1242" s="22"/>
      <c r="K1242" s="22"/>
      <c r="L1242">
        <v>31</v>
      </c>
      <c r="N1242">
        <v>0</v>
      </c>
      <c r="O1242">
        <v>27.9</v>
      </c>
      <c r="P1242" s="22">
        <v>200</v>
      </c>
      <c r="Q1242">
        <v>34.1</v>
      </c>
      <c r="R1242" s="22">
        <v>100</v>
      </c>
    </row>
    <row r="1243" spans="1:20">
      <c r="A1243" t="s">
        <v>1089</v>
      </c>
      <c r="C1243">
        <v>12.8</v>
      </c>
      <c r="D1243">
        <v>9.1999999999999993</v>
      </c>
      <c r="E1243">
        <v>5.6</v>
      </c>
      <c r="L1243">
        <v>9.1999999999999993</v>
      </c>
      <c r="N1243">
        <v>0</v>
      </c>
      <c r="O1243">
        <v>10</v>
      </c>
      <c r="P1243">
        <v>100</v>
      </c>
      <c r="Q1243">
        <v>10.5</v>
      </c>
      <c r="R1243">
        <v>200</v>
      </c>
    </row>
    <row r="1244" spans="1:20">
      <c r="A1244" t="s">
        <v>896</v>
      </c>
      <c r="C1244">
        <v>34.1</v>
      </c>
      <c r="D1244">
        <v>29.7</v>
      </c>
      <c r="E1244">
        <v>25.3</v>
      </c>
      <c r="F1244">
        <v>28.7</v>
      </c>
      <c r="G1244">
        <v>300</v>
      </c>
      <c r="H1244">
        <v>29</v>
      </c>
      <c r="I1244">
        <v>200</v>
      </c>
      <c r="J1244">
        <v>30</v>
      </c>
      <c r="K1244" s="22">
        <v>1500</v>
      </c>
      <c r="L1244">
        <v>29.7</v>
      </c>
      <c r="N1244">
        <v>0</v>
      </c>
      <c r="O1244">
        <v>34.1</v>
      </c>
      <c r="P1244" s="22">
        <v>1000</v>
      </c>
    </row>
    <row r="1245" spans="1:20">
      <c r="A1245" t="s">
        <v>444</v>
      </c>
      <c r="C1245">
        <v>42.5</v>
      </c>
      <c r="D1245">
        <v>38.700000000000003</v>
      </c>
      <c r="E1245">
        <v>34.9</v>
      </c>
      <c r="G1245" s="22"/>
      <c r="I1245" s="22"/>
      <c r="L1245">
        <v>38.700000000000003</v>
      </c>
      <c r="N1245">
        <v>0</v>
      </c>
      <c r="O1245">
        <v>38.700000000000003</v>
      </c>
      <c r="P1245">
        <v>900</v>
      </c>
      <c r="Q1245">
        <v>40</v>
      </c>
      <c r="R1245" s="22">
        <v>100</v>
      </c>
      <c r="S1245">
        <v>40.5</v>
      </c>
      <c r="T1245" s="22">
        <v>500</v>
      </c>
    </row>
    <row r="1246" spans="1:20">
      <c r="A1246" t="s">
        <v>719</v>
      </c>
      <c r="C1246">
        <v>2.6</v>
      </c>
      <c r="D1246">
        <v>2.4</v>
      </c>
      <c r="E1246">
        <v>2.2000000000000002</v>
      </c>
      <c r="L1246">
        <v>2.4</v>
      </c>
      <c r="N1246">
        <v>0</v>
      </c>
      <c r="O1246">
        <v>2.4</v>
      </c>
      <c r="P1246" s="22">
        <v>12500</v>
      </c>
      <c r="Q1246">
        <v>2.5</v>
      </c>
      <c r="R1246" s="22">
        <v>4000</v>
      </c>
      <c r="S1246">
        <v>2.6</v>
      </c>
      <c r="T1246" s="22">
        <v>17200</v>
      </c>
    </row>
    <row r="1247" spans="1:20">
      <c r="A1247" t="s">
        <v>445</v>
      </c>
      <c r="C1247">
        <v>7.2</v>
      </c>
      <c r="D1247">
        <v>6.6</v>
      </c>
      <c r="E1247">
        <v>6</v>
      </c>
      <c r="F1247">
        <v>6.1</v>
      </c>
      <c r="G1247">
        <v>200</v>
      </c>
      <c r="H1247">
        <v>6.3</v>
      </c>
      <c r="I1247" s="22">
        <v>5000</v>
      </c>
      <c r="J1247">
        <v>6.5</v>
      </c>
      <c r="K1247" s="22">
        <v>10000</v>
      </c>
      <c r="L1247">
        <v>6.6</v>
      </c>
      <c r="N1247">
        <v>0</v>
      </c>
      <c r="O1247">
        <v>6.7</v>
      </c>
      <c r="P1247" s="22">
        <v>500</v>
      </c>
      <c r="Q1247">
        <v>6.8</v>
      </c>
      <c r="R1247" s="22">
        <v>1000</v>
      </c>
      <c r="S1247">
        <v>6.9</v>
      </c>
      <c r="T1247">
        <v>500</v>
      </c>
    </row>
    <row r="1248" spans="1:20">
      <c r="A1248" t="s">
        <v>446</v>
      </c>
      <c r="C1248">
        <v>11.5</v>
      </c>
      <c r="D1248">
        <v>10.5</v>
      </c>
      <c r="E1248">
        <v>9.5</v>
      </c>
      <c r="J1248">
        <v>9.5</v>
      </c>
      <c r="K1248">
        <v>200</v>
      </c>
      <c r="L1248">
        <v>10.5</v>
      </c>
      <c r="N1248">
        <v>0</v>
      </c>
      <c r="O1248">
        <v>10.199999999999999</v>
      </c>
      <c r="P1248">
        <v>200</v>
      </c>
      <c r="Q1248">
        <v>10.5</v>
      </c>
      <c r="R1248">
        <v>400</v>
      </c>
      <c r="S1248">
        <v>11</v>
      </c>
      <c r="T1248">
        <v>500</v>
      </c>
    </row>
    <row r="1249" spans="1:20">
      <c r="A1249" t="s">
        <v>1090</v>
      </c>
      <c r="C1249">
        <v>18.399999999999999</v>
      </c>
      <c r="D1249">
        <v>16</v>
      </c>
      <c r="E1249">
        <v>13.6</v>
      </c>
      <c r="F1249">
        <v>14.1</v>
      </c>
      <c r="G1249" s="22">
        <v>1000</v>
      </c>
      <c r="H1249">
        <v>16</v>
      </c>
      <c r="I1249">
        <v>900</v>
      </c>
      <c r="J1249">
        <v>16.3</v>
      </c>
      <c r="K1249">
        <v>800</v>
      </c>
      <c r="L1249">
        <v>16</v>
      </c>
      <c r="N1249">
        <v>0</v>
      </c>
      <c r="O1249">
        <v>17</v>
      </c>
      <c r="P1249" s="22">
        <v>2500</v>
      </c>
      <c r="Q1249">
        <v>18.399999999999999</v>
      </c>
      <c r="R1249">
        <v>500</v>
      </c>
    </row>
    <row r="1250" spans="1:20">
      <c r="A1250" t="s">
        <v>1091</v>
      </c>
      <c r="C1250">
        <v>9.5</v>
      </c>
      <c r="D1250">
        <v>6.8</v>
      </c>
      <c r="E1250">
        <v>4.0999999999999996</v>
      </c>
      <c r="L1250">
        <v>6.8</v>
      </c>
      <c r="N1250">
        <v>0</v>
      </c>
    </row>
    <row r="1251" spans="1:20">
      <c r="A1251" t="s">
        <v>447</v>
      </c>
      <c r="C1251">
        <v>10.5</v>
      </c>
      <c r="D1251">
        <v>7.5</v>
      </c>
      <c r="E1251">
        <v>4.5</v>
      </c>
      <c r="L1251">
        <v>7.5</v>
      </c>
      <c r="N1251">
        <v>0</v>
      </c>
    </row>
    <row r="1252" spans="1:20">
      <c r="A1252" t="s">
        <v>1198</v>
      </c>
      <c r="C1252">
        <v>17.2</v>
      </c>
      <c r="D1252">
        <v>15</v>
      </c>
      <c r="E1252">
        <v>12.8</v>
      </c>
      <c r="F1252">
        <v>13.5</v>
      </c>
      <c r="G1252">
        <v>200</v>
      </c>
      <c r="H1252">
        <v>14</v>
      </c>
      <c r="I1252">
        <v>400</v>
      </c>
      <c r="J1252">
        <v>14.1</v>
      </c>
      <c r="K1252">
        <v>200</v>
      </c>
      <c r="L1252">
        <v>15</v>
      </c>
      <c r="N1252">
        <v>0</v>
      </c>
      <c r="O1252">
        <v>15.5</v>
      </c>
      <c r="P1252" s="22">
        <v>5100</v>
      </c>
      <c r="Q1252">
        <v>15.9</v>
      </c>
      <c r="R1252" s="22">
        <v>2700</v>
      </c>
      <c r="S1252">
        <v>16</v>
      </c>
      <c r="T1252">
        <v>300</v>
      </c>
    </row>
    <row r="1253" spans="1:20">
      <c r="A1253" t="s">
        <v>449</v>
      </c>
      <c r="C1253">
        <v>20.2</v>
      </c>
      <c r="D1253">
        <v>18.399999999999999</v>
      </c>
      <c r="E1253">
        <v>16.600000000000001</v>
      </c>
      <c r="F1253">
        <v>17.399999999999999</v>
      </c>
      <c r="G1253">
        <v>300</v>
      </c>
      <c r="H1253">
        <v>17.5</v>
      </c>
      <c r="I1253">
        <v>200</v>
      </c>
      <c r="J1253">
        <v>17.600000000000001</v>
      </c>
      <c r="K1253">
        <v>100</v>
      </c>
      <c r="L1253">
        <v>18.399999999999999</v>
      </c>
      <c r="N1253">
        <v>0</v>
      </c>
      <c r="O1253">
        <v>18.2</v>
      </c>
      <c r="P1253" s="22">
        <v>1000</v>
      </c>
      <c r="Q1253">
        <v>18.5</v>
      </c>
      <c r="R1253">
        <v>100</v>
      </c>
      <c r="S1253">
        <v>18.600000000000001</v>
      </c>
      <c r="T1253" s="22">
        <v>1000</v>
      </c>
    </row>
    <row r="1254" spans="1:20">
      <c r="A1254" t="s">
        <v>1326</v>
      </c>
      <c r="C1254">
        <v>11.5</v>
      </c>
      <c r="D1254">
        <v>10</v>
      </c>
      <c r="E1254">
        <v>8.5</v>
      </c>
      <c r="H1254">
        <v>9</v>
      </c>
      <c r="I1254">
        <v>200</v>
      </c>
      <c r="J1254">
        <v>10</v>
      </c>
      <c r="K1254" s="22">
        <v>900</v>
      </c>
      <c r="L1254">
        <v>10</v>
      </c>
      <c r="N1254">
        <v>0</v>
      </c>
      <c r="O1254">
        <v>10.5</v>
      </c>
      <c r="P1254" s="22">
        <v>2000</v>
      </c>
      <c r="Q1254">
        <v>11</v>
      </c>
      <c r="R1254" s="22">
        <v>2000</v>
      </c>
      <c r="S1254">
        <v>11.5</v>
      </c>
      <c r="T1254" s="22">
        <v>3000</v>
      </c>
    </row>
    <row r="1255" spans="1:20">
      <c r="A1255" t="s">
        <v>184</v>
      </c>
      <c r="C1255">
        <v>24.6</v>
      </c>
      <c r="D1255">
        <v>23</v>
      </c>
      <c r="E1255">
        <v>21.4</v>
      </c>
      <c r="I1255" s="22"/>
      <c r="J1255">
        <v>21.4</v>
      </c>
      <c r="K1255" s="22">
        <v>2410</v>
      </c>
      <c r="L1255">
        <v>23</v>
      </c>
      <c r="N1255">
        <v>0</v>
      </c>
      <c r="O1255">
        <v>23.9</v>
      </c>
      <c r="P1255" s="22">
        <v>1130</v>
      </c>
      <c r="Q1255">
        <v>23.95</v>
      </c>
      <c r="R1255" s="22">
        <v>1010</v>
      </c>
      <c r="S1255">
        <v>24</v>
      </c>
      <c r="T1255" s="22">
        <v>2000</v>
      </c>
    </row>
    <row r="1256" spans="1:20">
      <c r="A1256" t="s">
        <v>738</v>
      </c>
      <c r="C1256">
        <v>13.2</v>
      </c>
      <c r="D1256">
        <v>12.35</v>
      </c>
      <c r="E1256">
        <v>11.5</v>
      </c>
      <c r="H1256">
        <v>11.5</v>
      </c>
      <c r="I1256" s="22">
        <v>6000</v>
      </c>
      <c r="J1256">
        <v>11.6</v>
      </c>
      <c r="K1256">
        <v>600</v>
      </c>
      <c r="L1256">
        <v>12.35</v>
      </c>
      <c r="N1256">
        <v>0</v>
      </c>
      <c r="O1256">
        <v>12.3</v>
      </c>
      <c r="P1256">
        <v>500</v>
      </c>
      <c r="Q1256">
        <v>12.35</v>
      </c>
      <c r="R1256">
        <v>750</v>
      </c>
      <c r="S1256">
        <v>12.5</v>
      </c>
      <c r="T1256" s="22">
        <v>1130</v>
      </c>
    </row>
    <row r="1257" spans="1:20">
      <c r="A1257" t="s">
        <v>451</v>
      </c>
      <c r="C1257">
        <v>99</v>
      </c>
      <c r="D1257">
        <v>90</v>
      </c>
      <c r="E1257">
        <v>81</v>
      </c>
      <c r="L1257">
        <v>90</v>
      </c>
      <c r="N1257">
        <v>0</v>
      </c>
    </row>
    <row r="1258" spans="1:20">
      <c r="A1258" t="s">
        <v>452</v>
      </c>
      <c r="C1258">
        <v>10.3</v>
      </c>
      <c r="D1258">
        <v>9.4</v>
      </c>
      <c r="E1258">
        <v>8.5</v>
      </c>
      <c r="F1258">
        <v>8.5</v>
      </c>
      <c r="G1258" s="22">
        <v>1000</v>
      </c>
      <c r="H1258">
        <v>8.6</v>
      </c>
      <c r="I1258">
        <v>100</v>
      </c>
      <c r="J1258">
        <v>8.6999999999999993</v>
      </c>
      <c r="K1258">
        <v>100</v>
      </c>
      <c r="L1258">
        <v>9.4</v>
      </c>
      <c r="N1258">
        <v>0</v>
      </c>
      <c r="O1258">
        <v>10.3</v>
      </c>
      <c r="P1258">
        <v>100</v>
      </c>
    </row>
    <row r="1259" spans="1:20">
      <c r="A1259" t="s">
        <v>453</v>
      </c>
      <c r="C1259">
        <v>81.8</v>
      </c>
      <c r="D1259">
        <v>74.400000000000006</v>
      </c>
      <c r="E1259">
        <v>67</v>
      </c>
      <c r="L1259">
        <v>74.400000000000006</v>
      </c>
      <c r="N1259">
        <v>0</v>
      </c>
      <c r="O1259">
        <v>67</v>
      </c>
      <c r="P1259">
        <v>400</v>
      </c>
      <c r="Q1259">
        <v>74.400000000000006</v>
      </c>
      <c r="R1259">
        <v>200</v>
      </c>
      <c r="S1259">
        <v>81.7</v>
      </c>
      <c r="T1259">
        <v>100</v>
      </c>
    </row>
    <row r="1260" spans="1:20">
      <c r="A1260" t="s">
        <v>816</v>
      </c>
      <c r="C1260">
        <v>0.8</v>
      </c>
      <c r="D1260">
        <v>0.8</v>
      </c>
      <c r="E1260">
        <v>0.8</v>
      </c>
    </row>
    <row r="1261" spans="1:20">
      <c r="A1261" t="s">
        <v>933</v>
      </c>
      <c r="C1261">
        <v>24.05</v>
      </c>
      <c r="D1261">
        <v>22.5</v>
      </c>
      <c r="E1261">
        <v>20.95</v>
      </c>
      <c r="H1261">
        <v>20.95</v>
      </c>
      <c r="I1261">
        <v>500</v>
      </c>
      <c r="J1261">
        <v>21</v>
      </c>
      <c r="K1261">
        <v>160</v>
      </c>
      <c r="L1261">
        <v>22.5</v>
      </c>
      <c r="N1261">
        <v>0</v>
      </c>
      <c r="O1261">
        <v>22.7</v>
      </c>
      <c r="P1261" s="22">
        <v>500</v>
      </c>
      <c r="Q1261">
        <v>24</v>
      </c>
      <c r="R1261" s="22">
        <v>1100</v>
      </c>
    </row>
    <row r="1262" spans="1:20">
      <c r="A1262" t="s">
        <v>876</v>
      </c>
      <c r="C1262">
        <v>14.8</v>
      </c>
      <c r="D1262">
        <v>12.9</v>
      </c>
      <c r="E1262">
        <v>11</v>
      </c>
      <c r="J1262">
        <v>12.9</v>
      </c>
      <c r="K1262">
        <v>200</v>
      </c>
      <c r="L1262">
        <v>12.9</v>
      </c>
      <c r="N1262">
        <v>0</v>
      </c>
    </row>
    <row r="1263" spans="1:20">
      <c r="A1263" t="s">
        <v>186</v>
      </c>
      <c r="C1263">
        <v>5.55</v>
      </c>
      <c r="D1263">
        <v>5.19</v>
      </c>
      <c r="E1263">
        <v>4.83</v>
      </c>
      <c r="F1263">
        <v>4.9000000000000004</v>
      </c>
      <c r="G1263" s="22">
        <v>1000</v>
      </c>
      <c r="H1263">
        <v>4.91</v>
      </c>
      <c r="I1263">
        <v>100</v>
      </c>
      <c r="J1263">
        <v>4.93</v>
      </c>
      <c r="K1263">
        <v>20</v>
      </c>
      <c r="L1263">
        <v>5.19</v>
      </c>
      <c r="N1263">
        <v>0</v>
      </c>
      <c r="O1263">
        <v>5.2</v>
      </c>
      <c r="P1263">
        <v>570</v>
      </c>
      <c r="Q1263">
        <v>5.28</v>
      </c>
      <c r="R1263">
        <v>30</v>
      </c>
      <c r="S1263">
        <v>5.3</v>
      </c>
      <c r="T1263" s="22">
        <v>1000</v>
      </c>
    </row>
    <row r="1264" spans="1:20">
      <c r="A1264" t="s">
        <v>1495</v>
      </c>
      <c r="C1264">
        <v>7</v>
      </c>
      <c r="D1264">
        <v>5</v>
      </c>
      <c r="E1264">
        <v>3</v>
      </c>
      <c r="L1264">
        <v>5</v>
      </c>
      <c r="N1264">
        <v>0</v>
      </c>
    </row>
    <row r="1265" spans="1:20">
      <c r="A1265" t="s">
        <v>1092</v>
      </c>
      <c r="C1265">
        <v>2.9</v>
      </c>
      <c r="D1265">
        <v>2.6</v>
      </c>
      <c r="E1265">
        <v>2.2999999999999998</v>
      </c>
      <c r="L1265">
        <v>2.6</v>
      </c>
      <c r="N1265">
        <v>0</v>
      </c>
      <c r="P1265" s="22"/>
      <c r="R1265" s="22"/>
      <c r="T1265" s="22"/>
    </row>
    <row r="1266" spans="1:20">
      <c r="A1266" t="s">
        <v>731</v>
      </c>
      <c r="C1266">
        <v>23.2</v>
      </c>
      <c r="D1266">
        <v>21.7</v>
      </c>
      <c r="E1266">
        <v>20.2</v>
      </c>
      <c r="F1266">
        <v>21.1</v>
      </c>
      <c r="G1266" s="22">
        <v>10</v>
      </c>
      <c r="H1266">
        <v>21.5</v>
      </c>
      <c r="I1266" s="22">
        <v>2780</v>
      </c>
      <c r="J1266">
        <v>21.7</v>
      </c>
      <c r="K1266" s="22">
        <v>5010</v>
      </c>
      <c r="L1266">
        <v>21.7</v>
      </c>
      <c r="N1266">
        <v>0</v>
      </c>
      <c r="O1266">
        <v>22.4</v>
      </c>
      <c r="P1266">
        <v>210</v>
      </c>
      <c r="Q1266">
        <v>23</v>
      </c>
      <c r="R1266" s="22">
        <v>2990</v>
      </c>
      <c r="S1266">
        <v>23.2</v>
      </c>
      <c r="T1266" s="22">
        <v>11000</v>
      </c>
    </row>
    <row r="1267" spans="1:20">
      <c r="A1267" t="s">
        <v>1176</v>
      </c>
      <c r="C1267">
        <v>7</v>
      </c>
      <c r="D1267">
        <v>5</v>
      </c>
      <c r="E1267">
        <v>3</v>
      </c>
      <c r="L1267">
        <v>5</v>
      </c>
      <c r="N1267">
        <v>0</v>
      </c>
    </row>
    <row r="1268" spans="1:20">
      <c r="A1268" t="s">
        <v>455</v>
      </c>
      <c r="C1268">
        <v>13.2</v>
      </c>
      <c r="D1268">
        <v>12</v>
      </c>
      <c r="E1268">
        <v>10.8</v>
      </c>
      <c r="F1268">
        <v>11.9</v>
      </c>
      <c r="G1268" s="22">
        <v>1400</v>
      </c>
      <c r="H1268">
        <v>12</v>
      </c>
      <c r="I1268" s="22">
        <v>3900</v>
      </c>
      <c r="J1268">
        <v>12.1</v>
      </c>
      <c r="K1268" s="22">
        <v>2400</v>
      </c>
      <c r="L1268">
        <v>12</v>
      </c>
      <c r="N1268">
        <v>0</v>
      </c>
      <c r="O1268">
        <v>13</v>
      </c>
      <c r="P1268" s="22">
        <v>4800</v>
      </c>
      <c r="Q1268">
        <v>13.2</v>
      </c>
      <c r="R1268" s="22">
        <v>3200</v>
      </c>
    </row>
    <row r="1269" spans="1:20">
      <c r="A1269" t="s">
        <v>1220</v>
      </c>
      <c r="C1269">
        <v>19.7</v>
      </c>
      <c r="D1269">
        <v>17.2</v>
      </c>
      <c r="E1269">
        <v>14.7</v>
      </c>
      <c r="H1269">
        <v>15.1</v>
      </c>
      <c r="I1269">
        <v>500</v>
      </c>
      <c r="J1269">
        <v>15.2</v>
      </c>
      <c r="K1269">
        <v>100</v>
      </c>
      <c r="L1269">
        <v>17.2</v>
      </c>
      <c r="N1269">
        <v>0</v>
      </c>
      <c r="O1269">
        <v>17</v>
      </c>
      <c r="P1269">
        <v>100</v>
      </c>
      <c r="Q1269">
        <v>17.2</v>
      </c>
      <c r="R1269" s="22">
        <v>2000</v>
      </c>
      <c r="S1269">
        <v>19.7</v>
      </c>
      <c r="T1269">
        <v>100</v>
      </c>
    </row>
    <row r="1270" spans="1:20">
      <c r="A1270" t="s">
        <v>187</v>
      </c>
      <c r="C1270">
        <v>24.95</v>
      </c>
      <c r="D1270">
        <v>23.35</v>
      </c>
      <c r="E1270">
        <v>21.75</v>
      </c>
      <c r="L1270">
        <v>23.35</v>
      </c>
      <c r="N1270">
        <v>0</v>
      </c>
      <c r="O1270">
        <v>23.35</v>
      </c>
      <c r="P1270">
        <v>600</v>
      </c>
      <c r="Q1270">
        <v>23.45</v>
      </c>
      <c r="R1270" s="22">
        <v>200</v>
      </c>
    </row>
    <row r="1271" spans="1:20">
      <c r="A1271" t="s">
        <v>1390</v>
      </c>
      <c r="C1271">
        <v>55.8</v>
      </c>
      <c r="D1271">
        <v>48.6</v>
      </c>
      <c r="E1271">
        <v>41.4</v>
      </c>
      <c r="F1271">
        <v>43.1</v>
      </c>
      <c r="G1271">
        <v>500</v>
      </c>
      <c r="H1271">
        <v>48.5</v>
      </c>
      <c r="I1271" s="22">
        <v>2700</v>
      </c>
      <c r="J1271">
        <v>48.6</v>
      </c>
      <c r="K1271" s="22">
        <v>1500</v>
      </c>
      <c r="L1271">
        <v>48.6</v>
      </c>
      <c r="N1271">
        <v>0</v>
      </c>
      <c r="O1271">
        <v>50</v>
      </c>
      <c r="P1271">
        <v>800</v>
      </c>
      <c r="Q1271">
        <v>54</v>
      </c>
      <c r="R1271">
        <v>700</v>
      </c>
      <c r="S1271">
        <v>54.4</v>
      </c>
      <c r="T1271">
        <v>100</v>
      </c>
    </row>
    <row r="1272" spans="1:20">
      <c r="A1272" t="s">
        <v>699</v>
      </c>
      <c r="C1272">
        <v>29.1</v>
      </c>
      <c r="D1272">
        <v>26.5</v>
      </c>
      <c r="E1272">
        <v>23.9</v>
      </c>
      <c r="H1272">
        <v>24.1</v>
      </c>
      <c r="I1272">
        <v>200</v>
      </c>
      <c r="J1272">
        <v>25</v>
      </c>
      <c r="K1272" s="22">
        <v>1000</v>
      </c>
      <c r="L1272">
        <v>26.5</v>
      </c>
      <c r="N1272">
        <v>0</v>
      </c>
    </row>
    <row r="1273" spans="1:20">
      <c r="A1273" t="s">
        <v>1622</v>
      </c>
      <c r="C1273">
        <v>7</v>
      </c>
      <c r="D1273">
        <v>6.1</v>
      </c>
      <c r="E1273">
        <v>5.2</v>
      </c>
      <c r="J1273">
        <v>5.2</v>
      </c>
      <c r="K1273">
        <v>500</v>
      </c>
      <c r="L1273">
        <v>6.1</v>
      </c>
      <c r="N1273">
        <v>0</v>
      </c>
      <c r="O1273">
        <v>6.1</v>
      </c>
      <c r="P1273" s="22">
        <v>1000</v>
      </c>
    </row>
    <row r="1274" spans="1:20">
      <c r="A1274" t="s">
        <v>1093</v>
      </c>
      <c r="C1274">
        <v>1.2</v>
      </c>
      <c r="D1274">
        <v>1.1000000000000001</v>
      </c>
      <c r="E1274">
        <v>1</v>
      </c>
      <c r="L1274">
        <v>1.1000000000000001</v>
      </c>
      <c r="N1274">
        <v>0</v>
      </c>
      <c r="O1274">
        <v>1.1000000000000001</v>
      </c>
      <c r="P1274" s="22">
        <v>8400</v>
      </c>
      <c r="Q1274">
        <v>1.2</v>
      </c>
      <c r="R1274" s="22">
        <v>4000</v>
      </c>
    </row>
    <row r="1275" spans="1:20">
      <c r="A1275" t="s">
        <v>1556</v>
      </c>
      <c r="C1275">
        <v>22</v>
      </c>
      <c r="D1275">
        <v>19.2</v>
      </c>
      <c r="E1275">
        <v>16.399999999999999</v>
      </c>
      <c r="F1275">
        <v>19</v>
      </c>
      <c r="G1275" s="22">
        <v>5100</v>
      </c>
      <c r="H1275">
        <v>19.2</v>
      </c>
      <c r="I1275" s="22">
        <v>4000</v>
      </c>
      <c r="J1275">
        <v>19.3</v>
      </c>
      <c r="K1275" s="22">
        <v>3000</v>
      </c>
      <c r="L1275">
        <v>19.2</v>
      </c>
      <c r="N1275">
        <v>0</v>
      </c>
      <c r="O1275">
        <v>20</v>
      </c>
      <c r="P1275" s="22">
        <v>1000</v>
      </c>
      <c r="Q1275">
        <v>20.5</v>
      </c>
      <c r="R1275" s="22">
        <v>1000</v>
      </c>
      <c r="S1275">
        <v>21</v>
      </c>
      <c r="T1275">
        <v>400</v>
      </c>
    </row>
    <row r="1276" spans="1:20">
      <c r="A1276" t="s">
        <v>1094</v>
      </c>
      <c r="C1276">
        <v>10.1</v>
      </c>
      <c r="D1276">
        <v>8.8000000000000007</v>
      </c>
      <c r="E1276">
        <v>7.5</v>
      </c>
      <c r="L1276">
        <v>8.8000000000000007</v>
      </c>
      <c r="N1276">
        <v>0</v>
      </c>
      <c r="O1276">
        <v>8.9</v>
      </c>
      <c r="P1276">
        <v>100</v>
      </c>
    </row>
    <row r="1277" spans="1:20">
      <c r="A1277" t="s">
        <v>797</v>
      </c>
      <c r="C1277">
        <v>10.7</v>
      </c>
      <c r="D1277">
        <v>9.8000000000000007</v>
      </c>
      <c r="E1277">
        <v>8.9</v>
      </c>
      <c r="F1277">
        <v>9</v>
      </c>
      <c r="G1277">
        <v>500</v>
      </c>
      <c r="H1277">
        <v>9.5</v>
      </c>
      <c r="I1277" s="22">
        <v>1000</v>
      </c>
      <c r="J1277">
        <v>9.8000000000000007</v>
      </c>
      <c r="K1277" s="22">
        <v>1000</v>
      </c>
      <c r="L1277">
        <v>9.8000000000000007</v>
      </c>
      <c r="N1277">
        <v>0</v>
      </c>
      <c r="O1277">
        <v>9.9</v>
      </c>
      <c r="P1277" s="22">
        <v>1000</v>
      </c>
      <c r="Q1277">
        <v>10</v>
      </c>
      <c r="R1277" s="22">
        <v>2000</v>
      </c>
      <c r="S1277">
        <v>10.5</v>
      </c>
      <c r="T1277" s="22">
        <v>1000</v>
      </c>
    </row>
    <row r="1278" spans="1:20">
      <c r="A1278" t="s">
        <v>459</v>
      </c>
      <c r="C1278">
        <v>31.2</v>
      </c>
      <c r="D1278">
        <v>28.4</v>
      </c>
      <c r="E1278">
        <v>25.6</v>
      </c>
      <c r="J1278">
        <v>25.6</v>
      </c>
      <c r="K1278">
        <v>200</v>
      </c>
      <c r="L1278">
        <v>28.4</v>
      </c>
      <c r="N1278">
        <v>0</v>
      </c>
      <c r="O1278">
        <v>28</v>
      </c>
      <c r="P1278" s="22">
        <v>1100</v>
      </c>
      <c r="Q1278">
        <v>28.4</v>
      </c>
      <c r="R1278" s="22">
        <v>1300</v>
      </c>
      <c r="S1278">
        <v>29</v>
      </c>
      <c r="T1278" s="22">
        <v>11400</v>
      </c>
    </row>
    <row r="1279" spans="1:20">
      <c r="A1279" t="s">
        <v>1095</v>
      </c>
      <c r="C1279">
        <v>11.5</v>
      </c>
      <c r="D1279">
        <v>10</v>
      </c>
      <c r="E1279">
        <v>8.5</v>
      </c>
      <c r="H1279">
        <v>9.5</v>
      </c>
      <c r="I1279" s="22">
        <v>5000</v>
      </c>
      <c r="J1279">
        <v>10</v>
      </c>
      <c r="K1279" s="22">
        <v>3000</v>
      </c>
      <c r="L1279">
        <v>10</v>
      </c>
      <c r="N1279">
        <v>0</v>
      </c>
    </row>
    <row r="1280" spans="1:20">
      <c r="A1280" t="s">
        <v>1569</v>
      </c>
      <c r="C1280">
        <v>12.1</v>
      </c>
      <c r="D1280">
        <v>10.6</v>
      </c>
      <c r="E1280">
        <v>9.1</v>
      </c>
      <c r="G1280" s="22"/>
      <c r="H1280">
        <v>10.5</v>
      </c>
      <c r="I1280">
        <v>500</v>
      </c>
      <c r="J1280">
        <v>10.6</v>
      </c>
      <c r="K1280">
        <v>700</v>
      </c>
      <c r="L1280">
        <v>10.6</v>
      </c>
      <c r="N1280">
        <v>0</v>
      </c>
    </row>
    <row r="1281" spans="1:20">
      <c r="A1281" t="s">
        <v>1640</v>
      </c>
      <c r="C1281">
        <v>11.2</v>
      </c>
      <c r="D1281">
        <v>8</v>
      </c>
      <c r="E1281">
        <v>4.8</v>
      </c>
      <c r="L1281">
        <v>8</v>
      </c>
      <c r="N1281">
        <v>0</v>
      </c>
      <c r="P1281" s="22"/>
      <c r="T1281" s="22"/>
    </row>
    <row r="1282" spans="1:20">
      <c r="A1282" t="s">
        <v>1177</v>
      </c>
      <c r="C1282">
        <v>10.199999999999999</v>
      </c>
      <c r="D1282">
        <v>8.9</v>
      </c>
      <c r="E1282">
        <v>7.6</v>
      </c>
      <c r="L1282">
        <v>8.9</v>
      </c>
      <c r="N1282">
        <v>0</v>
      </c>
      <c r="R1282" s="22"/>
      <c r="T1282" s="22"/>
    </row>
    <row r="1283" spans="1:20">
      <c r="A1283" t="s">
        <v>1237</v>
      </c>
      <c r="C1283">
        <v>29.9</v>
      </c>
      <c r="D1283">
        <v>26</v>
      </c>
      <c r="E1283">
        <v>22.1</v>
      </c>
      <c r="I1283" s="22"/>
      <c r="K1283" s="22"/>
      <c r="L1283">
        <v>26</v>
      </c>
      <c r="N1283">
        <v>0</v>
      </c>
      <c r="O1283">
        <v>22.1</v>
      </c>
      <c r="P1283" s="22">
        <v>3600</v>
      </c>
      <c r="Q1283">
        <v>29.9</v>
      </c>
      <c r="R1283">
        <v>200</v>
      </c>
    </row>
    <row r="1284" spans="1:20">
      <c r="A1284" t="s">
        <v>1158</v>
      </c>
      <c r="C1284">
        <v>42.7</v>
      </c>
      <c r="D1284">
        <v>37.200000000000003</v>
      </c>
      <c r="E1284">
        <v>31.7</v>
      </c>
      <c r="L1284">
        <v>37.200000000000003</v>
      </c>
      <c r="N1284">
        <v>0</v>
      </c>
      <c r="P1284" s="22"/>
    </row>
    <row r="1285" spans="1:20">
      <c r="A1285" t="s">
        <v>1096</v>
      </c>
      <c r="C1285">
        <v>28.7</v>
      </c>
      <c r="D1285">
        <v>25</v>
      </c>
      <c r="E1285">
        <v>21.3</v>
      </c>
      <c r="L1285">
        <v>25</v>
      </c>
      <c r="N1285">
        <v>0</v>
      </c>
      <c r="P1285" s="22"/>
    </row>
    <row r="1286" spans="1:20">
      <c r="A1286" t="s">
        <v>934</v>
      </c>
      <c r="C1286">
        <v>8.4</v>
      </c>
      <c r="D1286">
        <v>6</v>
      </c>
      <c r="E1286">
        <v>3.6</v>
      </c>
      <c r="J1286">
        <v>5.5</v>
      </c>
      <c r="K1286" s="22">
        <v>3000</v>
      </c>
      <c r="L1286">
        <v>6</v>
      </c>
      <c r="N1286">
        <v>0</v>
      </c>
      <c r="O1286">
        <v>7.5</v>
      </c>
      <c r="P1286" s="22">
        <v>8100</v>
      </c>
      <c r="T1286" s="22"/>
    </row>
    <row r="1287" spans="1:20">
      <c r="A1287" t="s">
        <v>935</v>
      </c>
      <c r="C1287">
        <v>19.399999999999999</v>
      </c>
      <c r="D1287">
        <v>13.9</v>
      </c>
      <c r="E1287">
        <v>8.4</v>
      </c>
      <c r="L1287">
        <v>13.9</v>
      </c>
      <c r="N1287">
        <v>0</v>
      </c>
      <c r="T1287" s="22"/>
    </row>
    <row r="1288" spans="1:20">
      <c r="A1288" t="s">
        <v>1327</v>
      </c>
      <c r="C1288">
        <v>9</v>
      </c>
      <c r="D1288">
        <v>7.9</v>
      </c>
      <c r="E1288">
        <v>6.8</v>
      </c>
      <c r="F1288">
        <v>7.4</v>
      </c>
      <c r="G1288">
        <v>100</v>
      </c>
      <c r="H1288">
        <v>7.5</v>
      </c>
      <c r="I1288">
        <v>100</v>
      </c>
      <c r="J1288">
        <v>7.7</v>
      </c>
      <c r="K1288" s="22">
        <v>1000</v>
      </c>
      <c r="L1288">
        <v>7.9</v>
      </c>
      <c r="N1288">
        <v>0</v>
      </c>
    </row>
    <row r="1289" spans="1:20">
      <c r="A1289" t="s">
        <v>462</v>
      </c>
      <c r="C1289">
        <v>94.3</v>
      </c>
      <c r="D1289">
        <v>82</v>
      </c>
      <c r="E1289">
        <v>69.7</v>
      </c>
      <c r="L1289">
        <v>82</v>
      </c>
      <c r="N1289">
        <v>0</v>
      </c>
      <c r="P1289" s="22"/>
      <c r="R1289" s="22"/>
      <c r="T1289" s="22"/>
    </row>
    <row r="1290" spans="1:20">
      <c r="A1290" t="s">
        <v>464</v>
      </c>
      <c r="C1290">
        <v>1.9</v>
      </c>
      <c r="D1290">
        <v>1.7</v>
      </c>
      <c r="E1290">
        <v>1.5</v>
      </c>
      <c r="K1290" s="22"/>
      <c r="L1290">
        <v>1.7</v>
      </c>
      <c r="N1290">
        <v>0</v>
      </c>
      <c r="O1290">
        <v>1.8</v>
      </c>
      <c r="P1290">
        <v>200</v>
      </c>
      <c r="Q1290">
        <v>1.9</v>
      </c>
      <c r="R1290">
        <v>600</v>
      </c>
    </row>
    <row r="1291" spans="1:20">
      <c r="A1291" t="s">
        <v>193</v>
      </c>
      <c r="C1291">
        <v>17</v>
      </c>
      <c r="D1291">
        <v>15.9</v>
      </c>
      <c r="E1291">
        <v>14.8</v>
      </c>
      <c r="J1291">
        <v>14.8</v>
      </c>
      <c r="K1291">
        <v>50</v>
      </c>
      <c r="L1291">
        <v>15.9</v>
      </c>
      <c r="N1291">
        <v>0</v>
      </c>
      <c r="O1291">
        <v>16.45</v>
      </c>
      <c r="P1291">
        <v>50</v>
      </c>
      <c r="Q1291">
        <v>16.5</v>
      </c>
      <c r="R1291" s="22">
        <v>3440</v>
      </c>
      <c r="S1291">
        <v>16.899999999999999</v>
      </c>
      <c r="T1291">
        <v>100</v>
      </c>
    </row>
    <row r="1292" spans="1:20">
      <c r="A1292" t="s">
        <v>1097</v>
      </c>
      <c r="C1292">
        <v>4.4000000000000004</v>
      </c>
      <c r="D1292">
        <v>3.9</v>
      </c>
      <c r="E1292">
        <v>3.4</v>
      </c>
      <c r="L1292">
        <v>3.9</v>
      </c>
      <c r="N1292">
        <v>0</v>
      </c>
    </row>
    <row r="1293" spans="1:20">
      <c r="A1293" t="s">
        <v>465</v>
      </c>
      <c r="C1293">
        <v>2.2000000000000002</v>
      </c>
      <c r="D1293">
        <v>1.6</v>
      </c>
      <c r="E1293">
        <v>1</v>
      </c>
      <c r="L1293">
        <v>1.6</v>
      </c>
      <c r="N1293">
        <v>0</v>
      </c>
      <c r="P1293" s="22"/>
    </row>
    <row r="1294" spans="1:20">
      <c r="A1294" t="s">
        <v>466</v>
      </c>
      <c r="C1294">
        <v>12.1</v>
      </c>
      <c r="D1294">
        <v>11</v>
      </c>
      <c r="E1294">
        <v>9.9</v>
      </c>
      <c r="L1294">
        <v>11</v>
      </c>
      <c r="N1294">
        <v>0</v>
      </c>
      <c r="O1294">
        <v>10</v>
      </c>
      <c r="P1294" s="22">
        <v>5200</v>
      </c>
      <c r="Q1294">
        <v>11.5</v>
      </c>
      <c r="R1294" s="22">
        <v>200</v>
      </c>
      <c r="S1294">
        <v>12.1</v>
      </c>
      <c r="T1294" s="22">
        <v>200</v>
      </c>
    </row>
    <row r="1295" spans="1:20">
      <c r="A1295" t="s">
        <v>1328</v>
      </c>
      <c r="C1295">
        <v>9.6</v>
      </c>
      <c r="D1295">
        <v>6.9</v>
      </c>
      <c r="E1295">
        <v>4.2</v>
      </c>
      <c r="L1295">
        <v>6.9</v>
      </c>
      <c r="N1295">
        <v>0</v>
      </c>
    </row>
    <row r="1296" spans="1:20">
      <c r="A1296" t="s">
        <v>194</v>
      </c>
      <c r="C1296">
        <v>18.399999999999999</v>
      </c>
      <c r="D1296">
        <v>17.2</v>
      </c>
      <c r="E1296">
        <v>16</v>
      </c>
      <c r="H1296">
        <v>16</v>
      </c>
      <c r="I1296">
        <v>10</v>
      </c>
      <c r="J1296">
        <v>16.100000000000001</v>
      </c>
      <c r="K1296" s="22">
        <v>1000</v>
      </c>
      <c r="L1296">
        <v>17.2</v>
      </c>
      <c r="N1296">
        <v>0</v>
      </c>
      <c r="O1296">
        <v>17.2</v>
      </c>
      <c r="P1296" s="22">
        <v>2000</v>
      </c>
      <c r="Q1296">
        <v>17.5</v>
      </c>
      <c r="R1296" s="22">
        <v>30</v>
      </c>
      <c r="T1296" s="22"/>
    </row>
    <row r="1297" spans="1:20">
      <c r="A1297" t="s">
        <v>467</v>
      </c>
      <c r="C1297">
        <v>29.8</v>
      </c>
      <c r="D1297">
        <v>27.1</v>
      </c>
      <c r="E1297">
        <v>24.4</v>
      </c>
      <c r="K1297" s="22"/>
      <c r="L1297">
        <v>27.1</v>
      </c>
      <c r="N1297">
        <v>0</v>
      </c>
      <c r="O1297">
        <v>26</v>
      </c>
      <c r="P1297" s="22">
        <v>200</v>
      </c>
      <c r="Q1297">
        <v>27.1</v>
      </c>
      <c r="R1297" s="22">
        <v>500</v>
      </c>
      <c r="S1297">
        <v>28.5</v>
      </c>
      <c r="T1297">
        <v>100</v>
      </c>
    </row>
    <row r="1298" spans="1:20">
      <c r="A1298" t="s">
        <v>1098</v>
      </c>
      <c r="C1298">
        <v>1.4</v>
      </c>
      <c r="D1298">
        <v>1.3</v>
      </c>
      <c r="E1298">
        <v>1.2</v>
      </c>
      <c r="L1298">
        <v>1.3</v>
      </c>
      <c r="N1298">
        <v>0</v>
      </c>
      <c r="R1298" s="22"/>
    </row>
    <row r="1299" spans="1:20">
      <c r="A1299" t="s">
        <v>1099</v>
      </c>
      <c r="C1299">
        <v>23.5</v>
      </c>
      <c r="D1299">
        <v>16.8</v>
      </c>
      <c r="E1299">
        <v>10.1</v>
      </c>
      <c r="J1299">
        <v>19.3</v>
      </c>
      <c r="K1299">
        <v>100</v>
      </c>
      <c r="L1299">
        <v>16.8</v>
      </c>
      <c r="N1299">
        <v>0</v>
      </c>
      <c r="P1299" s="22"/>
      <c r="R1299" s="22"/>
    </row>
    <row r="1300" spans="1:20">
      <c r="A1300" t="s">
        <v>195</v>
      </c>
      <c r="C1300">
        <v>10.5</v>
      </c>
      <c r="D1300">
        <v>9.1999999999999993</v>
      </c>
      <c r="E1300">
        <v>7.9</v>
      </c>
      <c r="L1300">
        <v>9.1999999999999993</v>
      </c>
      <c r="N1300">
        <v>0</v>
      </c>
      <c r="O1300">
        <v>10</v>
      </c>
      <c r="P1300">
        <v>200</v>
      </c>
      <c r="Q1300">
        <v>10.4</v>
      </c>
      <c r="R1300">
        <v>100</v>
      </c>
    </row>
    <row r="1301" spans="1:20">
      <c r="A1301" t="s">
        <v>1100</v>
      </c>
      <c r="C1301">
        <v>20.100000000000001</v>
      </c>
      <c r="D1301">
        <v>14.4</v>
      </c>
      <c r="E1301">
        <v>8.6999999999999993</v>
      </c>
      <c r="J1301">
        <v>14.4</v>
      </c>
      <c r="K1301">
        <v>300</v>
      </c>
      <c r="L1301">
        <v>14.4</v>
      </c>
      <c r="N1301">
        <v>0</v>
      </c>
    </row>
    <row r="1302" spans="1:20">
      <c r="A1302" t="s">
        <v>908</v>
      </c>
      <c r="C1302">
        <v>12.6</v>
      </c>
      <c r="D1302">
        <v>11</v>
      </c>
      <c r="E1302">
        <v>9.4</v>
      </c>
      <c r="F1302">
        <v>9.5</v>
      </c>
      <c r="G1302">
        <v>300</v>
      </c>
      <c r="H1302">
        <v>9.6</v>
      </c>
      <c r="I1302" s="22">
        <v>2000</v>
      </c>
      <c r="J1302">
        <v>9.6999999999999993</v>
      </c>
      <c r="K1302" s="22">
        <v>1000</v>
      </c>
      <c r="L1302">
        <v>11</v>
      </c>
      <c r="N1302">
        <v>0</v>
      </c>
      <c r="O1302">
        <v>12.5</v>
      </c>
      <c r="P1302" s="22">
        <v>1000</v>
      </c>
      <c r="Q1302">
        <v>12.6</v>
      </c>
      <c r="R1302" s="22">
        <v>1000</v>
      </c>
    </row>
    <row r="1303" spans="1:20">
      <c r="A1303" t="s">
        <v>1875</v>
      </c>
      <c r="C1303">
        <v>11.7</v>
      </c>
      <c r="D1303">
        <v>10.199999999999999</v>
      </c>
      <c r="E1303">
        <v>8.6999999999999993</v>
      </c>
      <c r="L1303">
        <v>10.199999999999999</v>
      </c>
      <c r="N1303">
        <v>0</v>
      </c>
      <c r="P1303" s="22"/>
      <c r="R1303" s="22"/>
      <c r="T1303" s="22"/>
    </row>
    <row r="1304" spans="1:20">
      <c r="A1304" t="s">
        <v>1641</v>
      </c>
      <c r="C1304">
        <v>14.9</v>
      </c>
      <c r="D1304">
        <v>10.7</v>
      </c>
      <c r="E1304">
        <v>6.5</v>
      </c>
      <c r="L1304">
        <v>10.7</v>
      </c>
      <c r="N1304">
        <v>0</v>
      </c>
      <c r="R1304" s="22"/>
      <c r="T1304" s="22"/>
    </row>
    <row r="1305" spans="1:20">
      <c r="A1305" t="s">
        <v>196</v>
      </c>
      <c r="C1305">
        <v>49.2</v>
      </c>
      <c r="D1305">
        <v>46</v>
      </c>
      <c r="E1305">
        <v>42.8</v>
      </c>
      <c r="F1305">
        <v>43.2</v>
      </c>
      <c r="G1305">
        <v>130</v>
      </c>
      <c r="H1305">
        <v>43.25</v>
      </c>
      <c r="I1305">
        <v>10</v>
      </c>
      <c r="J1305">
        <v>44</v>
      </c>
      <c r="K1305">
        <v>70</v>
      </c>
      <c r="L1305">
        <v>46</v>
      </c>
      <c r="N1305">
        <v>0</v>
      </c>
      <c r="O1305">
        <v>45.95</v>
      </c>
      <c r="P1305" s="22">
        <v>90</v>
      </c>
      <c r="Q1305">
        <v>46</v>
      </c>
      <c r="R1305" s="22">
        <v>1000</v>
      </c>
      <c r="S1305">
        <v>47</v>
      </c>
      <c r="T1305" s="22">
        <v>1500</v>
      </c>
    </row>
    <row r="1306" spans="1:20">
      <c r="A1306" t="s">
        <v>1101</v>
      </c>
      <c r="C1306">
        <v>12.4</v>
      </c>
      <c r="D1306">
        <v>8.9</v>
      </c>
      <c r="E1306">
        <v>5.4</v>
      </c>
      <c r="L1306">
        <v>8.9</v>
      </c>
      <c r="N1306">
        <v>0</v>
      </c>
      <c r="O1306">
        <v>12.4</v>
      </c>
      <c r="P1306" s="22">
        <v>100</v>
      </c>
      <c r="R1306" s="22"/>
    </row>
    <row r="1307" spans="1:20">
      <c r="A1307" t="s">
        <v>1602</v>
      </c>
      <c r="C1307">
        <v>14</v>
      </c>
      <c r="D1307">
        <v>10</v>
      </c>
      <c r="E1307">
        <v>6</v>
      </c>
      <c r="L1307">
        <v>10</v>
      </c>
      <c r="N1307">
        <v>0</v>
      </c>
      <c r="P1307" s="22"/>
      <c r="R1307" s="22"/>
    </row>
    <row r="1308" spans="1:20">
      <c r="A1308" t="s">
        <v>197</v>
      </c>
      <c r="C1308">
        <v>45.25</v>
      </c>
      <c r="D1308">
        <v>42.3</v>
      </c>
      <c r="E1308">
        <v>39.35</v>
      </c>
      <c r="I1308" s="22"/>
      <c r="J1308">
        <v>39.4</v>
      </c>
      <c r="K1308">
        <v>300</v>
      </c>
      <c r="L1308">
        <v>42.3</v>
      </c>
      <c r="N1308">
        <v>0</v>
      </c>
      <c r="O1308">
        <v>42.4</v>
      </c>
      <c r="P1308" s="22">
        <v>1950</v>
      </c>
      <c r="Q1308">
        <v>42.5</v>
      </c>
      <c r="R1308" s="22">
        <v>6970</v>
      </c>
      <c r="S1308">
        <v>42.6</v>
      </c>
      <c r="T1308" s="22">
        <v>2000</v>
      </c>
    </row>
    <row r="1309" spans="1:20">
      <c r="A1309" t="s">
        <v>1530</v>
      </c>
      <c r="C1309">
        <v>26.4</v>
      </c>
      <c r="D1309">
        <v>18.899999999999999</v>
      </c>
      <c r="E1309">
        <v>11.4</v>
      </c>
      <c r="L1309">
        <v>18.899999999999999</v>
      </c>
      <c r="N1309">
        <v>0</v>
      </c>
      <c r="P1309" s="22"/>
      <c r="T1309" s="22"/>
    </row>
    <row r="1310" spans="1:20">
      <c r="A1310" t="s">
        <v>468</v>
      </c>
      <c r="C1310">
        <v>2.2000000000000002</v>
      </c>
      <c r="D1310">
        <v>2</v>
      </c>
      <c r="E1310">
        <v>1.8</v>
      </c>
      <c r="J1310">
        <v>1.8</v>
      </c>
      <c r="K1310" s="22">
        <v>1700</v>
      </c>
      <c r="L1310">
        <v>2</v>
      </c>
      <c r="N1310">
        <v>0</v>
      </c>
      <c r="O1310">
        <v>2</v>
      </c>
      <c r="P1310" s="22">
        <v>2100</v>
      </c>
      <c r="Q1310">
        <v>2.1</v>
      </c>
      <c r="R1310" s="22">
        <v>7700</v>
      </c>
      <c r="S1310">
        <v>2.2000000000000002</v>
      </c>
      <c r="T1310" s="22">
        <v>15900</v>
      </c>
    </row>
    <row r="1311" spans="1:20">
      <c r="A1311" t="s">
        <v>1212</v>
      </c>
      <c r="C1311">
        <v>8.6</v>
      </c>
      <c r="D1311">
        <v>7.5</v>
      </c>
      <c r="E1311">
        <v>6.4</v>
      </c>
      <c r="F1311">
        <v>7.2</v>
      </c>
      <c r="G1311" s="22">
        <v>3700</v>
      </c>
      <c r="H1311">
        <v>7.3</v>
      </c>
      <c r="I1311" s="22">
        <v>3100</v>
      </c>
      <c r="J1311">
        <v>7.5</v>
      </c>
      <c r="K1311" s="22">
        <v>4000</v>
      </c>
      <c r="L1311">
        <v>7.5</v>
      </c>
      <c r="N1311">
        <v>0</v>
      </c>
      <c r="O1311">
        <v>7.8</v>
      </c>
      <c r="P1311">
        <v>100</v>
      </c>
      <c r="Q1311">
        <v>7.9</v>
      </c>
      <c r="R1311" s="22">
        <v>3000</v>
      </c>
      <c r="S1311">
        <v>8</v>
      </c>
      <c r="T1311" s="22">
        <v>10000</v>
      </c>
    </row>
    <row r="1312" spans="1:20">
      <c r="A1312" t="s">
        <v>1560</v>
      </c>
      <c r="C1312">
        <v>38.700000000000003</v>
      </c>
      <c r="D1312">
        <v>27.7</v>
      </c>
      <c r="E1312">
        <v>16.7</v>
      </c>
      <c r="J1312">
        <v>16.7</v>
      </c>
      <c r="K1312">
        <v>100</v>
      </c>
      <c r="L1312">
        <v>27.7</v>
      </c>
      <c r="N1312">
        <v>0</v>
      </c>
    </row>
    <row r="1313" spans="1:20">
      <c r="A1313" t="s">
        <v>1642</v>
      </c>
      <c r="C1313">
        <v>11.5</v>
      </c>
      <c r="D1313">
        <v>10</v>
      </c>
      <c r="E1313">
        <v>8.5</v>
      </c>
      <c r="L1313">
        <v>10</v>
      </c>
      <c r="N1313">
        <v>0</v>
      </c>
      <c r="P1313" s="22"/>
    </row>
    <row r="1314" spans="1:20">
      <c r="A1314" t="s">
        <v>1579</v>
      </c>
      <c r="C1314">
        <v>6.3</v>
      </c>
      <c r="D1314">
        <v>5.5</v>
      </c>
      <c r="E1314">
        <v>4.7</v>
      </c>
      <c r="G1314" s="22"/>
      <c r="I1314" s="22"/>
      <c r="K1314" s="22"/>
      <c r="L1314">
        <v>5.5</v>
      </c>
      <c r="N1314">
        <v>0</v>
      </c>
      <c r="O1314">
        <v>5.5</v>
      </c>
      <c r="P1314">
        <v>200</v>
      </c>
      <c r="Q1314">
        <v>5.7</v>
      </c>
      <c r="R1314" s="22">
        <v>1000</v>
      </c>
      <c r="S1314">
        <v>5.8</v>
      </c>
      <c r="T1314" s="22">
        <v>500</v>
      </c>
    </row>
    <row r="1315" spans="1:20">
      <c r="A1315" t="s">
        <v>798</v>
      </c>
      <c r="C1315">
        <v>11.9</v>
      </c>
      <c r="D1315">
        <v>10.9</v>
      </c>
      <c r="E1315">
        <v>9.9</v>
      </c>
      <c r="H1315">
        <v>10.1</v>
      </c>
      <c r="I1315">
        <v>200</v>
      </c>
      <c r="J1315">
        <v>10.5</v>
      </c>
      <c r="K1315" s="22">
        <v>1700</v>
      </c>
      <c r="L1315">
        <v>10.9</v>
      </c>
      <c r="N1315">
        <v>0</v>
      </c>
      <c r="O1315">
        <v>11</v>
      </c>
      <c r="P1315" s="22">
        <v>5000</v>
      </c>
      <c r="Q1315">
        <v>11.2</v>
      </c>
      <c r="R1315">
        <v>200</v>
      </c>
      <c r="S1315">
        <v>11.9</v>
      </c>
      <c r="T1315" s="22">
        <v>1000</v>
      </c>
    </row>
    <row r="1316" spans="1:20">
      <c r="A1316" t="s">
        <v>1178</v>
      </c>
      <c r="C1316">
        <v>11.3</v>
      </c>
      <c r="D1316">
        <v>8.1</v>
      </c>
      <c r="E1316">
        <v>4.9000000000000004</v>
      </c>
      <c r="K1316" s="22"/>
      <c r="L1316">
        <v>8.1</v>
      </c>
      <c r="N1316">
        <v>0</v>
      </c>
      <c r="T1316" s="22"/>
    </row>
    <row r="1317" spans="1:20">
      <c r="A1317" t="s">
        <v>1102</v>
      </c>
      <c r="C1317">
        <v>54</v>
      </c>
      <c r="D1317">
        <v>38.6</v>
      </c>
      <c r="E1317">
        <v>23.2</v>
      </c>
      <c r="K1317" s="22"/>
      <c r="L1317">
        <v>38.6</v>
      </c>
      <c r="N1317">
        <v>0</v>
      </c>
      <c r="O1317">
        <v>54</v>
      </c>
      <c r="P1317">
        <v>100</v>
      </c>
      <c r="T1317" s="22"/>
    </row>
    <row r="1318" spans="1:20">
      <c r="A1318" t="s">
        <v>1329</v>
      </c>
      <c r="C1318">
        <v>12.3</v>
      </c>
      <c r="D1318">
        <v>8.8000000000000007</v>
      </c>
      <c r="E1318">
        <v>5.3</v>
      </c>
      <c r="J1318">
        <v>8.5</v>
      </c>
      <c r="K1318">
        <v>100</v>
      </c>
      <c r="L1318">
        <v>8.8000000000000007</v>
      </c>
      <c r="N1318">
        <v>0</v>
      </c>
    </row>
    <row r="1319" spans="1:20">
      <c r="A1319" t="s">
        <v>201</v>
      </c>
      <c r="C1319">
        <v>25.85</v>
      </c>
      <c r="D1319">
        <v>24.2</v>
      </c>
      <c r="E1319">
        <v>22.55</v>
      </c>
      <c r="F1319">
        <v>23.5</v>
      </c>
      <c r="G1319">
        <v>100</v>
      </c>
      <c r="H1319">
        <v>24.2</v>
      </c>
      <c r="I1319" s="22">
        <v>2000</v>
      </c>
      <c r="J1319">
        <v>24.3</v>
      </c>
      <c r="K1319" s="22">
        <v>2000</v>
      </c>
      <c r="L1319">
        <v>24.2</v>
      </c>
      <c r="N1319">
        <v>0</v>
      </c>
      <c r="O1319">
        <v>24.7</v>
      </c>
      <c r="P1319" s="22">
        <v>5000</v>
      </c>
      <c r="R1319" s="22"/>
    </row>
    <row r="1320" spans="1:20">
      <c r="A1320" t="s">
        <v>1531</v>
      </c>
      <c r="C1320">
        <v>14</v>
      </c>
      <c r="D1320">
        <v>10</v>
      </c>
      <c r="E1320">
        <v>6</v>
      </c>
      <c r="G1320" s="22"/>
      <c r="I1320" s="22"/>
      <c r="K1320" s="22"/>
      <c r="L1320">
        <v>10</v>
      </c>
      <c r="N1320">
        <v>0</v>
      </c>
      <c r="P1320" s="22"/>
      <c r="R1320" s="22"/>
    </row>
    <row r="1321" spans="1:20">
      <c r="A1321" t="s">
        <v>1104</v>
      </c>
      <c r="C1321">
        <v>2.8</v>
      </c>
      <c r="D1321">
        <v>2.5</v>
      </c>
      <c r="E1321">
        <v>2.2000000000000002</v>
      </c>
      <c r="I1321" s="22"/>
      <c r="K1321" s="22"/>
      <c r="L1321">
        <v>2.5</v>
      </c>
      <c r="N1321">
        <v>0</v>
      </c>
      <c r="P1321" s="22"/>
      <c r="R1321" s="22"/>
      <c r="T1321" s="22"/>
    </row>
    <row r="1322" spans="1:20">
      <c r="A1322" t="s">
        <v>470</v>
      </c>
      <c r="C1322">
        <v>9.9</v>
      </c>
      <c r="D1322">
        <v>9</v>
      </c>
      <c r="E1322">
        <v>8.1</v>
      </c>
      <c r="I1322" s="22"/>
      <c r="K1322" s="22"/>
      <c r="L1322">
        <v>9</v>
      </c>
      <c r="N1322">
        <v>0</v>
      </c>
      <c r="P1322" s="22"/>
    </row>
    <row r="1323" spans="1:20">
      <c r="A1323" t="s">
        <v>1573</v>
      </c>
      <c r="C1323">
        <v>3.9</v>
      </c>
      <c r="D1323">
        <v>2.8</v>
      </c>
      <c r="E1323">
        <v>1.7</v>
      </c>
      <c r="K1323" s="22"/>
      <c r="L1323">
        <v>2.8</v>
      </c>
      <c r="N1323">
        <v>0</v>
      </c>
    </row>
    <row r="1324" spans="1:20">
      <c r="A1324" t="s">
        <v>1550</v>
      </c>
      <c r="C1324">
        <v>3.2</v>
      </c>
      <c r="D1324">
        <v>2.8</v>
      </c>
      <c r="E1324">
        <v>2.4</v>
      </c>
      <c r="L1324">
        <v>2.8</v>
      </c>
      <c r="N1324">
        <v>0</v>
      </c>
    </row>
    <row r="1325" spans="1:20">
      <c r="A1325" t="s">
        <v>472</v>
      </c>
      <c r="C1325">
        <v>4.5999999999999996</v>
      </c>
      <c r="D1325">
        <v>4.2</v>
      </c>
      <c r="E1325">
        <v>3.8</v>
      </c>
      <c r="F1325">
        <v>3.9</v>
      </c>
      <c r="G1325" s="22">
        <v>1200</v>
      </c>
      <c r="H1325">
        <v>4</v>
      </c>
      <c r="I1325" s="22">
        <v>1100</v>
      </c>
      <c r="J1325">
        <v>4.0999999999999996</v>
      </c>
      <c r="K1325" s="22">
        <v>8000</v>
      </c>
      <c r="L1325">
        <v>4.2</v>
      </c>
      <c r="N1325">
        <v>0</v>
      </c>
      <c r="O1325">
        <v>4.3</v>
      </c>
      <c r="P1325" s="22">
        <v>1000</v>
      </c>
      <c r="Q1325">
        <v>4.4000000000000004</v>
      </c>
      <c r="R1325" s="22">
        <v>1000</v>
      </c>
      <c r="S1325">
        <v>4.5</v>
      </c>
      <c r="T1325">
        <v>900</v>
      </c>
    </row>
    <row r="1326" spans="1:20">
      <c r="A1326" t="s">
        <v>474</v>
      </c>
      <c r="C1326">
        <v>5.0999999999999996</v>
      </c>
      <c r="D1326">
        <v>4.7</v>
      </c>
      <c r="E1326">
        <v>4.3</v>
      </c>
      <c r="F1326">
        <v>4.3</v>
      </c>
      <c r="G1326" s="22">
        <v>6000</v>
      </c>
      <c r="H1326">
        <v>4.4000000000000004</v>
      </c>
      <c r="I1326" s="22">
        <v>1700</v>
      </c>
      <c r="J1326">
        <v>4.5</v>
      </c>
      <c r="K1326" s="22">
        <v>1000</v>
      </c>
      <c r="L1326">
        <v>4.7</v>
      </c>
      <c r="N1326">
        <v>0</v>
      </c>
      <c r="O1326">
        <v>4.8</v>
      </c>
      <c r="P1326">
        <v>500</v>
      </c>
      <c r="Q1326">
        <v>4.9000000000000004</v>
      </c>
      <c r="R1326">
        <v>500</v>
      </c>
      <c r="S1326">
        <v>5</v>
      </c>
      <c r="T1326">
        <v>800</v>
      </c>
    </row>
    <row r="1327" spans="1:20">
      <c r="A1327" t="s">
        <v>1369</v>
      </c>
      <c r="C1327">
        <v>9.8000000000000007</v>
      </c>
      <c r="D1327">
        <v>7</v>
      </c>
      <c r="E1327">
        <v>4.2</v>
      </c>
      <c r="L1327">
        <v>7</v>
      </c>
      <c r="N1327">
        <v>0</v>
      </c>
      <c r="P1327" s="22"/>
    </row>
    <row r="1328" spans="1:20">
      <c r="A1328" t="s">
        <v>817</v>
      </c>
      <c r="C1328">
        <v>7.59</v>
      </c>
      <c r="D1328">
        <v>7.1</v>
      </c>
      <c r="E1328">
        <v>6.61</v>
      </c>
      <c r="F1328">
        <v>6.61</v>
      </c>
      <c r="G1328">
        <v>100</v>
      </c>
      <c r="H1328">
        <v>6.62</v>
      </c>
      <c r="I1328">
        <v>200</v>
      </c>
      <c r="J1328">
        <v>6.7</v>
      </c>
      <c r="K1328" s="22">
        <v>1000</v>
      </c>
      <c r="L1328">
        <v>7.1</v>
      </c>
      <c r="N1328">
        <v>0</v>
      </c>
      <c r="O1328">
        <v>7.2</v>
      </c>
      <c r="P1328">
        <v>500</v>
      </c>
      <c r="Q1328">
        <v>7.3</v>
      </c>
      <c r="R1328">
        <v>100</v>
      </c>
      <c r="S1328">
        <v>7.55</v>
      </c>
      <c r="T1328">
        <v>100</v>
      </c>
    </row>
    <row r="1329" spans="1:20">
      <c r="A1329" t="s">
        <v>1468</v>
      </c>
      <c r="C1329">
        <v>11.7</v>
      </c>
      <c r="D1329">
        <v>10.199999999999999</v>
      </c>
      <c r="E1329">
        <v>8.6999999999999993</v>
      </c>
      <c r="J1329">
        <v>8.6999999999999993</v>
      </c>
      <c r="K1329" s="22">
        <v>1000</v>
      </c>
      <c r="L1329">
        <v>10.199999999999999</v>
      </c>
      <c r="N1329">
        <v>0</v>
      </c>
      <c r="O1329">
        <v>10.5</v>
      </c>
      <c r="P1329" s="22">
        <v>5000</v>
      </c>
      <c r="Q1329">
        <v>10.8</v>
      </c>
      <c r="R1329" s="22">
        <v>5000</v>
      </c>
      <c r="S1329">
        <v>11.7</v>
      </c>
      <c r="T1329">
        <v>300</v>
      </c>
    </row>
    <row r="1330" spans="1:20">
      <c r="A1330" t="s">
        <v>475</v>
      </c>
      <c r="C1330">
        <v>28.4</v>
      </c>
      <c r="D1330">
        <v>25.9</v>
      </c>
      <c r="E1330">
        <v>23.4</v>
      </c>
      <c r="L1330">
        <v>25.9</v>
      </c>
      <c r="N1330">
        <v>0</v>
      </c>
    </row>
    <row r="1331" spans="1:20">
      <c r="A1331" t="s">
        <v>818</v>
      </c>
      <c r="C1331">
        <v>5.8</v>
      </c>
      <c r="D1331">
        <v>5.3</v>
      </c>
      <c r="E1331">
        <v>4.8</v>
      </c>
      <c r="J1331">
        <v>4.8</v>
      </c>
      <c r="K1331" s="22">
        <v>1000</v>
      </c>
      <c r="L1331">
        <v>5.3</v>
      </c>
      <c r="N1331">
        <v>0</v>
      </c>
      <c r="O1331">
        <v>5.3</v>
      </c>
      <c r="P1331" s="22">
        <v>900</v>
      </c>
      <c r="Q1331">
        <v>5.7</v>
      </c>
      <c r="R1331">
        <v>200</v>
      </c>
      <c r="S1331">
        <v>5.8</v>
      </c>
      <c r="T1331" s="22">
        <v>6000</v>
      </c>
    </row>
    <row r="1332" spans="1:20">
      <c r="A1332" t="s">
        <v>909</v>
      </c>
      <c r="C1332">
        <v>7.7</v>
      </c>
      <c r="D1332">
        <v>6.7</v>
      </c>
      <c r="E1332">
        <v>5.7</v>
      </c>
      <c r="H1332">
        <v>6.1</v>
      </c>
      <c r="I1332" s="22">
        <v>1300</v>
      </c>
      <c r="J1332">
        <v>6.7</v>
      </c>
      <c r="K1332">
        <v>300</v>
      </c>
      <c r="L1332">
        <v>6.7</v>
      </c>
      <c r="N1332">
        <v>0</v>
      </c>
      <c r="O1332">
        <v>7.7</v>
      </c>
      <c r="P1332">
        <v>200</v>
      </c>
    </row>
    <row r="1333" spans="1:20">
      <c r="A1333" t="s">
        <v>476</v>
      </c>
      <c r="C1333">
        <v>7.7</v>
      </c>
      <c r="D1333">
        <v>5.5</v>
      </c>
      <c r="E1333">
        <v>3.3</v>
      </c>
      <c r="L1333">
        <v>5.5</v>
      </c>
      <c r="N1333">
        <v>0</v>
      </c>
      <c r="R1333" s="22"/>
    </row>
    <row r="1334" spans="1:20">
      <c r="A1334" t="s">
        <v>477</v>
      </c>
      <c r="C1334">
        <v>18.7</v>
      </c>
      <c r="D1334">
        <v>17</v>
      </c>
      <c r="E1334">
        <v>15.3</v>
      </c>
      <c r="J1334">
        <v>16</v>
      </c>
      <c r="K1334">
        <v>700</v>
      </c>
      <c r="L1334">
        <v>17</v>
      </c>
      <c r="N1334">
        <v>0</v>
      </c>
      <c r="P1334" s="22"/>
      <c r="R1334" s="22"/>
    </row>
    <row r="1335" spans="1:20">
      <c r="A1335" t="s">
        <v>1412</v>
      </c>
      <c r="C1335">
        <v>35.299999999999997</v>
      </c>
      <c r="D1335">
        <v>33</v>
      </c>
      <c r="E1335">
        <v>30.7</v>
      </c>
      <c r="F1335">
        <v>30.7</v>
      </c>
      <c r="G1335" s="22">
        <v>3000</v>
      </c>
      <c r="H1335">
        <v>31</v>
      </c>
      <c r="I1335">
        <v>250</v>
      </c>
      <c r="J1335">
        <v>31.5</v>
      </c>
      <c r="K1335" s="22">
        <v>1000</v>
      </c>
      <c r="L1335">
        <v>33</v>
      </c>
      <c r="N1335">
        <v>0</v>
      </c>
      <c r="O1335">
        <v>32.5</v>
      </c>
      <c r="P1335" s="22">
        <v>6000</v>
      </c>
      <c r="Q1335">
        <v>33</v>
      </c>
      <c r="R1335">
        <v>640</v>
      </c>
      <c r="S1335">
        <v>34.5</v>
      </c>
      <c r="T1335">
        <v>560</v>
      </c>
    </row>
    <row r="1336" spans="1:20">
      <c r="A1336" t="s">
        <v>1533</v>
      </c>
      <c r="C1336">
        <v>14</v>
      </c>
      <c r="D1336">
        <v>10</v>
      </c>
      <c r="E1336">
        <v>6</v>
      </c>
      <c r="L1336">
        <v>10</v>
      </c>
      <c r="N1336">
        <v>0</v>
      </c>
      <c r="P1336" s="22"/>
    </row>
    <row r="1337" spans="1:20">
      <c r="A1337" t="s">
        <v>1370</v>
      </c>
      <c r="C1337">
        <v>7.8</v>
      </c>
      <c r="D1337">
        <v>5.6</v>
      </c>
      <c r="E1337">
        <v>3.4</v>
      </c>
      <c r="L1337">
        <v>5.6</v>
      </c>
      <c r="N1337">
        <v>0</v>
      </c>
    </row>
    <row r="1338" spans="1:20">
      <c r="A1338" t="s">
        <v>478</v>
      </c>
      <c r="C1338">
        <v>10.5</v>
      </c>
      <c r="D1338">
        <v>9.6</v>
      </c>
      <c r="E1338">
        <v>8.6999999999999993</v>
      </c>
      <c r="J1338">
        <v>10</v>
      </c>
      <c r="K1338" s="22">
        <v>2000</v>
      </c>
      <c r="L1338">
        <v>9.6</v>
      </c>
      <c r="N1338">
        <v>0</v>
      </c>
    </row>
    <row r="1339" spans="1:20">
      <c r="A1339" t="s">
        <v>1408</v>
      </c>
      <c r="C1339">
        <v>17.5</v>
      </c>
      <c r="D1339">
        <v>12.5</v>
      </c>
      <c r="E1339">
        <v>7.5</v>
      </c>
      <c r="L1339">
        <v>12.5</v>
      </c>
      <c r="N1339">
        <v>0</v>
      </c>
      <c r="T1339" s="22"/>
    </row>
    <row r="1340" spans="1:20">
      <c r="A1340" t="s">
        <v>1106</v>
      </c>
      <c r="C1340">
        <v>33.299999999999997</v>
      </c>
      <c r="D1340">
        <v>29</v>
      </c>
      <c r="E1340">
        <v>24.7</v>
      </c>
      <c r="L1340">
        <v>29</v>
      </c>
      <c r="N1340">
        <v>0</v>
      </c>
      <c r="O1340">
        <v>33.299999999999997</v>
      </c>
      <c r="P1340" s="22">
        <v>100</v>
      </c>
      <c r="R1340" s="22"/>
    </row>
    <row r="1341" spans="1:20">
      <c r="A1341" t="s">
        <v>208</v>
      </c>
      <c r="C1341">
        <v>6.84</v>
      </c>
      <c r="D1341">
        <v>6.4</v>
      </c>
      <c r="E1341">
        <v>5.96</v>
      </c>
      <c r="H1341">
        <v>5.98</v>
      </c>
      <c r="I1341">
        <v>500</v>
      </c>
      <c r="J1341">
        <v>6.02</v>
      </c>
      <c r="K1341" s="22">
        <v>2500</v>
      </c>
      <c r="L1341">
        <v>6.4</v>
      </c>
      <c r="N1341">
        <v>0</v>
      </c>
      <c r="O1341">
        <v>6.35</v>
      </c>
      <c r="P1341">
        <v>310</v>
      </c>
      <c r="Q1341">
        <v>6.4</v>
      </c>
      <c r="R1341">
        <v>140</v>
      </c>
      <c r="S1341">
        <v>6.5</v>
      </c>
      <c r="T1341">
        <v>100</v>
      </c>
    </row>
    <row r="1342" spans="1:20">
      <c r="A1342" t="s">
        <v>922</v>
      </c>
      <c r="C1342">
        <v>15.5</v>
      </c>
      <c r="D1342">
        <v>14.5</v>
      </c>
      <c r="E1342">
        <v>13.5</v>
      </c>
      <c r="F1342">
        <v>13.7</v>
      </c>
      <c r="G1342" s="22">
        <v>1200</v>
      </c>
      <c r="H1342">
        <v>14</v>
      </c>
      <c r="I1342">
        <v>100</v>
      </c>
      <c r="J1342">
        <v>14.2</v>
      </c>
      <c r="K1342" s="22">
        <v>100</v>
      </c>
      <c r="L1342">
        <v>14.5</v>
      </c>
      <c r="N1342">
        <v>0</v>
      </c>
      <c r="O1342">
        <v>14.5</v>
      </c>
      <c r="P1342" s="22">
        <v>1880</v>
      </c>
      <c r="Q1342">
        <v>15.2</v>
      </c>
      <c r="R1342" s="22">
        <v>1000</v>
      </c>
    </row>
    <row r="1343" spans="1:20">
      <c r="A1343" t="s">
        <v>209</v>
      </c>
      <c r="C1343">
        <v>37.450000000000003</v>
      </c>
      <c r="D1343">
        <v>35</v>
      </c>
      <c r="E1343">
        <v>32.549999999999997</v>
      </c>
      <c r="F1343">
        <v>32.6</v>
      </c>
      <c r="G1343">
        <v>50</v>
      </c>
      <c r="H1343">
        <v>33</v>
      </c>
      <c r="I1343">
        <v>20</v>
      </c>
      <c r="J1343">
        <v>33.1</v>
      </c>
      <c r="K1343">
        <v>20</v>
      </c>
      <c r="L1343">
        <v>35</v>
      </c>
      <c r="N1343">
        <v>0</v>
      </c>
    </row>
    <row r="1344" spans="1:20">
      <c r="A1344" t="s">
        <v>481</v>
      </c>
      <c r="C1344">
        <v>8</v>
      </c>
      <c r="D1344">
        <v>7.3</v>
      </c>
      <c r="E1344">
        <v>6.6</v>
      </c>
      <c r="F1344">
        <v>6.8</v>
      </c>
      <c r="G1344">
        <v>200</v>
      </c>
      <c r="H1344">
        <v>7</v>
      </c>
      <c r="I1344" s="22">
        <v>5000</v>
      </c>
      <c r="J1344">
        <v>7.1</v>
      </c>
      <c r="K1344">
        <v>100</v>
      </c>
      <c r="L1344">
        <v>7.3</v>
      </c>
      <c r="N1344">
        <v>0</v>
      </c>
      <c r="O1344">
        <v>8</v>
      </c>
      <c r="P1344" s="22">
        <v>1100</v>
      </c>
    </row>
    <row r="1345" spans="1:20">
      <c r="A1345" t="s">
        <v>482</v>
      </c>
      <c r="C1345">
        <v>24.2</v>
      </c>
      <c r="D1345">
        <v>22</v>
      </c>
      <c r="E1345">
        <v>19.8</v>
      </c>
      <c r="F1345">
        <v>19.8</v>
      </c>
      <c r="G1345" s="22">
        <v>1000</v>
      </c>
      <c r="H1345">
        <v>19.899999999999999</v>
      </c>
      <c r="I1345">
        <v>200</v>
      </c>
      <c r="J1345">
        <v>20</v>
      </c>
      <c r="K1345">
        <v>100</v>
      </c>
      <c r="L1345">
        <v>22</v>
      </c>
      <c r="N1345">
        <v>0</v>
      </c>
      <c r="O1345">
        <v>21.9</v>
      </c>
      <c r="P1345">
        <v>400</v>
      </c>
      <c r="Q1345">
        <v>22</v>
      </c>
      <c r="R1345" s="22">
        <v>1900</v>
      </c>
      <c r="S1345">
        <v>23</v>
      </c>
      <c r="T1345">
        <v>200</v>
      </c>
    </row>
    <row r="1346" spans="1:20">
      <c r="A1346" t="s">
        <v>483</v>
      </c>
      <c r="C1346">
        <v>12.1</v>
      </c>
      <c r="D1346">
        <v>11</v>
      </c>
      <c r="E1346">
        <v>9.9</v>
      </c>
      <c r="H1346">
        <v>10</v>
      </c>
      <c r="I1346">
        <v>200</v>
      </c>
      <c r="J1346">
        <v>10.5</v>
      </c>
      <c r="K1346">
        <v>100</v>
      </c>
      <c r="L1346">
        <v>11</v>
      </c>
      <c r="N1346">
        <v>0</v>
      </c>
      <c r="O1346">
        <v>11</v>
      </c>
      <c r="P1346">
        <v>700</v>
      </c>
      <c r="Q1346">
        <v>12.1</v>
      </c>
      <c r="R1346" s="22">
        <v>1000</v>
      </c>
    </row>
    <row r="1347" spans="1:20">
      <c r="A1347" t="s">
        <v>872</v>
      </c>
      <c r="C1347">
        <v>8.1999999999999993</v>
      </c>
      <c r="D1347">
        <v>7.2</v>
      </c>
      <c r="E1347">
        <v>6.2</v>
      </c>
      <c r="F1347">
        <v>6.5</v>
      </c>
      <c r="G1347">
        <v>100</v>
      </c>
      <c r="H1347">
        <v>7</v>
      </c>
      <c r="I1347" s="22">
        <v>4000</v>
      </c>
      <c r="J1347">
        <v>7.1</v>
      </c>
      <c r="K1347" s="22">
        <v>4500</v>
      </c>
      <c r="L1347">
        <v>7.2</v>
      </c>
      <c r="N1347">
        <v>0</v>
      </c>
    </row>
    <row r="1348" spans="1:20">
      <c r="A1348" t="s">
        <v>1584</v>
      </c>
      <c r="C1348">
        <v>14.2</v>
      </c>
      <c r="D1348">
        <v>12.4</v>
      </c>
      <c r="E1348">
        <v>10.6</v>
      </c>
      <c r="H1348">
        <v>10.6</v>
      </c>
      <c r="I1348" s="22">
        <v>1100</v>
      </c>
      <c r="J1348">
        <v>11</v>
      </c>
      <c r="K1348">
        <v>300</v>
      </c>
      <c r="L1348">
        <v>12.4</v>
      </c>
      <c r="N1348">
        <v>0</v>
      </c>
      <c r="O1348">
        <v>13.8</v>
      </c>
      <c r="P1348">
        <v>300</v>
      </c>
      <c r="Q1348">
        <v>14.1</v>
      </c>
      <c r="R1348">
        <v>100</v>
      </c>
      <c r="S1348">
        <v>14.2</v>
      </c>
      <c r="T1348">
        <v>100</v>
      </c>
    </row>
    <row r="1349" spans="1:20">
      <c r="A1349" t="s">
        <v>874</v>
      </c>
      <c r="C1349">
        <v>11.9</v>
      </c>
      <c r="D1349">
        <v>10.4</v>
      </c>
      <c r="E1349">
        <v>8.9</v>
      </c>
      <c r="H1349">
        <v>8.9</v>
      </c>
      <c r="I1349">
        <v>100</v>
      </c>
      <c r="J1349">
        <v>9.1</v>
      </c>
      <c r="K1349" s="22">
        <v>100</v>
      </c>
      <c r="L1349">
        <v>10.4</v>
      </c>
      <c r="N1349">
        <v>0</v>
      </c>
      <c r="O1349">
        <v>10.7</v>
      </c>
      <c r="P1349" s="22">
        <v>1000</v>
      </c>
      <c r="Q1349">
        <v>10.8</v>
      </c>
      <c r="R1349" s="22">
        <v>700</v>
      </c>
      <c r="S1349">
        <v>10.9</v>
      </c>
      <c r="T1349">
        <v>800</v>
      </c>
    </row>
    <row r="1350" spans="1:20">
      <c r="A1350" t="s">
        <v>1247</v>
      </c>
      <c r="C1350">
        <v>9.1</v>
      </c>
      <c r="D1350">
        <v>8.3000000000000007</v>
      </c>
      <c r="E1350">
        <v>7.5</v>
      </c>
      <c r="G1350" s="22"/>
      <c r="K1350" s="22"/>
      <c r="L1350">
        <v>8.3000000000000007</v>
      </c>
      <c r="N1350">
        <v>0</v>
      </c>
      <c r="P1350" s="22"/>
      <c r="R1350" s="22"/>
      <c r="T1350" s="22"/>
    </row>
    <row r="1351" spans="1:20">
      <c r="A1351" t="s">
        <v>1330</v>
      </c>
      <c r="C1351">
        <v>46.5</v>
      </c>
      <c r="D1351">
        <v>40.5</v>
      </c>
      <c r="E1351">
        <v>34.5</v>
      </c>
      <c r="G1351" s="22"/>
      <c r="H1351">
        <v>34.5</v>
      </c>
      <c r="I1351">
        <v>100</v>
      </c>
      <c r="J1351">
        <v>35</v>
      </c>
      <c r="K1351" s="22">
        <v>500</v>
      </c>
      <c r="L1351">
        <v>40.5</v>
      </c>
      <c r="N1351">
        <v>0</v>
      </c>
      <c r="R1351" s="22"/>
      <c r="T1351" s="22"/>
    </row>
    <row r="1352" spans="1:20">
      <c r="A1352" t="s">
        <v>212</v>
      </c>
      <c r="C1352">
        <v>32</v>
      </c>
      <c r="D1352">
        <v>29.95</v>
      </c>
      <c r="E1352">
        <v>27.9</v>
      </c>
      <c r="F1352">
        <v>28.1</v>
      </c>
      <c r="G1352">
        <v>100</v>
      </c>
      <c r="H1352">
        <v>28.2</v>
      </c>
      <c r="I1352">
        <v>560</v>
      </c>
      <c r="J1352">
        <v>28.25</v>
      </c>
      <c r="K1352">
        <v>150</v>
      </c>
      <c r="L1352">
        <v>29.95</v>
      </c>
      <c r="N1352">
        <v>0</v>
      </c>
      <c r="O1352">
        <v>29.9</v>
      </c>
      <c r="P1352" s="22">
        <v>4580</v>
      </c>
      <c r="Q1352">
        <v>29.95</v>
      </c>
      <c r="R1352">
        <v>280</v>
      </c>
      <c r="S1352">
        <v>30</v>
      </c>
      <c r="T1352" s="22">
        <v>2200</v>
      </c>
    </row>
    <row r="1353" spans="1:20">
      <c r="A1353" t="s">
        <v>937</v>
      </c>
      <c r="C1353">
        <v>13.8</v>
      </c>
      <c r="D1353">
        <v>12</v>
      </c>
      <c r="E1353">
        <v>10.199999999999999</v>
      </c>
      <c r="J1353">
        <v>10.3</v>
      </c>
      <c r="K1353">
        <v>200</v>
      </c>
      <c r="L1353">
        <v>12</v>
      </c>
      <c r="N1353">
        <v>0</v>
      </c>
      <c r="O1353">
        <v>13.8</v>
      </c>
      <c r="P1353">
        <v>500</v>
      </c>
    </row>
    <row r="1354" spans="1:20">
      <c r="A1354" t="s">
        <v>485</v>
      </c>
      <c r="C1354">
        <v>8.5</v>
      </c>
      <c r="D1354">
        <v>7.8</v>
      </c>
      <c r="E1354">
        <v>7.1</v>
      </c>
      <c r="F1354">
        <v>7.5</v>
      </c>
      <c r="G1354" s="22">
        <v>1000</v>
      </c>
      <c r="H1354">
        <v>7.8</v>
      </c>
      <c r="I1354" s="22">
        <v>1000</v>
      </c>
      <c r="J1354">
        <v>7.9</v>
      </c>
      <c r="K1354" s="22">
        <v>2000</v>
      </c>
      <c r="L1354">
        <v>7.8</v>
      </c>
      <c r="N1354">
        <v>0</v>
      </c>
      <c r="R1354" s="22"/>
    </row>
    <row r="1355" spans="1:20">
      <c r="A1355" t="s">
        <v>1107</v>
      </c>
      <c r="C1355">
        <v>7.9</v>
      </c>
      <c r="D1355">
        <v>6.9</v>
      </c>
      <c r="E1355">
        <v>5.9</v>
      </c>
      <c r="J1355">
        <v>5.9</v>
      </c>
      <c r="K1355">
        <v>300</v>
      </c>
      <c r="L1355">
        <v>6.9</v>
      </c>
      <c r="N1355">
        <v>0</v>
      </c>
      <c r="O1355">
        <v>6.9</v>
      </c>
      <c r="P1355">
        <v>500</v>
      </c>
      <c r="Q1355">
        <v>7</v>
      </c>
      <c r="R1355">
        <v>100</v>
      </c>
      <c r="S1355">
        <v>7.9</v>
      </c>
      <c r="T1355" s="22">
        <v>1500</v>
      </c>
    </row>
    <row r="1356" spans="1:20">
      <c r="A1356" t="s">
        <v>213</v>
      </c>
      <c r="C1356">
        <v>12.5</v>
      </c>
      <c r="D1356">
        <v>11.7</v>
      </c>
      <c r="E1356">
        <v>10.9</v>
      </c>
      <c r="F1356">
        <v>11.55</v>
      </c>
      <c r="G1356" s="22">
        <v>12000</v>
      </c>
      <c r="H1356">
        <v>11.6</v>
      </c>
      <c r="I1356">
        <v>30</v>
      </c>
      <c r="J1356">
        <v>11.7</v>
      </c>
      <c r="K1356">
        <v>40</v>
      </c>
      <c r="L1356">
        <v>11.7</v>
      </c>
      <c r="N1356">
        <v>0</v>
      </c>
      <c r="O1356">
        <v>12.45</v>
      </c>
      <c r="P1356">
        <v>240</v>
      </c>
      <c r="Q1356">
        <v>12.5</v>
      </c>
      <c r="R1356">
        <v>380</v>
      </c>
    </row>
    <row r="1357" spans="1:20">
      <c r="A1357" t="s">
        <v>1108</v>
      </c>
      <c r="C1357">
        <v>8.3000000000000007</v>
      </c>
      <c r="D1357">
        <v>7.3</v>
      </c>
      <c r="E1357">
        <v>6.3</v>
      </c>
      <c r="F1357">
        <v>6.5</v>
      </c>
      <c r="G1357">
        <v>600</v>
      </c>
      <c r="H1357">
        <v>7</v>
      </c>
      <c r="I1357" s="22">
        <v>5000</v>
      </c>
      <c r="J1357">
        <v>7.1</v>
      </c>
      <c r="K1357" s="22">
        <v>3000</v>
      </c>
      <c r="L1357">
        <v>7.3</v>
      </c>
      <c r="N1357">
        <v>0</v>
      </c>
      <c r="O1357">
        <v>7.5</v>
      </c>
      <c r="P1357" s="22">
        <v>2100</v>
      </c>
      <c r="Q1357">
        <v>8.3000000000000007</v>
      </c>
      <c r="R1357">
        <v>300</v>
      </c>
    </row>
    <row r="1358" spans="1:20">
      <c r="A1358" t="s">
        <v>1109</v>
      </c>
      <c r="C1358">
        <v>4</v>
      </c>
      <c r="D1358">
        <v>3.5</v>
      </c>
      <c r="E1358">
        <v>3</v>
      </c>
      <c r="L1358">
        <v>3.5</v>
      </c>
      <c r="N1358">
        <v>0</v>
      </c>
    </row>
    <row r="1359" spans="1:20">
      <c r="A1359" t="s">
        <v>1331</v>
      </c>
      <c r="C1359">
        <v>11.5</v>
      </c>
      <c r="D1359">
        <v>10</v>
      </c>
      <c r="E1359">
        <v>8.5</v>
      </c>
      <c r="L1359">
        <v>10</v>
      </c>
      <c r="N1359">
        <v>0</v>
      </c>
    </row>
    <row r="1360" spans="1:20">
      <c r="A1360" t="s">
        <v>1398</v>
      </c>
      <c r="C1360">
        <v>11.5</v>
      </c>
      <c r="D1360">
        <v>10</v>
      </c>
      <c r="E1360">
        <v>8.5</v>
      </c>
      <c r="J1360">
        <v>8.6</v>
      </c>
      <c r="K1360">
        <v>100</v>
      </c>
      <c r="L1360">
        <v>10</v>
      </c>
      <c r="N1360">
        <v>0</v>
      </c>
    </row>
    <row r="1361" spans="1:20">
      <c r="A1361" t="s">
        <v>1534</v>
      </c>
      <c r="C1361">
        <v>11.6</v>
      </c>
      <c r="D1361">
        <v>8.3000000000000007</v>
      </c>
      <c r="E1361">
        <v>5</v>
      </c>
      <c r="L1361">
        <v>8.3000000000000007</v>
      </c>
      <c r="N1361">
        <v>0</v>
      </c>
      <c r="O1361">
        <v>9</v>
      </c>
      <c r="P1361">
        <v>300</v>
      </c>
    </row>
    <row r="1362" spans="1:20">
      <c r="A1362" t="s">
        <v>486</v>
      </c>
      <c r="C1362">
        <v>10.4</v>
      </c>
      <c r="D1362">
        <v>9.5</v>
      </c>
      <c r="E1362">
        <v>8.6</v>
      </c>
      <c r="J1362">
        <v>8.6</v>
      </c>
      <c r="K1362">
        <v>100</v>
      </c>
      <c r="L1362">
        <v>9.5</v>
      </c>
      <c r="N1362">
        <v>0</v>
      </c>
    </row>
    <row r="1363" spans="1:20">
      <c r="A1363" t="s">
        <v>487</v>
      </c>
      <c r="C1363">
        <v>11</v>
      </c>
      <c r="D1363">
        <v>10</v>
      </c>
      <c r="E1363">
        <v>9</v>
      </c>
      <c r="J1363">
        <v>9</v>
      </c>
      <c r="K1363">
        <v>200</v>
      </c>
      <c r="L1363">
        <v>10</v>
      </c>
      <c r="N1363">
        <v>0</v>
      </c>
      <c r="O1363">
        <v>9.9</v>
      </c>
      <c r="P1363" s="22">
        <v>100</v>
      </c>
      <c r="Q1363">
        <v>10</v>
      </c>
      <c r="R1363">
        <v>500</v>
      </c>
      <c r="S1363">
        <v>10.9</v>
      </c>
      <c r="T1363">
        <v>100</v>
      </c>
    </row>
    <row r="1364" spans="1:20">
      <c r="A1364" t="s">
        <v>1110</v>
      </c>
      <c r="C1364">
        <v>23</v>
      </c>
      <c r="D1364">
        <v>20</v>
      </c>
      <c r="E1364">
        <v>17</v>
      </c>
      <c r="F1364">
        <v>17</v>
      </c>
      <c r="G1364" s="22">
        <v>1000</v>
      </c>
      <c r="H1364">
        <v>20</v>
      </c>
      <c r="I1364">
        <v>200</v>
      </c>
      <c r="J1364">
        <v>20.5</v>
      </c>
      <c r="K1364">
        <v>100</v>
      </c>
      <c r="L1364">
        <v>20</v>
      </c>
      <c r="N1364">
        <v>0</v>
      </c>
      <c r="P1364" s="22"/>
    </row>
    <row r="1365" spans="1:20">
      <c r="A1365" t="s">
        <v>1333</v>
      </c>
      <c r="C1365">
        <v>25.3</v>
      </c>
      <c r="D1365">
        <v>22</v>
      </c>
      <c r="E1365">
        <v>18.7</v>
      </c>
      <c r="G1365" s="22"/>
      <c r="I1365" s="22"/>
      <c r="J1365">
        <v>21.9</v>
      </c>
      <c r="K1365" s="22">
        <v>8000</v>
      </c>
      <c r="L1365">
        <v>22</v>
      </c>
      <c r="N1365">
        <v>0</v>
      </c>
      <c r="P1365" s="22"/>
      <c r="R1365" s="22"/>
      <c r="T1365" s="22"/>
    </row>
    <row r="1366" spans="1:20">
      <c r="A1366" t="s">
        <v>1334</v>
      </c>
      <c r="C1366">
        <v>12.6</v>
      </c>
      <c r="D1366">
        <v>9</v>
      </c>
      <c r="E1366">
        <v>5.4</v>
      </c>
      <c r="G1366" s="22"/>
      <c r="K1366" s="22"/>
      <c r="L1366">
        <v>9</v>
      </c>
      <c r="N1366">
        <v>0</v>
      </c>
      <c r="P1366" s="22"/>
    </row>
    <row r="1367" spans="1:20">
      <c r="A1367" t="s">
        <v>1643</v>
      </c>
      <c r="C1367">
        <v>14</v>
      </c>
      <c r="D1367">
        <v>10</v>
      </c>
      <c r="E1367">
        <v>6</v>
      </c>
      <c r="I1367" s="22"/>
      <c r="L1367">
        <v>10</v>
      </c>
      <c r="N1367">
        <v>0</v>
      </c>
      <c r="R1367" s="22"/>
      <c r="T1367" s="22"/>
    </row>
    <row r="1368" spans="1:20">
      <c r="A1368" t="s">
        <v>1644</v>
      </c>
      <c r="C1368">
        <v>14</v>
      </c>
      <c r="D1368">
        <v>10</v>
      </c>
      <c r="E1368">
        <v>6</v>
      </c>
      <c r="L1368">
        <v>10</v>
      </c>
      <c r="N1368">
        <v>0</v>
      </c>
    </row>
    <row r="1369" spans="1:20">
      <c r="A1369" t="s">
        <v>488</v>
      </c>
      <c r="C1369">
        <v>10.4</v>
      </c>
      <c r="D1369">
        <v>9.5</v>
      </c>
      <c r="E1369">
        <v>8.6</v>
      </c>
      <c r="J1369">
        <v>8.6</v>
      </c>
      <c r="K1369" s="22">
        <v>100</v>
      </c>
      <c r="L1369">
        <v>9.5</v>
      </c>
      <c r="N1369">
        <v>0</v>
      </c>
      <c r="P1369" s="22"/>
      <c r="R1369" s="22"/>
    </row>
    <row r="1370" spans="1:20">
      <c r="A1370" t="s">
        <v>1645</v>
      </c>
      <c r="C1370">
        <v>14</v>
      </c>
      <c r="D1370">
        <v>10</v>
      </c>
      <c r="E1370">
        <v>6</v>
      </c>
      <c r="L1370">
        <v>10</v>
      </c>
      <c r="N1370">
        <v>0</v>
      </c>
    </row>
    <row r="1371" spans="1:20">
      <c r="A1371" t="s">
        <v>1371</v>
      </c>
      <c r="C1371">
        <v>13.1</v>
      </c>
      <c r="D1371">
        <v>9.4</v>
      </c>
      <c r="E1371">
        <v>5.7</v>
      </c>
      <c r="L1371">
        <v>9.4</v>
      </c>
      <c r="N1371">
        <v>0</v>
      </c>
    </row>
    <row r="1372" spans="1:20">
      <c r="A1372" t="s">
        <v>1535</v>
      </c>
      <c r="C1372">
        <v>35</v>
      </c>
      <c r="D1372">
        <v>25</v>
      </c>
      <c r="E1372">
        <v>15</v>
      </c>
      <c r="I1372" s="22"/>
      <c r="J1372">
        <v>15</v>
      </c>
      <c r="K1372">
        <v>100</v>
      </c>
      <c r="L1372">
        <v>25</v>
      </c>
      <c r="N1372">
        <v>0</v>
      </c>
    </row>
    <row r="1373" spans="1:20">
      <c r="A1373" t="s">
        <v>490</v>
      </c>
      <c r="C1373">
        <v>24.2</v>
      </c>
      <c r="D1373">
        <v>22</v>
      </c>
      <c r="E1373">
        <v>19.8</v>
      </c>
      <c r="L1373">
        <v>22</v>
      </c>
      <c r="N1373">
        <v>0</v>
      </c>
      <c r="O1373">
        <v>20.5</v>
      </c>
      <c r="P1373">
        <v>300</v>
      </c>
      <c r="Q1373">
        <v>21</v>
      </c>
      <c r="R1373" s="22">
        <v>43700</v>
      </c>
      <c r="S1373">
        <v>21.9</v>
      </c>
      <c r="T1373" s="22">
        <v>20000</v>
      </c>
    </row>
    <row r="1374" spans="1:20">
      <c r="A1374" t="s">
        <v>1112</v>
      </c>
      <c r="C1374">
        <v>12</v>
      </c>
      <c r="D1374">
        <v>10.5</v>
      </c>
      <c r="E1374">
        <v>9</v>
      </c>
      <c r="L1374">
        <v>10.5</v>
      </c>
      <c r="N1374">
        <v>0</v>
      </c>
      <c r="O1374">
        <v>10.5</v>
      </c>
      <c r="P1374">
        <v>500</v>
      </c>
      <c r="Q1374">
        <v>11.8</v>
      </c>
      <c r="R1374" s="22">
        <v>1000</v>
      </c>
      <c r="S1374">
        <v>11.9</v>
      </c>
      <c r="T1374" s="22">
        <v>3000</v>
      </c>
    </row>
    <row r="1375" spans="1:20">
      <c r="A1375" t="s">
        <v>1425</v>
      </c>
      <c r="C1375">
        <v>53.4</v>
      </c>
      <c r="D1375">
        <v>46.5</v>
      </c>
      <c r="E1375">
        <v>39.6</v>
      </c>
      <c r="L1375">
        <v>46.5</v>
      </c>
      <c r="N1375">
        <v>0</v>
      </c>
    </row>
    <row r="1376" spans="1:20">
      <c r="A1376" t="s">
        <v>1619</v>
      </c>
      <c r="C1376">
        <v>8.6</v>
      </c>
      <c r="D1376">
        <v>7.9</v>
      </c>
      <c r="E1376">
        <v>7.2</v>
      </c>
      <c r="K1376" s="22"/>
      <c r="L1376">
        <v>7.9</v>
      </c>
      <c r="N1376">
        <v>0</v>
      </c>
      <c r="O1376">
        <v>8.4</v>
      </c>
      <c r="P1376">
        <v>700</v>
      </c>
      <c r="Q1376">
        <v>8.5</v>
      </c>
      <c r="R1376">
        <v>800</v>
      </c>
    </row>
    <row r="1377" spans="1:20">
      <c r="A1377" t="s">
        <v>1372</v>
      </c>
      <c r="C1377">
        <v>6.6</v>
      </c>
      <c r="D1377">
        <v>5.8</v>
      </c>
      <c r="E1377">
        <v>5</v>
      </c>
      <c r="F1377">
        <v>5.6</v>
      </c>
      <c r="G1377">
        <v>500</v>
      </c>
      <c r="H1377">
        <v>5.8</v>
      </c>
      <c r="I1377" s="22">
        <v>5500</v>
      </c>
      <c r="J1377">
        <v>5.9</v>
      </c>
      <c r="K1377" s="22">
        <v>2000</v>
      </c>
      <c r="L1377">
        <v>5.8</v>
      </c>
      <c r="N1377">
        <v>0</v>
      </c>
      <c r="O1377">
        <v>6</v>
      </c>
      <c r="P1377" s="22">
        <v>10000</v>
      </c>
      <c r="Q1377">
        <v>6.1</v>
      </c>
      <c r="R1377" s="22">
        <v>2100</v>
      </c>
      <c r="S1377">
        <v>6.2</v>
      </c>
      <c r="T1377" s="22">
        <v>2600</v>
      </c>
    </row>
    <row r="1378" spans="1:20">
      <c r="A1378" t="s">
        <v>221</v>
      </c>
      <c r="C1378">
        <v>28.2</v>
      </c>
      <c r="D1378">
        <v>24.6</v>
      </c>
      <c r="E1378">
        <v>21</v>
      </c>
      <c r="H1378">
        <v>21</v>
      </c>
      <c r="I1378">
        <v>300</v>
      </c>
      <c r="J1378">
        <v>21.5</v>
      </c>
      <c r="K1378">
        <v>100</v>
      </c>
      <c r="L1378">
        <v>24.6</v>
      </c>
      <c r="N1378">
        <v>0</v>
      </c>
    </row>
    <row r="1379" spans="1:20">
      <c r="A1379" t="s">
        <v>1113</v>
      </c>
      <c r="C1379">
        <v>25.3</v>
      </c>
      <c r="D1379">
        <v>22</v>
      </c>
      <c r="E1379">
        <v>18.7</v>
      </c>
      <c r="L1379">
        <v>22</v>
      </c>
      <c r="N1379">
        <v>0</v>
      </c>
      <c r="P1379" s="22"/>
    </row>
    <row r="1380" spans="1:20">
      <c r="A1380" t="s">
        <v>1396</v>
      </c>
      <c r="C1380">
        <v>8.4</v>
      </c>
      <c r="D1380">
        <v>6</v>
      </c>
      <c r="E1380">
        <v>3.6</v>
      </c>
      <c r="I1380" s="22"/>
      <c r="L1380">
        <v>6</v>
      </c>
      <c r="N1380">
        <v>0</v>
      </c>
      <c r="P1380" s="22"/>
    </row>
    <row r="1381" spans="1:20">
      <c r="A1381" t="s">
        <v>1400</v>
      </c>
      <c r="C1381">
        <v>58.3</v>
      </c>
      <c r="D1381">
        <v>53</v>
      </c>
      <c r="E1381">
        <v>47.7</v>
      </c>
      <c r="H1381">
        <v>48</v>
      </c>
      <c r="I1381">
        <v>800</v>
      </c>
      <c r="J1381">
        <v>49</v>
      </c>
      <c r="K1381" s="22">
        <v>1100</v>
      </c>
      <c r="L1381">
        <v>53</v>
      </c>
      <c r="N1381">
        <v>0</v>
      </c>
      <c r="O1381">
        <v>53.8</v>
      </c>
      <c r="P1381">
        <v>100</v>
      </c>
      <c r="Q1381">
        <v>53.9</v>
      </c>
      <c r="R1381">
        <v>600</v>
      </c>
      <c r="S1381">
        <v>54</v>
      </c>
      <c r="T1381" s="22">
        <v>1000</v>
      </c>
    </row>
    <row r="1382" spans="1:20">
      <c r="A1382" t="s">
        <v>1179</v>
      </c>
      <c r="C1382">
        <v>11</v>
      </c>
      <c r="D1382">
        <v>7.9</v>
      </c>
      <c r="E1382">
        <v>4.8</v>
      </c>
      <c r="I1382" s="22"/>
      <c r="K1382" s="22"/>
      <c r="L1382">
        <v>7.9</v>
      </c>
      <c r="N1382">
        <v>0</v>
      </c>
    </row>
    <row r="1383" spans="1:20">
      <c r="A1383" t="s">
        <v>1214</v>
      </c>
      <c r="C1383">
        <v>4.8</v>
      </c>
      <c r="D1383">
        <v>4.2</v>
      </c>
      <c r="E1383">
        <v>3.6</v>
      </c>
      <c r="J1383">
        <v>4.8</v>
      </c>
      <c r="K1383">
        <v>200</v>
      </c>
      <c r="L1383">
        <v>4.2</v>
      </c>
      <c r="N1383">
        <v>0</v>
      </c>
    </row>
    <row r="1384" spans="1:20">
      <c r="A1384" t="s">
        <v>222</v>
      </c>
      <c r="C1384">
        <v>16.2</v>
      </c>
      <c r="D1384">
        <v>14.1</v>
      </c>
      <c r="E1384">
        <v>12</v>
      </c>
      <c r="K1384" s="22"/>
      <c r="L1384">
        <v>14.1</v>
      </c>
      <c r="N1384">
        <v>0</v>
      </c>
      <c r="P1384" s="22"/>
    </row>
    <row r="1385" spans="1:20">
      <c r="A1385" t="s">
        <v>494</v>
      </c>
      <c r="C1385">
        <v>18.5</v>
      </c>
      <c r="D1385">
        <v>16.899999999999999</v>
      </c>
      <c r="E1385">
        <v>15.3</v>
      </c>
      <c r="F1385">
        <v>16.100000000000001</v>
      </c>
      <c r="G1385">
        <v>200</v>
      </c>
      <c r="H1385">
        <v>16.2</v>
      </c>
      <c r="I1385">
        <v>100</v>
      </c>
      <c r="J1385">
        <v>16.5</v>
      </c>
      <c r="K1385" s="22">
        <v>100</v>
      </c>
      <c r="L1385">
        <v>16.899999999999999</v>
      </c>
      <c r="N1385">
        <v>0</v>
      </c>
      <c r="O1385">
        <v>18.5</v>
      </c>
      <c r="P1385">
        <v>500</v>
      </c>
    </row>
    <row r="1386" spans="1:20">
      <c r="A1386" t="s">
        <v>1352</v>
      </c>
      <c r="C1386">
        <v>13.8</v>
      </c>
      <c r="D1386">
        <v>12</v>
      </c>
      <c r="E1386">
        <v>10.199999999999999</v>
      </c>
      <c r="F1386">
        <v>10.5</v>
      </c>
      <c r="G1386" s="22">
        <v>2000</v>
      </c>
      <c r="H1386">
        <v>12</v>
      </c>
      <c r="I1386" s="22">
        <v>10000</v>
      </c>
      <c r="J1386">
        <v>12.1</v>
      </c>
      <c r="K1386" s="22">
        <v>10000</v>
      </c>
      <c r="L1386">
        <v>12</v>
      </c>
      <c r="N1386">
        <v>0</v>
      </c>
      <c r="O1386">
        <v>13.8</v>
      </c>
      <c r="P1386" s="22">
        <v>1000</v>
      </c>
    </row>
    <row r="1387" spans="1:20">
      <c r="A1387" t="s">
        <v>720</v>
      </c>
      <c r="C1387">
        <v>5.6</v>
      </c>
      <c r="D1387">
        <v>5.0999999999999996</v>
      </c>
      <c r="E1387">
        <v>4.5999999999999996</v>
      </c>
      <c r="F1387">
        <v>4.8</v>
      </c>
      <c r="G1387" s="22">
        <v>1000</v>
      </c>
      <c r="H1387">
        <v>4.9000000000000004</v>
      </c>
      <c r="I1387" s="22">
        <v>9000</v>
      </c>
      <c r="J1387">
        <v>5</v>
      </c>
      <c r="K1387">
        <v>800</v>
      </c>
      <c r="L1387">
        <v>5.0999999999999996</v>
      </c>
      <c r="N1387">
        <v>0</v>
      </c>
      <c r="O1387">
        <v>5.3</v>
      </c>
      <c r="P1387" s="22">
        <v>500</v>
      </c>
      <c r="Q1387">
        <v>5.4</v>
      </c>
      <c r="R1387">
        <v>500</v>
      </c>
      <c r="S1387">
        <v>5.5</v>
      </c>
      <c r="T1387">
        <v>500</v>
      </c>
    </row>
    <row r="1388" spans="1:20">
      <c r="A1388" t="s">
        <v>1114</v>
      </c>
      <c r="C1388">
        <v>0.9</v>
      </c>
      <c r="D1388">
        <v>0.9</v>
      </c>
      <c r="E1388">
        <v>0.9</v>
      </c>
      <c r="R1388" s="22"/>
      <c r="T1388" s="22"/>
    </row>
    <row r="1389" spans="1:20">
      <c r="A1389" t="s">
        <v>1115</v>
      </c>
      <c r="C1389">
        <v>4</v>
      </c>
      <c r="D1389">
        <v>3.5</v>
      </c>
      <c r="E1389">
        <v>3</v>
      </c>
      <c r="G1389" s="22"/>
      <c r="H1389">
        <v>3</v>
      </c>
      <c r="I1389" s="22">
        <v>500</v>
      </c>
      <c r="J1389">
        <v>3.5</v>
      </c>
      <c r="K1389">
        <v>300</v>
      </c>
      <c r="L1389">
        <v>3.5</v>
      </c>
      <c r="N1389">
        <v>0</v>
      </c>
    </row>
    <row r="1390" spans="1:20">
      <c r="A1390" t="s">
        <v>1536</v>
      </c>
      <c r="C1390">
        <v>44.7</v>
      </c>
      <c r="D1390">
        <v>38.9</v>
      </c>
      <c r="E1390">
        <v>33.1</v>
      </c>
      <c r="L1390">
        <v>38.9</v>
      </c>
      <c r="N1390">
        <v>0</v>
      </c>
      <c r="O1390">
        <v>33.1</v>
      </c>
      <c r="P1390" s="22">
        <v>12800</v>
      </c>
      <c r="Q1390">
        <v>39</v>
      </c>
      <c r="R1390">
        <v>700</v>
      </c>
      <c r="S1390">
        <v>39.5</v>
      </c>
      <c r="T1390" s="22">
        <v>1000</v>
      </c>
    </row>
    <row r="1391" spans="1:20">
      <c r="A1391" t="s">
        <v>1335</v>
      </c>
      <c r="C1391">
        <v>11.7</v>
      </c>
      <c r="D1391">
        <v>10.199999999999999</v>
      </c>
      <c r="E1391">
        <v>8.6999999999999993</v>
      </c>
      <c r="F1391">
        <v>8.8000000000000007</v>
      </c>
      <c r="G1391" s="22">
        <v>5000</v>
      </c>
      <c r="H1391">
        <v>9.6999999999999993</v>
      </c>
      <c r="I1391">
        <v>700</v>
      </c>
      <c r="J1391">
        <v>9.8000000000000007</v>
      </c>
      <c r="K1391">
        <v>300</v>
      </c>
      <c r="L1391">
        <v>10.199999999999999</v>
      </c>
      <c r="N1391">
        <v>0</v>
      </c>
      <c r="O1391">
        <v>10.199999999999999</v>
      </c>
      <c r="P1391" s="22">
        <v>200</v>
      </c>
      <c r="Q1391">
        <v>11.5</v>
      </c>
      <c r="R1391">
        <v>100</v>
      </c>
    </row>
    <row r="1392" spans="1:20">
      <c r="A1392" t="s">
        <v>1603</v>
      </c>
      <c r="C1392">
        <v>25.9</v>
      </c>
      <c r="D1392">
        <v>18.5</v>
      </c>
      <c r="E1392">
        <v>11.1</v>
      </c>
      <c r="L1392">
        <v>18.5</v>
      </c>
      <c r="N1392">
        <v>0</v>
      </c>
      <c r="P1392" s="22"/>
    </row>
    <row r="1393" spans="1:20">
      <c r="A1393" t="s">
        <v>1153</v>
      </c>
      <c r="C1393">
        <v>12.8</v>
      </c>
      <c r="D1393">
        <v>11.2</v>
      </c>
      <c r="E1393">
        <v>9.6</v>
      </c>
      <c r="J1393">
        <v>9.6999999999999993</v>
      </c>
      <c r="K1393">
        <v>200</v>
      </c>
      <c r="L1393">
        <v>11.2</v>
      </c>
      <c r="N1393">
        <v>0</v>
      </c>
    </row>
    <row r="1394" spans="1:20">
      <c r="A1394" t="s">
        <v>495</v>
      </c>
      <c r="C1394">
        <v>11.5</v>
      </c>
      <c r="D1394">
        <v>10.5</v>
      </c>
      <c r="E1394">
        <v>9.5</v>
      </c>
      <c r="L1394">
        <v>10.5</v>
      </c>
      <c r="N1394">
        <v>0</v>
      </c>
      <c r="O1394">
        <v>10</v>
      </c>
      <c r="P1394" s="22">
        <v>1400</v>
      </c>
      <c r="Q1394">
        <v>11</v>
      </c>
      <c r="R1394">
        <v>800</v>
      </c>
      <c r="S1394">
        <v>11.5</v>
      </c>
      <c r="T1394" s="22">
        <v>1100</v>
      </c>
    </row>
    <row r="1395" spans="1:20">
      <c r="A1395" t="s">
        <v>1336</v>
      </c>
      <c r="C1395">
        <v>14</v>
      </c>
      <c r="D1395">
        <v>10</v>
      </c>
      <c r="E1395">
        <v>6</v>
      </c>
      <c r="G1395" s="22"/>
      <c r="L1395">
        <v>10</v>
      </c>
      <c r="N1395">
        <v>0</v>
      </c>
    </row>
    <row r="1396" spans="1:20">
      <c r="A1396" t="s">
        <v>224</v>
      </c>
      <c r="C1396">
        <v>3.14</v>
      </c>
      <c r="D1396">
        <v>2.94</v>
      </c>
      <c r="E1396">
        <v>2.74</v>
      </c>
      <c r="F1396">
        <v>2.85</v>
      </c>
      <c r="G1396">
        <v>100</v>
      </c>
      <c r="H1396">
        <v>2.9</v>
      </c>
      <c r="I1396" s="22">
        <v>3000</v>
      </c>
      <c r="J1396">
        <v>2.91</v>
      </c>
      <c r="K1396" s="22">
        <v>5000</v>
      </c>
      <c r="L1396">
        <v>2.94</v>
      </c>
      <c r="N1396">
        <v>0</v>
      </c>
      <c r="O1396">
        <v>3.07</v>
      </c>
      <c r="P1396">
        <v>100</v>
      </c>
      <c r="Q1396">
        <v>3.08</v>
      </c>
      <c r="R1396">
        <v>100</v>
      </c>
      <c r="S1396">
        <v>3.09</v>
      </c>
      <c r="T1396" s="22">
        <v>3100</v>
      </c>
    </row>
    <row r="1397" spans="1:20">
      <c r="A1397" t="s">
        <v>1116</v>
      </c>
      <c r="C1397">
        <v>41.4</v>
      </c>
      <c r="D1397">
        <v>36</v>
      </c>
      <c r="E1397">
        <v>30.6</v>
      </c>
      <c r="L1397">
        <v>36</v>
      </c>
      <c r="N1397">
        <v>0</v>
      </c>
    </row>
    <row r="1398" spans="1:20">
      <c r="A1398" t="s">
        <v>1537</v>
      </c>
      <c r="C1398">
        <v>13.5</v>
      </c>
      <c r="D1398">
        <v>9.6999999999999993</v>
      </c>
      <c r="E1398">
        <v>5.9</v>
      </c>
      <c r="L1398">
        <v>9.6999999999999993</v>
      </c>
      <c r="N1398">
        <v>0</v>
      </c>
    </row>
    <row r="1399" spans="1:20">
      <c r="A1399" t="s">
        <v>496</v>
      </c>
      <c r="C1399">
        <v>7.9</v>
      </c>
      <c r="D1399">
        <v>7.2</v>
      </c>
      <c r="E1399">
        <v>6.5</v>
      </c>
      <c r="F1399">
        <v>6.5</v>
      </c>
      <c r="G1399" s="22">
        <v>11800</v>
      </c>
      <c r="H1399">
        <v>6.6</v>
      </c>
      <c r="I1399">
        <v>500</v>
      </c>
      <c r="J1399">
        <v>6.8</v>
      </c>
      <c r="K1399" s="22">
        <v>1000</v>
      </c>
      <c r="L1399">
        <v>7.2</v>
      </c>
      <c r="N1399">
        <v>0</v>
      </c>
      <c r="O1399">
        <v>7.1</v>
      </c>
      <c r="P1399">
        <v>100</v>
      </c>
      <c r="Q1399">
        <v>7.2</v>
      </c>
      <c r="R1399" s="22">
        <v>2000</v>
      </c>
      <c r="S1399">
        <v>7.5</v>
      </c>
      <c r="T1399">
        <v>500</v>
      </c>
    </row>
    <row r="1400" spans="1:20">
      <c r="A1400" t="s">
        <v>1373</v>
      </c>
      <c r="C1400">
        <v>13.4</v>
      </c>
      <c r="D1400">
        <v>11.7</v>
      </c>
      <c r="E1400">
        <v>10</v>
      </c>
      <c r="F1400">
        <v>11</v>
      </c>
      <c r="G1400">
        <v>500</v>
      </c>
      <c r="H1400">
        <v>11.4</v>
      </c>
      <c r="I1400">
        <v>100</v>
      </c>
      <c r="J1400">
        <v>11.5</v>
      </c>
      <c r="K1400">
        <v>200</v>
      </c>
      <c r="L1400">
        <v>11.7</v>
      </c>
      <c r="N1400">
        <v>0</v>
      </c>
      <c r="O1400">
        <v>13.4</v>
      </c>
      <c r="P1400">
        <v>100</v>
      </c>
    </row>
    <row r="1401" spans="1:20">
      <c r="A1401" t="s">
        <v>1249</v>
      </c>
      <c r="C1401">
        <v>34.5</v>
      </c>
      <c r="D1401">
        <v>24.7</v>
      </c>
      <c r="E1401">
        <v>14.9</v>
      </c>
      <c r="L1401">
        <v>24.7</v>
      </c>
      <c r="N1401">
        <v>0</v>
      </c>
    </row>
    <row r="1402" spans="1:20">
      <c r="A1402" t="s">
        <v>1337</v>
      </c>
      <c r="C1402">
        <v>12.1</v>
      </c>
      <c r="D1402">
        <v>8.6999999999999993</v>
      </c>
      <c r="E1402">
        <v>5.3</v>
      </c>
      <c r="L1402">
        <v>8.6999999999999993</v>
      </c>
      <c r="N1402">
        <v>0</v>
      </c>
    </row>
    <row r="1403" spans="1:20">
      <c r="A1403" t="s">
        <v>1117</v>
      </c>
      <c r="C1403">
        <v>0.3</v>
      </c>
      <c r="D1403">
        <v>0.3</v>
      </c>
      <c r="E1403">
        <v>0.3</v>
      </c>
    </row>
    <row r="1404" spans="1:20">
      <c r="A1404" t="s">
        <v>497</v>
      </c>
      <c r="C1404">
        <v>13.8</v>
      </c>
      <c r="D1404">
        <v>12.6</v>
      </c>
      <c r="E1404">
        <v>11.4</v>
      </c>
      <c r="H1404">
        <v>11.7</v>
      </c>
      <c r="I1404">
        <v>300</v>
      </c>
      <c r="J1404">
        <v>11.8</v>
      </c>
      <c r="K1404">
        <v>100</v>
      </c>
      <c r="L1404">
        <v>12.6</v>
      </c>
      <c r="N1404">
        <v>0</v>
      </c>
      <c r="O1404">
        <v>13.7</v>
      </c>
      <c r="P1404">
        <v>300</v>
      </c>
      <c r="Q1404">
        <v>13.8</v>
      </c>
      <c r="R1404">
        <v>100</v>
      </c>
      <c r="T1404" s="22"/>
    </row>
    <row r="1405" spans="1:20">
      <c r="A1405" t="s">
        <v>498</v>
      </c>
      <c r="C1405">
        <v>0.3</v>
      </c>
      <c r="D1405">
        <v>0.3</v>
      </c>
      <c r="E1405">
        <v>0.3</v>
      </c>
      <c r="P1405" s="22"/>
      <c r="R1405" s="22"/>
    </row>
    <row r="1406" spans="1:20">
      <c r="A1406" t="s">
        <v>499</v>
      </c>
      <c r="C1406">
        <v>17.3</v>
      </c>
      <c r="D1406">
        <v>15.8</v>
      </c>
      <c r="E1406">
        <v>14.3</v>
      </c>
      <c r="L1406">
        <v>15.8</v>
      </c>
      <c r="N1406">
        <v>0</v>
      </c>
      <c r="O1406">
        <v>14.3</v>
      </c>
      <c r="P1406" s="22">
        <v>1300</v>
      </c>
      <c r="R1406" s="22"/>
    </row>
    <row r="1407" spans="1:20">
      <c r="A1407" t="s">
        <v>784</v>
      </c>
      <c r="C1407">
        <v>10.8</v>
      </c>
      <c r="D1407">
        <v>10.1</v>
      </c>
      <c r="E1407">
        <v>9.4</v>
      </c>
      <c r="F1407">
        <v>9.9</v>
      </c>
      <c r="G1407" s="22">
        <v>1600</v>
      </c>
      <c r="H1407">
        <v>10</v>
      </c>
      <c r="I1407">
        <v>490</v>
      </c>
      <c r="J1407">
        <v>10.050000000000001</v>
      </c>
      <c r="K1407">
        <v>100</v>
      </c>
      <c r="L1407">
        <v>10.1</v>
      </c>
      <c r="N1407">
        <v>0</v>
      </c>
      <c r="O1407">
        <v>10.5</v>
      </c>
      <c r="P1407">
        <v>10</v>
      </c>
      <c r="Q1407">
        <v>10.55</v>
      </c>
      <c r="R1407">
        <v>140</v>
      </c>
      <c r="S1407">
        <v>10.6</v>
      </c>
      <c r="T1407">
        <v>300</v>
      </c>
    </row>
    <row r="1408" spans="1:20">
      <c r="A1408" t="s">
        <v>501</v>
      </c>
      <c r="C1408">
        <v>21</v>
      </c>
      <c r="D1408">
        <v>19.100000000000001</v>
      </c>
      <c r="E1408">
        <v>17.2</v>
      </c>
      <c r="F1408">
        <v>17.3</v>
      </c>
      <c r="G1408">
        <v>200</v>
      </c>
      <c r="H1408">
        <v>17.5</v>
      </c>
      <c r="I1408">
        <v>200</v>
      </c>
      <c r="J1408">
        <v>18</v>
      </c>
      <c r="K1408">
        <v>400</v>
      </c>
      <c r="L1408">
        <v>19.100000000000001</v>
      </c>
      <c r="N1408">
        <v>0</v>
      </c>
      <c r="O1408">
        <v>21</v>
      </c>
      <c r="P1408" s="22">
        <v>100</v>
      </c>
    </row>
    <row r="1409" spans="1:20">
      <c r="A1409" t="s">
        <v>1374</v>
      </c>
      <c r="C1409">
        <v>14.1</v>
      </c>
      <c r="D1409">
        <v>10.1</v>
      </c>
      <c r="E1409">
        <v>6.1</v>
      </c>
      <c r="I1409" s="22"/>
      <c r="K1409" s="22"/>
      <c r="L1409">
        <v>10.1</v>
      </c>
      <c r="N1409">
        <v>0</v>
      </c>
      <c r="P1409" s="22"/>
      <c r="R1409" s="22"/>
      <c r="T1409" s="22"/>
    </row>
    <row r="1410" spans="1:20">
      <c r="A1410" t="s">
        <v>502</v>
      </c>
      <c r="C1410">
        <v>16.5</v>
      </c>
      <c r="D1410">
        <v>14.4</v>
      </c>
      <c r="E1410">
        <v>12.3</v>
      </c>
      <c r="L1410">
        <v>14.4</v>
      </c>
      <c r="N1410">
        <v>0</v>
      </c>
    </row>
    <row r="1411" spans="1:20">
      <c r="A1411" t="s">
        <v>503</v>
      </c>
      <c r="C1411">
        <v>15</v>
      </c>
      <c r="D1411">
        <v>13.7</v>
      </c>
      <c r="E1411">
        <v>12.4</v>
      </c>
      <c r="L1411">
        <v>13.7</v>
      </c>
      <c r="N1411">
        <v>0</v>
      </c>
      <c r="O1411">
        <v>13.7</v>
      </c>
      <c r="P1411">
        <v>300</v>
      </c>
      <c r="Q1411">
        <v>13.8</v>
      </c>
      <c r="R1411" s="22">
        <v>2000</v>
      </c>
      <c r="S1411">
        <v>15</v>
      </c>
      <c r="T1411">
        <v>200</v>
      </c>
    </row>
    <row r="1412" spans="1:20">
      <c r="A1412" t="s">
        <v>506</v>
      </c>
      <c r="C1412">
        <v>1.1000000000000001</v>
      </c>
      <c r="D1412">
        <v>1</v>
      </c>
      <c r="E1412">
        <v>0.9</v>
      </c>
      <c r="L1412">
        <v>1</v>
      </c>
      <c r="N1412">
        <v>0</v>
      </c>
      <c r="R1412" s="22"/>
      <c r="T1412" s="22"/>
    </row>
    <row r="1413" spans="1:20">
      <c r="A1413" t="s">
        <v>507</v>
      </c>
      <c r="C1413">
        <v>8.5</v>
      </c>
      <c r="D1413">
        <v>7.8</v>
      </c>
      <c r="E1413">
        <v>7.1</v>
      </c>
      <c r="H1413">
        <v>7.2</v>
      </c>
      <c r="I1413">
        <v>100</v>
      </c>
      <c r="J1413">
        <v>7.5</v>
      </c>
      <c r="K1413">
        <v>400</v>
      </c>
      <c r="L1413">
        <v>7.8</v>
      </c>
      <c r="N1413">
        <v>0</v>
      </c>
      <c r="O1413">
        <v>8.4</v>
      </c>
      <c r="P1413">
        <v>900</v>
      </c>
    </row>
    <row r="1414" spans="1:20">
      <c r="A1414" t="s">
        <v>508</v>
      </c>
      <c r="C1414">
        <v>14</v>
      </c>
      <c r="D1414">
        <v>12.8</v>
      </c>
      <c r="E1414">
        <v>11.6</v>
      </c>
      <c r="K1414" s="22"/>
      <c r="L1414">
        <v>12.8</v>
      </c>
      <c r="N1414">
        <v>0</v>
      </c>
      <c r="O1414">
        <v>12.7</v>
      </c>
      <c r="P1414" s="22">
        <v>1000</v>
      </c>
      <c r="Q1414">
        <v>12.8</v>
      </c>
      <c r="R1414" s="22">
        <v>1100</v>
      </c>
      <c r="S1414">
        <v>13</v>
      </c>
      <c r="T1414" s="22">
        <v>2400</v>
      </c>
    </row>
    <row r="1415" spans="1:20">
      <c r="A1415" t="s">
        <v>509</v>
      </c>
      <c r="C1415">
        <v>12.6</v>
      </c>
      <c r="D1415">
        <v>11.5</v>
      </c>
      <c r="E1415">
        <v>10.4</v>
      </c>
      <c r="L1415">
        <v>11.5</v>
      </c>
      <c r="N1415">
        <v>0</v>
      </c>
      <c r="O1415">
        <v>12.6</v>
      </c>
      <c r="P1415" s="22">
        <v>2000</v>
      </c>
    </row>
    <row r="1416" spans="1:20">
      <c r="A1416" t="s">
        <v>510</v>
      </c>
      <c r="C1416">
        <v>12.1</v>
      </c>
      <c r="D1416">
        <v>11</v>
      </c>
      <c r="E1416">
        <v>9.9</v>
      </c>
      <c r="F1416">
        <v>10.3</v>
      </c>
      <c r="G1416" s="22">
        <v>200</v>
      </c>
      <c r="H1416">
        <v>10.4</v>
      </c>
      <c r="I1416" s="22">
        <v>1000</v>
      </c>
      <c r="J1416">
        <v>10.6</v>
      </c>
      <c r="K1416" s="22">
        <v>1100</v>
      </c>
      <c r="L1416">
        <v>11</v>
      </c>
      <c r="N1416">
        <v>0</v>
      </c>
      <c r="O1416">
        <v>11.4</v>
      </c>
      <c r="P1416" s="22">
        <v>5000</v>
      </c>
      <c r="Q1416">
        <v>11.5</v>
      </c>
      <c r="R1416" s="22">
        <v>5000</v>
      </c>
      <c r="S1416">
        <v>11.6</v>
      </c>
      <c r="T1416">
        <v>200</v>
      </c>
    </row>
    <row r="1417" spans="1:20">
      <c r="A1417" t="s">
        <v>1338</v>
      </c>
      <c r="C1417">
        <v>11.2</v>
      </c>
      <c r="D1417">
        <v>8</v>
      </c>
      <c r="E1417">
        <v>4.8</v>
      </c>
      <c r="L1417">
        <v>8</v>
      </c>
      <c r="N1417">
        <v>0</v>
      </c>
    </row>
    <row r="1418" spans="1:20">
      <c r="A1418" t="s">
        <v>511</v>
      </c>
      <c r="C1418">
        <v>17.8</v>
      </c>
      <c r="D1418">
        <v>16.2</v>
      </c>
      <c r="E1418">
        <v>14.6</v>
      </c>
      <c r="H1418">
        <v>14.6</v>
      </c>
      <c r="I1418">
        <v>100</v>
      </c>
      <c r="J1418">
        <v>14.7</v>
      </c>
      <c r="K1418">
        <v>200</v>
      </c>
      <c r="L1418">
        <v>16.2</v>
      </c>
      <c r="N1418">
        <v>0</v>
      </c>
    </row>
    <row r="1419" spans="1:20">
      <c r="A1419" t="s">
        <v>1118</v>
      </c>
      <c r="C1419">
        <v>6.4</v>
      </c>
      <c r="D1419">
        <v>5.6</v>
      </c>
      <c r="E1419">
        <v>4.8</v>
      </c>
      <c r="L1419">
        <v>5.6</v>
      </c>
      <c r="N1419">
        <v>0</v>
      </c>
      <c r="P1419" s="22"/>
      <c r="R1419" s="22"/>
    </row>
    <row r="1420" spans="1:20">
      <c r="A1420" t="s">
        <v>1119</v>
      </c>
      <c r="C1420">
        <v>2</v>
      </c>
      <c r="D1420">
        <v>1.8</v>
      </c>
      <c r="E1420">
        <v>1.6</v>
      </c>
      <c r="J1420">
        <v>1.6</v>
      </c>
      <c r="K1420" s="22">
        <v>1000</v>
      </c>
      <c r="L1420">
        <v>1.8</v>
      </c>
      <c r="N1420">
        <v>0</v>
      </c>
      <c r="O1420">
        <v>1.9</v>
      </c>
      <c r="P1420" s="22">
        <v>1700</v>
      </c>
    </row>
    <row r="1421" spans="1:20">
      <c r="A1421" t="s">
        <v>1733</v>
      </c>
      <c r="C1421">
        <v>22.5</v>
      </c>
      <c r="D1421">
        <v>19.600000000000001</v>
      </c>
      <c r="E1421">
        <v>16.7</v>
      </c>
      <c r="L1421">
        <v>19.600000000000001</v>
      </c>
      <c r="N1421">
        <v>0</v>
      </c>
    </row>
    <row r="1422" spans="1:20">
      <c r="A1422" t="s">
        <v>1120</v>
      </c>
      <c r="C1422">
        <v>11.2</v>
      </c>
      <c r="D1422">
        <v>9.8000000000000007</v>
      </c>
      <c r="E1422">
        <v>8.4</v>
      </c>
      <c r="J1422">
        <v>11.2</v>
      </c>
      <c r="K1422" s="22">
        <v>1300</v>
      </c>
      <c r="L1422">
        <v>9.8000000000000007</v>
      </c>
      <c r="N1422">
        <v>0</v>
      </c>
    </row>
    <row r="1423" spans="1:20">
      <c r="A1423" t="s">
        <v>1460</v>
      </c>
      <c r="C1423">
        <v>33.799999999999997</v>
      </c>
      <c r="D1423">
        <v>31.6</v>
      </c>
      <c r="E1423">
        <v>29.4</v>
      </c>
      <c r="F1423">
        <v>30.4</v>
      </c>
      <c r="G1423" s="22">
        <v>2000</v>
      </c>
      <c r="H1423">
        <v>30.5</v>
      </c>
      <c r="I1423" s="22">
        <v>2000</v>
      </c>
      <c r="J1423">
        <v>31</v>
      </c>
      <c r="K1423" s="22">
        <v>2000</v>
      </c>
      <c r="L1423">
        <v>31.6</v>
      </c>
      <c r="N1423">
        <v>0</v>
      </c>
      <c r="O1423">
        <v>31.5</v>
      </c>
      <c r="P1423" s="22">
        <v>5000</v>
      </c>
      <c r="Q1423">
        <v>33.5</v>
      </c>
      <c r="R1423">
        <v>890</v>
      </c>
      <c r="S1423">
        <v>33.6</v>
      </c>
      <c r="T1423">
        <v>50</v>
      </c>
    </row>
    <row r="1424" spans="1:20">
      <c r="A1424" t="s">
        <v>1121</v>
      </c>
      <c r="C1424">
        <v>15.5</v>
      </c>
      <c r="D1424">
        <v>13.5</v>
      </c>
      <c r="E1424">
        <v>11.5</v>
      </c>
      <c r="H1424">
        <v>11.7</v>
      </c>
      <c r="I1424">
        <v>100</v>
      </c>
      <c r="J1424">
        <v>12</v>
      </c>
      <c r="K1424">
        <v>500</v>
      </c>
      <c r="L1424">
        <v>13.5</v>
      </c>
      <c r="N1424">
        <v>0</v>
      </c>
      <c r="P1424" s="22"/>
    </row>
    <row r="1425" spans="1:20">
      <c r="A1425" t="s">
        <v>516</v>
      </c>
      <c r="C1425">
        <v>13</v>
      </c>
      <c r="D1425">
        <v>11.9</v>
      </c>
      <c r="E1425">
        <v>10.8</v>
      </c>
      <c r="L1425">
        <v>11.9</v>
      </c>
      <c r="N1425">
        <v>0</v>
      </c>
      <c r="O1425">
        <v>12</v>
      </c>
      <c r="P1425">
        <v>400</v>
      </c>
      <c r="Q1425">
        <v>12.1</v>
      </c>
      <c r="R1425" s="22">
        <v>1000</v>
      </c>
      <c r="S1425">
        <v>12.9</v>
      </c>
      <c r="T1425" s="22">
        <v>6000</v>
      </c>
    </row>
    <row r="1426" spans="1:20">
      <c r="A1426" t="s">
        <v>517</v>
      </c>
      <c r="C1426">
        <v>11.4</v>
      </c>
      <c r="D1426">
        <v>10.4</v>
      </c>
      <c r="E1426">
        <v>9.4</v>
      </c>
      <c r="L1426">
        <v>10.4</v>
      </c>
      <c r="N1426">
        <v>0</v>
      </c>
      <c r="O1426">
        <v>11.4</v>
      </c>
      <c r="P1426" s="22">
        <v>1000</v>
      </c>
    </row>
    <row r="1427" spans="1:20">
      <c r="A1427" t="s">
        <v>518</v>
      </c>
      <c r="C1427">
        <v>11.4</v>
      </c>
      <c r="D1427">
        <v>10.4</v>
      </c>
      <c r="E1427">
        <v>9.4</v>
      </c>
      <c r="F1427">
        <v>9.4</v>
      </c>
      <c r="G1427">
        <v>100</v>
      </c>
      <c r="H1427">
        <v>9.5</v>
      </c>
      <c r="I1427" s="22">
        <v>7600</v>
      </c>
      <c r="J1427">
        <v>9.6</v>
      </c>
      <c r="K1427">
        <v>100</v>
      </c>
      <c r="L1427">
        <v>10.4</v>
      </c>
      <c r="N1427">
        <v>0</v>
      </c>
      <c r="O1427">
        <v>10.3</v>
      </c>
      <c r="P1427" s="22">
        <v>1000</v>
      </c>
      <c r="Q1427">
        <v>10.4</v>
      </c>
      <c r="R1427" s="22">
        <v>7600</v>
      </c>
    </row>
    <row r="1428" spans="1:20">
      <c r="A1428" t="s">
        <v>520</v>
      </c>
      <c r="C1428">
        <v>7.5</v>
      </c>
      <c r="D1428">
        <v>6.9</v>
      </c>
      <c r="E1428">
        <v>6.3</v>
      </c>
      <c r="L1428">
        <v>6.9</v>
      </c>
      <c r="N1428">
        <v>0</v>
      </c>
    </row>
    <row r="1429" spans="1:20">
      <c r="A1429" t="s">
        <v>613</v>
      </c>
      <c r="C1429">
        <v>4.5</v>
      </c>
      <c r="D1429">
        <v>4.0999999999999996</v>
      </c>
      <c r="E1429">
        <v>3.7</v>
      </c>
      <c r="F1429">
        <v>3.8</v>
      </c>
      <c r="G1429" s="22">
        <v>1100</v>
      </c>
      <c r="H1429">
        <v>3.9</v>
      </c>
      <c r="I1429" s="22">
        <v>6300</v>
      </c>
      <c r="J1429">
        <v>4</v>
      </c>
      <c r="K1429" s="22">
        <v>7900</v>
      </c>
      <c r="L1429">
        <v>4.0999999999999996</v>
      </c>
      <c r="N1429">
        <v>0</v>
      </c>
      <c r="O1429">
        <v>4.3</v>
      </c>
      <c r="P1429" s="22">
        <v>31800</v>
      </c>
      <c r="Q1429">
        <v>4.4000000000000004</v>
      </c>
      <c r="R1429" s="22">
        <v>3100</v>
      </c>
      <c r="S1429">
        <v>4.5</v>
      </c>
      <c r="T1429" s="22">
        <v>1800</v>
      </c>
    </row>
    <row r="1430" spans="1:20">
      <c r="A1430" t="s">
        <v>1483</v>
      </c>
      <c r="C1430">
        <v>6.7</v>
      </c>
      <c r="D1430">
        <v>5.9</v>
      </c>
      <c r="E1430">
        <v>5.0999999999999996</v>
      </c>
      <c r="L1430">
        <v>5.9</v>
      </c>
      <c r="N1430">
        <v>0</v>
      </c>
      <c r="O1430">
        <v>5.8</v>
      </c>
      <c r="P1430" s="22">
        <v>100</v>
      </c>
      <c r="Q1430">
        <v>5.9</v>
      </c>
      <c r="R1430" s="22">
        <v>2500</v>
      </c>
      <c r="S1430">
        <v>6.5</v>
      </c>
      <c r="T1430">
        <v>200</v>
      </c>
    </row>
    <row r="1431" spans="1:20">
      <c r="A1431" t="s">
        <v>1340</v>
      </c>
      <c r="C1431">
        <v>13</v>
      </c>
      <c r="D1431">
        <v>9.3000000000000007</v>
      </c>
      <c r="E1431">
        <v>5.6</v>
      </c>
      <c r="L1431">
        <v>9.3000000000000007</v>
      </c>
      <c r="N1431">
        <v>0</v>
      </c>
    </row>
    <row r="1432" spans="1:20">
      <c r="A1432" t="s">
        <v>846</v>
      </c>
      <c r="C1432">
        <v>1.4</v>
      </c>
      <c r="D1432">
        <v>1.3</v>
      </c>
      <c r="E1432">
        <v>1.2</v>
      </c>
      <c r="L1432">
        <v>1.3</v>
      </c>
      <c r="N1432">
        <v>0</v>
      </c>
      <c r="P1432" s="22"/>
    </row>
    <row r="1433" spans="1:20">
      <c r="A1433" t="s">
        <v>1604</v>
      </c>
      <c r="C1433">
        <v>63.1</v>
      </c>
      <c r="D1433">
        <v>54.9</v>
      </c>
      <c r="E1433">
        <v>46.7</v>
      </c>
      <c r="F1433">
        <v>46.7</v>
      </c>
      <c r="G1433">
        <v>100</v>
      </c>
      <c r="H1433">
        <v>50.1</v>
      </c>
      <c r="I1433">
        <v>500</v>
      </c>
      <c r="J1433">
        <v>55</v>
      </c>
      <c r="K1433">
        <v>100</v>
      </c>
      <c r="L1433">
        <v>54.9</v>
      </c>
      <c r="N1433">
        <v>0</v>
      </c>
      <c r="O1433">
        <v>58</v>
      </c>
      <c r="P1433">
        <v>100</v>
      </c>
      <c r="Q1433">
        <v>61</v>
      </c>
      <c r="R1433">
        <v>100</v>
      </c>
      <c r="S1433">
        <v>63</v>
      </c>
      <c r="T1433">
        <v>500</v>
      </c>
    </row>
    <row r="1434" spans="1:20">
      <c r="A1434" t="s">
        <v>1122</v>
      </c>
      <c r="C1434">
        <v>10.3</v>
      </c>
      <c r="D1434">
        <v>9</v>
      </c>
      <c r="E1434">
        <v>7.7</v>
      </c>
      <c r="L1434">
        <v>9</v>
      </c>
      <c r="N1434">
        <v>0</v>
      </c>
    </row>
    <row r="1435" spans="1:20">
      <c r="A1435" t="s">
        <v>521</v>
      </c>
      <c r="C1435">
        <v>6.9</v>
      </c>
      <c r="D1435">
        <v>6</v>
      </c>
      <c r="E1435">
        <v>5.0999999999999996</v>
      </c>
      <c r="L1435">
        <v>6</v>
      </c>
      <c r="N1435">
        <v>0</v>
      </c>
      <c r="O1435">
        <v>6.4</v>
      </c>
      <c r="P1435">
        <v>900</v>
      </c>
    </row>
    <row r="1436" spans="1:20">
      <c r="A1436" t="s">
        <v>1123</v>
      </c>
      <c r="C1436">
        <v>14.3</v>
      </c>
      <c r="D1436">
        <v>12.5</v>
      </c>
      <c r="E1436">
        <v>10.7</v>
      </c>
      <c r="L1436">
        <v>12.5</v>
      </c>
      <c r="N1436">
        <v>0</v>
      </c>
      <c r="O1436">
        <v>14.3</v>
      </c>
      <c r="P1436">
        <v>100</v>
      </c>
      <c r="R1436" s="22"/>
    </row>
    <row r="1437" spans="1:20">
      <c r="A1437" t="s">
        <v>522</v>
      </c>
      <c r="C1437">
        <v>20.9</v>
      </c>
      <c r="D1437">
        <v>19</v>
      </c>
      <c r="E1437">
        <v>17.100000000000001</v>
      </c>
      <c r="J1437">
        <v>17.100000000000001</v>
      </c>
      <c r="K1437" s="22">
        <v>100</v>
      </c>
      <c r="L1437">
        <v>19</v>
      </c>
      <c r="N1437">
        <v>0</v>
      </c>
      <c r="O1437">
        <v>20.9</v>
      </c>
      <c r="P1437" s="22">
        <v>100</v>
      </c>
    </row>
    <row r="1438" spans="1:20">
      <c r="A1438" t="s">
        <v>1727</v>
      </c>
      <c r="C1438">
        <v>28.5</v>
      </c>
      <c r="D1438">
        <v>24.8</v>
      </c>
      <c r="E1438">
        <v>21.1</v>
      </c>
      <c r="L1438">
        <v>24.8</v>
      </c>
      <c r="N1438">
        <v>0</v>
      </c>
      <c r="O1438">
        <v>21.1</v>
      </c>
      <c r="P1438">
        <v>100</v>
      </c>
      <c r="Q1438">
        <v>23</v>
      </c>
      <c r="R1438" s="22">
        <v>5100</v>
      </c>
      <c r="S1438">
        <v>24.7</v>
      </c>
      <c r="T1438">
        <v>100</v>
      </c>
    </row>
    <row r="1439" spans="1:20">
      <c r="A1439" t="s">
        <v>1486</v>
      </c>
      <c r="C1439">
        <v>12</v>
      </c>
      <c r="D1439">
        <v>10.5</v>
      </c>
      <c r="E1439">
        <v>9</v>
      </c>
      <c r="L1439">
        <v>10.5</v>
      </c>
      <c r="N1439">
        <v>0</v>
      </c>
      <c r="P1439" s="22"/>
      <c r="R1439" s="22"/>
    </row>
    <row r="1440" spans="1:20">
      <c r="A1440" t="s">
        <v>1124</v>
      </c>
      <c r="C1440">
        <v>30.9</v>
      </c>
      <c r="D1440">
        <v>22.1</v>
      </c>
      <c r="E1440">
        <v>13.3</v>
      </c>
      <c r="L1440">
        <v>22.1</v>
      </c>
      <c r="N1440">
        <v>0</v>
      </c>
      <c r="O1440">
        <v>25.4</v>
      </c>
      <c r="P1440">
        <v>100</v>
      </c>
    </row>
    <row r="1441" spans="1:20">
      <c r="A1441" t="s">
        <v>1125</v>
      </c>
      <c r="C1441">
        <v>7.5</v>
      </c>
      <c r="D1441">
        <v>5.4</v>
      </c>
      <c r="E1441">
        <v>3.3</v>
      </c>
      <c r="L1441">
        <v>5.4</v>
      </c>
      <c r="N1441">
        <v>0</v>
      </c>
      <c r="O1441">
        <v>7.2</v>
      </c>
      <c r="P1441" s="22">
        <v>1400</v>
      </c>
    </row>
    <row r="1442" spans="1:20">
      <c r="A1442" t="s">
        <v>523</v>
      </c>
      <c r="C1442">
        <v>39.799999999999997</v>
      </c>
      <c r="D1442">
        <v>36.200000000000003</v>
      </c>
      <c r="E1442">
        <v>32.6</v>
      </c>
      <c r="H1442">
        <v>34.1</v>
      </c>
      <c r="I1442">
        <v>300</v>
      </c>
      <c r="J1442">
        <v>34.5</v>
      </c>
      <c r="K1442">
        <v>300</v>
      </c>
      <c r="L1442">
        <v>36.200000000000003</v>
      </c>
      <c r="N1442">
        <v>0</v>
      </c>
      <c r="O1442">
        <v>38</v>
      </c>
      <c r="P1442" s="22">
        <v>100</v>
      </c>
      <c r="Q1442">
        <v>39.4</v>
      </c>
      <c r="R1442">
        <v>400</v>
      </c>
    </row>
    <row r="1443" spans="1:20">
      <c r="A1443" t="s">
        <v>524</v>
      </c>
      <c r="C1443">
        <v>11</v>
      </c>
      <c r="D1443">
        <v>10</v>
      </c>
      <c r="E1443">
        <v>9</v>
      </c>
      <c r="L1443">
        <v>10</v>
      </c>
      <c r="N1443">
        <v>0</v>
      </c>
      <c r="P1443" s="22"/>
    </row>
    <row r="1444" spans="1:20">
      <c r="A1444" t="s">
        <v>1228</v>
      </c>
      <c r="C1444">
        <v>20.2</v>
      </c>
      <c r="D1444">
        <v>17.600000000000001</v>
      </c>
      <c r="E1444">
        <v>15</v>
      </c>
      <c r="J1444">
        <v>15.5</v>
      </c>
      <c r="K1444">
        <v>200</v>
      </c>
      <c r="L1444">
        <v>17.600000000000001</v>
      </c>
      <c r="N1444">
        <v>0</v>
      </c>
      <c r="O1444">
        <v>17.5</v>
      </c>
      <c r="P1444" s="22">
        <v>1900</v>
      </c>
      <c r="Q1444">
        <v>18</v>
      </c>
      <c r="R1444" s="22">
        <v>5000</v>
      </c>
      <c r="S1444">
        <v>19</v>
      </c>
      <c r="T1444">
        <v>500</v>
      </c>
    </row>
    <row r="1445" spans="1:20">
      <c r="A1445" t="s">
        <v>615</v>
      </c>
      <c r="C1445">
        <v>1.9</v>
      </c>
      <c r="D1445">
        <v>1.8</v>
      </c>
      <c r="E1445">
        <v>1.7</v>
      </c>
      <c r="J1445">
        <v>1.7</v>
      </c>
      <c r="K1445" s="22">
        <v>25500</v>
      </c>
      <c r="L1445">
        <v>1.8</v>
      </c>
      <c r="N1445">
        <v>0</v>
      </c>
      <c r="O1445">
        <v>1.8</v>
      </c>
      <c r="P1445" s="22">
        <v>38900</v>
      </c>
      <c r="Q1445">
        <v>1.9</v>
      </c>
      <c r="R1445" s="22">
        <v>52200</v>
      </c>
    </row>
    <row r="1446" spans="1:20">
      <c r="A1446" t="s">
        <v>1341</v>
      </c>
      <c r="C1446">
        <v>10.1</v>
      </c>
      <c r="D1446">
        <v>8.8000000000000007</v>
      </c>
      <c r="E1446">
        <v>7.5</v>
      </c>
      <c r="L1446">
        <v>8.8000000000000007</v>
      </c>
      <c r="N1446">
        <v>0</v>
      </c>
    </row>
    <row r="1447" spans="1:20">
      <c r="A1447" t="s">
        <v>899</v>
      </c>
      <c r="C1447">
        <v>14</v>
      </c>
      <c r="D1447">
        <v>10</v>
      </c>
      <c r="E1447">
        <v>6</v>
      </c>
      <c r="J1447">
        <v>6</v>
      </c>
      <c r="K1447">
        <v>100</v>
      </c>
      <c r="L1447">
        <v>10</v>
      </c>
      <c r="N1447">
        <v>0</v>
      </c>
      <c r="O1447">
        <v>12</v>
      </c>
      <c r="P1447" s="22">
        <v>14000</v>
      </c>
    </row>
    <row r="1448" spans="1:20">
      <c r="A1448" t="s">
        <v>525</v>
      </c>
      <c r="C1448">
        <v>10.7</v>
      </c>
      <c r="D1448">
        <v>9.8000000000000007</v>
      </c>
      <c r="E1448">
        <v>8.9</v>
      </c>
      <c r="F1448">
        <v>9.3000000000000007</v>
      </c>
      <c r="G1448">
        <v>900</v>
      </c>
      <c r="H1448">
        <v>9.5</v>
      </c>
      <c r="I1448" s="22">
        <v>20100</v>
      </c>
      <c r="J1448">
        <v>9.6</v>
      </c>
      <c r="K1448" s="22">
        <v>1000</v>
      </c>
      <c r="L1448">
        <v>9.8000000000000007</v>
      </c>
      <c r="N1448">
        <v>0</v>
      </c>
      <c r="O1448">
        <v>9.8000000000000007</v>
      </c>
      <c r="P1448" s="22">
        <v>1000</v>
      </c>
      <c r="Q1448">
        <v>10</v>
      </c>
      <c r="R1448" s="22">
        <v>1100</v>
      </c>
      <c r="S1448">
        <v>10.1</v>
      </c>
      <c r="T1448">
        <v>500</v>
      </c>
    </row>
    <row r="1449" spans="1:20">
      <c r="A1449" t="s">
        <v>1126</v>
      </c>
      <c r="C1449">
        <v>26.3</v>
      </c>
      <c r="D1449">
        <v>22.9</v>
      </c>
      <c r="E1449">
        <v>19.5</v>
      </c>
      <c r="L1449">
        <v>22.9</v>
      </c>
      <c r="N1449">
        <v>0</v>
      </c>
      <c r="O1449">
        <v>22</v>
      </c>
      <c r="P1449">
        <v>100</v>
      </c>
      <c r="Q1449">
        <v>26</v>
      </c>
      <c r="R1449">
        <v>100</v>
      </c>
      <c r="S1449">
        <v>26.2</v>
      </c>
      <c r="T1449">
        <v>700</v>
      </c>
    </row>
    <row r="1450" spans="1:20">
      <c r="A1450" t="s">
        <v>1127</v>
      </c>
      <c r="C1450">
        <v>0.5</v>
      </c>
      <c r="D1450">
        <v>0.5</v>
      </c>
      <c r="E1450">
        <v>0.5</v>
      </c>
    </row>
    <row r="1451" spans="1:20">
      <c r="A1451" t="s">
        <v>527</v>
      </c>
      <c r="C1451">
        <v>14.7</v>
      </c>
      <c r="D1451">
        <v>13.4</v>
      </c>
      <c r="E1451">
        <v>12.1</v>
      </c>
      <c r="L1451">
        <v>13.4</v>
      </c>
      <c r="N1451">
        <v>0</v>
      </c>
      <c r="O1451">
        <v>13.3</v>
      </c>
      <c r="P1451" s="22">
        <v>1200</v>
      </c>
    </row>
    <row r="1452" spans="1:20">
      <c r="A1452" t="s">
        <v>1152</v>
      </c>
      <c r="C1452">
        <v>25</v>
      </c>
      <c r="D1452">
        <v>21.8</v>
      </c>
      <c r="E1452">
        <v>18.600000000000001</v>
      </c>
      <c r="H1452">
        <v>22</v>
      </c>
      <c r="I1452">
        <v>600</v>
      </c>
      <c r="J1452">
        <v>25</v>
      </c>
      <c r="K1452" s="22">
        <v>2300</v>
      </c>
      <c r="L1452">
        <v>21.8</v>
      </c>
      <c r="N1452">
        <v>0</v>
      </c>
    </row>
    <row r="1453" spans="1:20">
      <c r="A1453" t="s">
        <v>231</v>
      </c>
      <c r="C1453">
        <v>0.7</v>
      </c>
      <c r="D1453">
        <v>0.7</v>
      </c>
      <c r="E1453">
        <v>0.7</v>
      </c>
    </row>
    <row r="1454" spans="1:20">
      <c r="A1454" t="s">
        <v>938</v>
      </c>
      <c r="C1454">
        <v>6.7</v>
      </c>
      <c r="D1454">
        <v>5.9</v>
      </c>
      <c r="E1454">
        <v>5.0999999999999996</v>
      </c>
      <c r="H1454">
        <v>5.4</v>
      </c>
      <c r="I1454" s="22">
        <v>3000</v>
      </c>
      <c r="J1454">
        <v>5.5</v>
      </c>
      <c r="K1454" s="22">
        <v>3200</v>
      </c>
      <c r="L1454">
        <v>5.9</v>
      </c>
      <c r="N1454">
        <v>0</v>
      </c>
      <c r="O1454">
        <v>5.9</v>
      </c>
      <c r="P1454" s="22">
        <v>1400</v>
      </c>
      <c r="Q1454">
        <v>6</v>
      </c>
      <c r="R1454" s="22">
        <v>6700</v>
      </c>
      <c r="S1454">
        <v>6.4</v>
      </c>
      <c r="T1454" s="22">
        <v>2000</v>
      </c>
    </row>
    <row r="1455" spans="1:20">
      <c r="A1455" t="s">
        <v>1538</v>
      </c>
      <c r="C1455">
        <v>5.2</v>
      </c>
      <c r="D1455">
        <v>4.5999999999999996</v>
      </c>
      <c r="E1455">
        <v>4</v>
      </c>
      <c r="J1455">
        <v>4</v>
      </c>
      <c r="K1455" s="22">
        <v>2000</v>
      </c>
      <c r="L1455">
        <v>4.5999999999999996</v>
      </c>
      <c r="N1455">
        <v>0</v>
      </c>
    </row>
    <row r="1456" spans="1:20">
      <c r="A1456" t="s">
        <v>1539</v>
      </c>
      <c r="C1456">
        <v>15.8</v>
      </c>
      <c r="D1456">
        <v>13.8</v>
      </c>
      <c r="E1456">
        <v>11.8</v>
      </c>
      <c r="L1456">
        <v>13.8</v>
      </c>
      <c r="N1456">
        <v>0</v>
      </c>
      <c r="O1456">
        <v>15.8</v>
      </c>
      <c r="P1456" s="22">
        <v>100</v>
      </c>
      <c r="R1456" s="22"/>
      <c r="T1456" s="22"/>
    </row>
    <row r="1457" spans="1:20">
      <c r="A1457" t="s">
        <v>1128</v>
      </c>
      <c r="C1457">
        <v>15.8</v>
      </c>
      <c r="D1457">
        <v>11.3</v>
      </c>
      <c r="E1457">
        <v>6.8</v>
      </c>
      <c r="I1457" s="22"/>
      <c r="K1457" s="22"/>
      <c r="L1457">
        <v>11.3</v>
      </c>
      <c r="N1457">
        <v>0</v>
      </c>
    </row>
    <row r="1458" spans="1:20">
      <c r="A1458" t="s">
        <v>528</v>
      </c>
      <c r="C1458">
        <v>39</v>
      </c>
      <c r="D1458">
        <v>35.5</v>
      </c>
      <c r="E1458">
        <v>32</v>
      </c>
      <c r="F1458">
        <v>33.9</v>
      </c>
      <c r="G1458">
        <v>100</v>
      </c>
      <c r="H1458">
        <v>34</v>
      </c>
      <c r="I1458" s="22">
        <v>2100</v>
      </c>
      <c r="J1458">
        <v>34.5</v>
      </c>
      <c r="K1458">
        <v>500</v>
      </c>
      <c r="L1458">
        <v>35.5</v>
      </c>
      <c r="N1458">
        <v>0</v>
      </c>
      <c r="O1458">
        <v>36.5</v>
      </c>
      <c r="P1458" s="22">
        <v>1500</v>
      </c>
      <c r="Q1458">
        <v>36.9</v>
      </c>
      <c r="R1458" s="22">
        <v>2000</v>
      </c>
      <c r="S1458">
        <v>37.4</v>
      </c>
      <c r="T1458">
        <v>200</v>
      </c>
    </row>
    <row r="1459" spans="1:20">
      <c r="A1459" t="s">
        <v>1478</v>
      </c>
      <c r="C1459">
        <v>3.1</v>
      </c>
      <c r="D1459">
        <v>2.7</v>
      </c>
      <c r="E1459">
        <v>2.2999999999999998</v>
      </c>
      <c r="J1459">
        <v>2.2999999999999998</v>
      </c>
      <c r="K1459">
        <v>400</v>
      </c>
      <c r="L1459">
        <v>2.7</v>
      </c>
      <c r="N1459">
        <v>0</v>
      </c>
      <c r="O1459">
        <v>3</v>
      </c>
      <c r="P1459" s="22">
        <v>500</v>
      </c>
      <c r="Q1459">
        <v>3.1</v>
      </c>
      <c r="R1459">
        <v>900</v>
      </c>
    </row>
    <row r="1460" spans="1:20">
      <c r="A1460" t="s">
        <v>806</v>
      </c>
      <c r="C1460">
        <v>12.7</v>
      </c>
      <c r="D1460">
        <v>11.6</v>
      </c>
      <c r="E1460">
        <v>10.5</v>
      </c>
      <c r="L1460">
        <v>11.6</v>
      </c>
      <c r="N1460">
        <v>0</v>
      </c>
      <c r="O1460">
        <v>11</v>
      </c>
      <c r="P1460" s="22">
        <v>5000</v>
      </c>
      <c r="Q1460">
        <v>11.6</v>
      </c>
      <c r="R1460" s="22">
        <v>5500</v>
      </c>
      <c r="S1460">
        <v>12</v>
      </c>
      <c r="T1460" s="22">
        <v>3000</v>
      </c>
    </row>
    <row r="1461" spans="1:20">
      <c r="A1461" t="s">
        <v>730</v>
      </c>
      <c r="C1461">
        <v>60.7</v>
      </c>
      <c r="D1461">
        <v>55.2</v>
      </c>
      <c r="E1461">
        <v>49.7</v>
      </c>
      <c r="L1461">
        <v>55.2</v>
      </c>
      <c r="N1461">
        <v>0</v>
      </c>
    </row>
    <row r="1462" spans="1:20">
      <c r="A1462" t="s">
        <v>234</v>
      </c>
      <c r="C1462">
        <v>0.9</v>
      </c>
      <c r="D1462">
        <v>0.9</v>
      </c>
      <c r="E1462">
        <v>0.9</v>
      </c>
    </row>
    <row r="1463" spans="1:20">
      <c r="A1463" t="s">
        <v>905</v>
      </c>
      <c r="C1463">
        <v>9.8000000000000007</v>
      </c>
      <c r="D1463">
        <v>8.6</v>
      </c>
      <c r="E1463">
        <v>7.4</v>
      </c>
      <c r="J1463">
        <v>7.4</v>
      </c>
      <c r="K1463">
        <v>100</v>
      </c>
      <c r="L1463">
        <v>8.6</v>
      </c>
      <c r="N1463">
        <v>0</v>
      </c>
      <c r="P1463" s="22"/>
    </row>
    <row r="1464" spans="1:20">
      <c r="A1464" t="s">
        <v>530</v>
      </c>
      <c r="C1464">
        <v>6.3</v>
      </c>
      <c r="D1464">
        <v>5.5</v>
      </c>
      <c r="E1464">
        <v>4.7</v>
      </c>
      <c r="L1464">
        <v>5.5</v>
      </c>
      <c r="N1464">
        <v>0</v>
      </c>
    </row>
    <row r="1465" spans="1:20">
      <c r="A1465" t="s">
        <v>939</v>
      </c>
      <c r="C1465">
        <v>6.6</v>
      </c>
      <c r="D1465">
        <v>5.8</v>
      </c>
      <c r="E1465">
        <v>5</v>
      </c>
      <c r="H1465">
        <v>5.0999999999999996</v>
      </c>
      <c r="I1465" s="22">
        <v>1100</v>
      </c>
      <c r="J1465">
        <v>5.4</v>
      </c>
      <c r="K1465" s="22">
        <v>2000</v>
      </c>
      <c r="L1465">
        <v>5.8</v>
      </c>
      <c r="N1465">
        <v>0</v>
      </c>
      <c r="O1465">
        <v>5.7</v>
      </c>
      <c r="P1465" s="22">
        <v>10100</v>
      </c>
      <c r="Q1465">
        <v>5.8</v>
      </c>
      <c r="R1465" s="22">
        <v>200</v>
      </c>
      <c r="S1465">
        <v>5.9</v>
      </c>
      <c r="T1465" s="22">
        <v>5600</v>
      </c>
    </row>
    <row r="1466" spans="1:20">
      <c r="A1466" t="s">
        <v>532</v>
      </c>
      <c r="C1466">
        <v>30</v>
      </c>
      <c r="D1466">
        <v>27.3</v>
      </c>
      <c r="E1466">
        <v>24.6</v>
      </c>
      <c r="J1466">
        <v>25</v>
      </c>
      <c r="K1466">
        <v>100</v>
      </c>
      <c r="L1466">
        <v>27.3</v>
      </c>
      <c r="N1466">
        <v>0</v>
      </c>
    </row>
    <row r="1467" spans="1:20">
      <c r="A1467" t="s">
        <v>1129</v>
      </c>
      <c r="C1467">
        <v>0.9</v>
      </c>
      <c r="D1467">
        <v>0.9</v>
      </c>
      <c r="E1467">
        <v>0.9</v>
      </c>
      <c r="I1467" s="22"/>
      <c r="K1467" s="22"/>
      <c r="P1467" s="22"/>
      <c r="R1467" s="22"/>
      <c r="T1467" s="22"/>
    </row>
    <row r="1468" spans="1:20">
      <c r="A1468" t="s">
        <v>1130</v>
      </c>
      <c r="C1468">
        <v>7.9</v>
      </c>
      <c r="D1468">
        <v>5.7</v>
      </c>
      <c r="E1468">
        <v>3.5</v>
      </c>
      <c r="L1468">
        <v>5.7</v>
      </c>
      <c r="N1468">
        <v>0</v>
      </c>
    </row>
    <row r="1469" spans="1:20">
      <c r="A1469" t="s">
        <v>533</v>
      </c>
      <c r="C1469">
        <v>0.8</v>
      </c>
      <c r="D1469">
        <v>0.8</v>
      </c>
      <c r="E1469">
        <v>0.8</v>
      </c>
    </row>
    <row r="1470" spans="1:20">
      <c r="A1470" t="s">
        <v>240</v>
      </c>
      <c r="C1470">
        <v>4.71</v>
      </c>
      <c r="D1470">
        <v>4.41</v>
      </c>
      <c r="E1470">
        <v>4.1100000000000003</v>
      </c>
      <c r="F1470">
        <v>4.3</v>
      </c>
      <c r="G1470">
        <v>300</v>
      </c>
      <c r="H1470">
        <v>4.3099999999999996</v>
      </c>
      <c r="I1470">
        <v>600</v>
      </c>
      <c r="J1470">
        <v>4.32</v>
      </c>
      <c r="K1470">
        <v>220</v>
      </c>
      <c r="L1470">
        <v>4.41</v>
      </c>
      <c r="N1470">
        <v>0</v>
      </c>
      <c r="O1470">
        <v>4.71</v>
      </c>
      <c r="P1470" s="22">
        <v>1250</v>
      </c>
    </row>
    <row r="1471" spans="1:20">
      <c r="A1471" t="s">
        <v>1342</v>
      </c>
      <c r="C1471">
        <v>22.6</v>
      </c>
      <c r="D1471">
        <v>19.7</v>
      </c>
      <c r="E1471">
        <v>16.8</v>
      </c>
      <c r="I1471" s="22"/>
      <c r="L1471">
        <v>19.7</v>
      </c>
      <c r="N1471">
        <v>0</v>
      </c>
      <c r="O1471">
        <v>18</v>
      </c>
      <c r="P1471" s="22">
        <v>20000</v>
      </c>
      <c r="Q1471">
        <v>19.7</v>
      </c>
      <c r="R1471">
        <v>100</v>
      </c>
      <c r="S1471">
        <v>22.6</v>
      </c>
      <c r="T1471">
        <v>100</v>
      </c>
    </row>
    <row r="1472" spans="1:20">
      <c r="A1472" t="s">
        <v>1564</v>
      </c>
      <c r="C1472">
        <v>15.5</v>
      </c>
      <c r="D1472">
        <v>11.1</v>
      </c>
      <c r="E1472">
        <v>6.7</v>
      </c>
      <c r="L1472">
        <v>11.1</v>
      </c>
      <c r="N1472">
        <v>0</v>
      </c>
      <c r="P1472" s="22"/>
      <c r="R1472" s="22"/>
      <c r="T1472" s="22"/>
    </row>
    <row r="1473" spans="1:20">
      <c r="A1473" t="s">
        <v>1131</v>
      </c>
      <c r="C1473">
        <v>11.5</v>
      </c>
      <c r="D1473">
        <v>10</v>
      </c>
      <c r="E1473">
        <v>8.5</v>
      </c>
      <c r="H1473">
        <v>8.8000000000000007</v>
      </c>
      <c r="I1473">
        <v>200</v>
      </c>
      <c r="J1473">
        <v>10</v>
      </c>
      <c r="K1473" s="22">
        <v>2100</v>
      </c>
      <c r="L1473">
        <v>10</v>
      </c>
      <c r="N1473">
        <v>0</v>
      </c>
    </row>
    <row r="1474" spans="1:20">
      <c r="A1474" t="s">
        <v>914</v>
      </c>
      <c r="C1474">
        <v>5.5</v>
      </c>
      <c r="D1474">
        <v>4.8</v>
      </c>
      <c r="E1474">
        <v>4.0999999999999996</v>
      </c>
      <c r="J1474">
        <v>4.0999999999999996</v>
      </c>
      <c r="K1474">
        <v>200</v>
      </c>
      <c r="L1474">
        <v>4.8</v>
      </c>
      <c r="N1474">
        <v>0</v>
      </c>
      <c r="O1474">
        <v>4.5</v>
      </c>
      <c r="P1474" s="22">
        <v>2200</v>
      </c>
      <c r="Q1474">
        <v>4.9000000000000004</v>
      </c>
      <c r="R1474" s="22">
        <v>4200</v>
      </c>
      <c r="S1474">
        <v>5</v>
      </c>
      <c r="T1474" s="22">
        <v>1500</v>
      </c>
    </row>
    <row r="1475" spans="1:20">
      <c r="A1475" t="s">
        <v>1734</v>
      </c>
      <c r="C1475">
        <v>12</v>
      </c>
      <c r="D1475">
        <v>10.5</v>
      </c>
      <c r="E1475">
        <v>9</v>
      </c>
      <c r="J1475">
        <v>9</v>
      </c>
      <c r="K1475">
        <v>200</v>
      </c>
      <c r="L1475">
        <v>10.5</v>
      </c>
      <c r="N1475">
        <v>0</v>
      </c>
      <c r="O1475">
        <v>9.9</v>
      </c>
      <c r="P1475" s="22">
        <v>200</v>
      </c>
      <c r="Q1475">
        <v>10</v>
      </c>
      <c r="R1475">
        <v>200</v>
      </c>
      <c r="S1475">
        <v>10.1</v>
      </c>
      <c r="T1475">
        <v>200</v>
      </c>
    </row>
    <row r="1476" spans="1:20">
      <c r="A1476" t="s">
        <v>1132</v>
      </c>
      <c r="C1476">
        <v>1.6</v>
      </c>
      <c r="D1476">
        <v>1.4</v>
      </c>
      <c r="E1476">
        <v>1.2</v>
      </c>
      <c r="L1476">
        <v>1.4</v>
      </c>
      <c r="N1476">
        <v>0</v>
      </c>
    </row>
    <row r="1477" spans="1:20">
      <c r="A1477" t="s">
        <v>1492</v>
      </c>
      <c r="C1477">
        <v>10.7</v>
      </c>
      <c r="D1477">
        <v>9.8000000000000007</v>
      </c>
      <c r="E1477">
        <v>8.9</v>
      </c>
      <c r="F1477">
        <v>9.1999999999999993</v>
      </c>
      <c r="G1477" s="22">
        <v>5100</v>
      </c>
      <c r="H1477">
        <v>9.3000000000000007</v>
      </c>
      <c r="I1477">
        <v>100</v>
      </c>
      <c r="J1477">
        <v>9.5</v>
      </c>
      <c r="K1477" s="22">
        <v>5000</v>
      </c>
      <c r="L1477">
        <v>9.8000000000000007</v>
      </c>
      <c r="N1477">
        <v>0</v>
      </c>
    </row>
    <row r="1478" spans="1:20">
      <c r="A1478" t="s">
        <v>1133</v>
      </c>
      <c r="C1478">
        <v>1.2</v>
      </c>
      <c r="D1478">
        <v>1.1000000000000001</v>
      </c>
      <c r="E1478">
        <v>1</v>
      </c>
      <c r="L1478">
        <v>1.1000000000000001</v>
      </c>
      <c r="N1478">
        <v>0</v>
      </c>
    </row>
    <row r="1479" spans="1:20">
      <c r="A1479" t="s">
        <v>1134</v>
      </c>
      <c r="C1479">
        <v>0.8</v>
      </c>
      <c r="D1479">
        <v>0.8</v>
      </c>
      <c r="E1479">
        <v>0.8</v>
      </c>
    </row>
    <row r="1480" spans="1:20">
      <c r="A1480" t="s">
        <v>1135</v>
      </c>
      <c r="C1480">
        <v>10.3</v>
      </c>
      <c r="D1480">
        <v>9</v>
      </c>
      <c r="E1480">
        <v>7.7</v>
      </c>
      <c r="L1480">
        <v>9</v>
      </c>
      <c r="N1480">
        <v>0</v>
      </c>
    </row>
    <row r="1481" spans="1:20">
      <c r="A1481" t="s">
        <v>1136</v>
      </c>
      <c r="C1481">
        <v>16.399999999999999</v>
      </c>
      <c r="D1481">
        <v>14.3</v>
      </c>
      <c r="E1481">
        <v>12.2</v>
      </c>
      <c r="J1481">
        <v>16.2</v>
      </c>
      <c r="K1481">
        <v>500</v>
      </c>
      <c r="L1481">
        <v>14.3</v>
      </c>
      <c r="N1481">
        <v>0</v>
      </c>
    </row>
    <row r="1482" spans="1:20">
      <c r="A1482" t="s">
        <v>824</v>
      </c>
      <c r="C1482">
        <v>8.9</v>
      </c>
      <c r="D1482">
        <v>7.8</v>
      </c>
      <c r="E1482">
        <v>6.7</v>
      </c>
      <c r="K1482" s="22"/>
      <c r="L1482">
        <v>7.8</v>
      </c>
      <c r="N1482">
        <v>0</v>
      </c>
      <c r="O1482">
        <v>8.6999999999999993</v>
      </c>
      <c r="P1482">
        <v>700</v>
      </c>
      <c r="Q1482">
        <v>8.8000000000000007</v>
      </c>
      <c r="R1482">
        <v>900</v>
      </c>
      <c r="S1482">
        <v>8.9</v>
      </c>
      <c r="T1482" s="22">
        <v>3300</v>
      </c>
    </row>
    <row r="1483" spans="1:20">
      <c r="A1483" t="s">
        <v>1863</v>
      </c>
      <c r="C1483">
        <v>2.9</v>
      </c>
      <c r="D1483">
        <v>2.6</v>
      </c>
      <c r="E1483">
        <v>2.2999999999999998</v>
      </c>
      <c r="J1483">
        <v>2.2999999999999998</v>
      </c>
      <c r="K1483" s="22">
        <v>2200</v>
      </c>
      <c r="L1483">
        <v>2.6</v>
      </c>
      <c r="N1483">
        <v>0</v>
      </c>
      <c r="O1483">
        <v>2.9</v>
      </c>
      <c r="P1483" s="22">
        <v>1000</v>
      </c>
      <c r="R1483" s="22"/>
    </row>
    <row r="1484" spans="1:20">
      <c r="A1484" t="s">
        <v>1137</v>
      </c>
      <c r="C1484">
        <v>8.3000000000000007</v>
      </c>
      <c r="D1484">
        <v>7.3</v>
      </c>
      <c r="E1484">
        <v>6.3</v>
      </c>
      <c r="F1484">
        <v>6.4</v>
      </c>
      <c r="G1484">
        <v>100</v>
      </c>
      <c r="H1484">
        <v>6.5</v>
      </c>
      <c r="I1484">
        <v>200</v>
      </c>
      <c r="J1484">
        <v>6.6</v>
      </c>
      <c r="K1484" s="22">
        <v>100</v>
      </c>
      <c r="L1484">
        <v>7.3</v>
      </c>
      <c r="N1484">
        <v>0</v>
      </c>
      <c r="O1484">
        <v>8.1999999999999993</v>
      </c>
      <c r="P1484">
        <v>100</v>
      </c>
      <c r="Q1484">
        <v>8.3000000000000007</v>
      </c>
      <c r="R1484">
        <v>100</v>
      </c>
    </row>
    <row r="1485" spans="1:20">
      <c r="A1485" t="s">
        <v>745</v>
      </c>
      <c r="C1485">
        <v>12.2</v>
      </c>
      <c r="D1485">
        <v>11.1</v>
      </c>
      <c r="E1485">
        <v>10</v>
      </c>
      <c r="G1485" s="22"/>
      <c r="K1485" s="22"/>
      <c r="L1485">
        <v>11.1</v>
      </c>
      <c r="N1485">
        <v>0</v>
      </c>
    </row>
    <row r="1486" spans="1:20">
      <c r="A1486" t="s">
        <v>1138</v>
      </c>
      <c r="C1486">
        <v>3.2</v>
      </c>
      <c r="D1486">
        <v>2.8</v>
      </c>
      <c r="E1486">
        <v>2.4</v>
      </c>
      <c r="L1486">
        <v>2.8</v>
      </c>
      <c r="N1486">
        <v>0</v>
      </c>
    </row>
    <row r="1487" spans="1:20">
      <c r="A1487" t="s">
        <v>867</v>
      </c>
      <c r="C1487">
        <v>6.7</v>
      </c>
      <c r="D1487">
        <v>6.1</v>
      </c>
      <c r="E1487">
        <v>5.5</v>
      </c>
      <c r="L1487">
        <v>6.1</v>
      </c>
      <c r="N1487">
        <v>0</v>
      </c>
      <c r="O1487">
        <v>6.6</v>
      </c>
      <c r="P1487" s="22">
        <v>12000</v>
      </c>
      <c r="Q1487">
        <v>6.7</v>
      </c>
      <c r="R1487">
        <v>300</v>
      </c>
    </row>
    <row r="1488" spans="1:20">
      <c r="A1488" t="s">
        <v>535</v>
      </c>
      <c r="C1488">
        <v>24.7</v>
      </c>
      <c r="D1488">
        <v>22.5</v>
      </c>
      <c r="E1488">
        <v>20.3</v>
      </c>
      <c r="L1488">
        <v>22.5</v>
      </c>
      <c r="N1488">
        <v>0</v>
      </c>
    </row>
    <row r="1489" spans="1:20">
      <c r="A1489" t="s">
        <v>1139</v>
      </c>
      <c r="C1489">
        <v>30.5</v>
      </c>
      <c r="D1489">
        <v>21.8</v>
      </c>
      <c r="E1489">
        <v>13.1</v>
      </c>
      <c r="L1489">
        <v>21.8</v>
      </c>
      <c r="N1489">
        <v>0</v>
      </c>
      <c r="P1489" s="22"/>
      <c r="R1489" s="22"/>
      <c r="T1489" s="22"/>
    </row>
    <row r="1490" spans="1:20">
      <c r="A1490" t="s">
        <v>537</v>
      </c>
      <c r="C1490">
        <v>13.7</v>
      </c>
      <c r="D1490">
        <v>12.5</v>
      </c>
      <c r="E1490">
        <v>11.3</v>
      </c>
      <c r="H1490">
        <v>11.3</v>
      </c>
      <c r="I1490" s="22">
        <v>6400</v>
      </c>
      <c r="J1490">
        <v>11.5</v>
      </c>
      <c r="K1490">
        <v>100</v>
      </c>
      <c r="L1490">
        <v>12.5</v>
      </c>
      <c r="N1490">
        <v>0</v>
      </c>
      <c r="O1490">
        <v>12.5</v>
      </c>
      <c r="P1490">
        <v>400</v>
      </c>
      <c r="Q1490">
        <v>13</v>
      </c>
      <c r="R1490">
        <v>500</v>
      </c>
      <c r="S1490">
        <v>13.5</v>
      </c>
      <c r="T1490">
        <v>100</v>
      </c>
    </row>
    <row r="1491" spans="1:20">
      <c r="A1491" t="s">
        <v>923</v>
      </c>
      <c r="C1491">
        <v>10.4</v>
      </c>
      <c r="D1491">
        <v>9.1</v>
      </c>
      <c r="E1491">
        <v>7.8</v>
      </c>
      <c r="F1491">
        <v>10.199999999999999</v>
      </c>
      <c r="G1491">
        <v>100</v>
      </c>
      <c r="H1491">
        <v>10.3</v>
      </c>
      <c r="I1491">
        <v>100</v>
      </c>
      <c r="J1491">
        <v>10.4</v>
      </c>
      <c r="K1491" s="22">
        <v>12000</v>
      </c>
      <c r="L1491">
        <v>9.1</v>
      </c>
      <c r="N1491">
        <v>0</v>
      </c>
    </row>
    <row r="1492" spans="1:20">
      <c r="A1492" t="s">
        <v>1540</v>
      </c>
      <c r="C1492">
        <v>5.7</v>
      </c>
      <c r="D1492">
        <v>5</v>
      </c>
      <c r="E1492">
        <v>4.3</v>
      </c>
      <c r="L1492">
        <v>5</v>
      </c>
      <c r="N1492">
        <v>0</v>
      </c>
    </row>
    <row r="1493" spans="1:20">
      <c r="A1493" t="s">
        <v>1343</v>
      </c>
      <c r="C1493">
        <v>22.4</v>
      </c>
      <c r="D1493">
        <v>19.5</v>
      </c>
      <c r="E1493">
        <v>16.600000000000001</v>
      </c>
      <c r="F1493">
        <v>16.600000000000001</v>
      </c>
      <c r="G1493" s="22">
        <v>1800</v>
      </c>
      <c r="H1493">
        <v>16.7</v>
      </c>
      <c r="I1493">
        <v>500</v>
      </c>
      <c r="J1493">
        <v>17</v>
      </c>
      <c r="K1493">
        <v>200</v>
      </c>
      <c r="L1493">
        <v>19.5</v>
      </c>
      <c r="N1493">
        <v>0</v>
      </c>
      <c r="O1493">
        <v>19.399999999999999</v>
      </c>
      <c r="P1493">
        <v>500</v>
      </c>
      <c r="Q1493">
        <v>19.5</v>
      </c>
      <c r="R1493">
        <v>100</v>
      </c>
    </row>
    <row r="1494" spans="1:20">
      <c r="A1494" t="s">
        <v>538</v>
      </c>
      <c r="C1494">
        <v>18.7</v>
      </c>
      <c r="D1494">
        <v>17</v>
      </c>
      <c r="E1494">
        <v>15.3</v>
      </c>
      <c r="L1494">
        <v>17</v>
      </c>
      <c r="N1494">
        <v>0</v>
      </c>
      <c r="O1494">
        <v>16</v>
      </c>
      <c r="P1494" s="22">
        <v>800</v>
      </c>
      <c r="Q1494">
        <v>18.7</v>
      </c>
      <c r="R1494" s="22">
        <v>1000</v>
      </c>
    </row>
    <row r="1495" spans="1:20">
      <c r="A1495" t="s">
        <v>617</v>
      </c>
      <c r="C1495">
        <v>2.9</v>
      </c>
      <c r="D1495">
        <v>2.7</v>
      </c>
      <c r="E1495">
        <v>2.5</v>
      </c>
      <c r="H1495">
        <v>2.5</v>
      </c>
      <c r="I1495" s="22">
        <v>15300</v>
      </c>
      <c r="J1495">
        <v>2.6</v>
      </c>
      <c r="K1495" s="22">
        <v>6500</v>
      </c>
      <c r="L1495">
        <v>2.7</v>
      </c>
      <c r="N1495">
        <v>0</v>
      </c>
      <c r="O1495">
        <v>2.7</v>
      </c>
      <c r="P1495" s="22">
        <v>32600</v>
      </c>
      <c r="Q1495">
        <v>2.8</v>
      </c>
      <c r="R1495" s="22">
        <v>3000</v>
      </c>
      <c r="S1495">
        <v>2.9</v>
      </c>
      <c r="T1495" s="22">
        <v>17300</v>
      </c>
    </row>
    <row r="1496" spans="1:20">
      <c r="A1496" t="s">
        <v>1140</v>
      </c>
      <c r="C1496">
        <v>3</v>
      </c>
      <c r="D1496">
        <v>2.2000000000000002</v>
      </c>
      <c r="E1496">
        <v>1.4</v>
      </c>
      <c r="L1496">
        <v>2.2000000000000002</v>
      </c>
      <c r="N1496">
        <v>0</v>
      </c>
    </row>
    <row r="1497" spans="1:20">
      <c r="A1497" t="s">
        <v>1574</v>
      </c>
      <c r="C1497">
        <v>11.5</v>
      </c>
      <c r="D1497">
        <v>10</v>
      </c>
      <c r="E1497">
        <v>8.5</v>
      </c>
      <c r="L1497">
        <v>10</v>
      </c>
      <c r="N1497">
        <v>0</v>
      </c>
    </row>
    <row r="1498" spans="1:20">
      <c r="A1498" t="s">
        <v>1258</v>
      </c>
      <c r="C1498">
        <v>4.2</v>
      </c>
      <c r="D1498">
        <v>3.7</v>
      </c>
      <c r="E1498">
        <v>3.2</v>
      </c>
      <c r="L1498">
        <v>3.7</v>
      </c>
      <c r="N1498">
        <v>0</v>
      </c>
    </row>
    <row r="1499" spans="1:20">
      <c r="A1499" t="s">
        <v>1624</v>
      </c>
      <c r="C1499">
        <v>14.3</v>
      </c>
      <c r="D1499">
        <v>13</v>
      </c>
      <c r="E1499">
        <v>11.7</v>
      </c>
      <c r="L1499">
        <v>13</v>
      </c>
      <c r="N1499">
        <v>0</v>
      </c>
      <c r="O1499">
        <v>13.2</v>
      </c>
      <c r="P1499" s="22">
        <v>4400</v>
      </c>
      <c r="Q1499">
        <v>14.2</v>
      </c>
      <c r="R1499" s="22">
        <v>3500</v>
      </c>
      <c r="S1499">
        <v>14.3</v>
      </c>
      <c r="T1499">
        <v>200</v>
      </c>
    </row>
    <row r="1500" spans="1:20">
      <c r="A1500" t="s">
        <v>1876</v>
      </c>
      <c r="C1500">
        <v>22</v>
      </c>
      <c r="D1500">
        <v>19.2</v>
      </c>
      <c r="E1500">
        <v>16.399999999999999</v>
      </c>
      <c r="J1500">
        <v>19</v>
      </c>
      <c r="K1500" s="22">
        <v>1200</v>
      </c>
      <c r="L1500">
        <v>19.2</v>
      </c>
      <c r="N1500">
        <v>0</v>
      </c>
      <c r="O1500">
        <v>20.5</v>
      </c>
      <c r="P1500" s="22">
        <v>2000</v>
      </c>
      <c r="Q1500">
        <v>21</v>
      </c>
      <c r="R1500" s="22">
        <v>2000</v>
      </c>
      <c r="S1500">
        <v>21.5</v>
      </c>
      <c r="T1500" s="22">
        <v>2000</v>
      </c>
    </row>
    <row r="1501" spans="1:20">
      <c r="A1501" t="s">
        <v>1344</v>
      </c>
      <c r="C1501">
        <v>0.3</v>
      </c>
      <c r="D1501">
        <v>0.3</v>
      </c>
      <c r="E1501">
        <v>0.3</v>
      </c>
      <c r="P1501" s="22"/>
    </row>
    <row r="1502" spans="1:20">
      <c r="A1502" t="s">
        <v>1159</v>
      </c>
      <c r="C1502">
        <v>23</v>
      </c>
      <c r="D1502">
        <v>20</v>
      </c>
      <c r="E1502">
        <v>17</v>
      </c>
      <c r="G1502" s="22"/>
      <c r="H1502">
        <v>19</v>
      </c>
      <c r="I1502" s="22">
        <v>200</v>
      </c>
      <c r="J1502">
        <v>20.5</v>
      </c>
      <c r="K1502" s="22">
        <v>100</v>
      </c>
      <c r="L1502">
        <v>20</v>
      </c>
      <c r="N1502">
        <v>0</v>
      </c>
      <c r="O1502">
        <v>23</v>
      </c>
      <c r="P1502" s="22">
        <v>100</v>
      </c>
    </row>
    <row r="1503" spans="1:20">
      <c r="A1503" t="s">
        <v>1877</v>
      </c>
      <c r="C1503">
        <v>15.4</v>
      </c>
      <c r="D1503">
        <v>11</v>
      </c>
      <c r="E1503">
        <v>6.6</v>
      </c>
      <c r="L1503">
        <v>11</v>
      </c>
      <c r="N1503">
        <v>0</v>
      </c>
    </row>
    <row r="1504" spans="1:20">
      <c r="A1504" t="s">
        <v>1141</v>
      </c>
      <c r="C1504">
        <v>4.5999999999999996</v>
      </c>
      <c r="D1504">
        <v>3.3</v>
      </c>
      <c r="E1504">
        <v>2</v>
      </c>
      <c r="L1504">
        <v>3.3</v>
      </c>
      <c r="N1504">
        <v>0</v>
      </c>
    </row>
    <row r="1505" spans="1:100">
      <c r="A1505" t="s">
        <v>893</v>
      </c>
      <c r="C1505">
        <v>7.8</v>
      </c>
      <c r="D1505">
        <v>6.8</v>
      </c>
      <c r="E1505">
        <v>5.8</v>
      </c>
      <c r="L1505">
        <v>6.8</v>
      </c>
      <c r="N1505">
        <v>0</v>
      </c>
      <c r="O1505">
        <v>6.6</v>
      </c>
      <c r="P1505" s="22">
        <v>1100</v>
      </c>
      <c r="Q1505">
        <v>6.7</v>
      </c>
      <c r="R1505" s="22">
        <v>1000</v>
      </c>
      <c r="S1505">
        <v>6.8</v>
      </c>
      <c r="T1505" s="22">
        <v>1500</v>
      </c>
    </row>
    <row r="1506" spans="1:100">
      <c r="A1506" t="s">
        <v>1142</v>
      </c>
      <c r="C1506">
        <v>13.4</v>
      </c>
      <c r="D1506">
        <v>11.7</v>
      </c>
      <c r="E1506">
        <v>10</v>
      </c>
      <c r="L1506">
        <v>11.7</v>
      </c>
      <c r="N1506">
        <v>0</v>
      </c>
    </row>
    <row r="1507" spans="1:100">
      <c r="A1507" t="s">
        <v>1180</v>
      </c>
      <c r="C1507">
        <v>11</v>
      </c>
      <c r="D1507">
        <v>7.9</v>
      </c>
      <c r="E1507">
        <v>4.8</v>
      </c>
      <c r="L1507">
        <v>7.9</v>
      </c>
      <c r="N1507">
        <v>0</v>
      </c>
      <c r="R1507" s="22"/>
    </row>
    <row r="1508" spans="1:100">
      <c r="A1508" t="s">
        <v>1541</v>
      </c>
      <c r="C1508">
        <v>46</v>
      </c>
      <c r="D1508">
        <v>40</v>
      </c>
      <c r="E1508">
        <v>34</v>
      </c>
      <c r="H1508">
        <v>34</v>
      </c>
      <c r="I1508">
        <v>200</v>
      </c>
      <c r="J1508">
        <v>38</v>
      </c>
      <c r="K1508">
        <v>800</v>
      </c>
      <c r="L1508">
        <v>40</v>
      </c>
      <c r="N1508">
        <v>0</v>
      </c>
      <c r="O1508">
        <v>45</v>
      </c>
      <c r="P1508">
        <v>200</v>
      </c>
      <c r="Q1508">
        <v>46</v>
      </c>
      <c r="R1508">
        <v>300</v>
      </c>
    </row>
    <row r="1509" spans="1:100">
      <c r="A1509" s="21"/>
      <c r="B1509" s="21"/>
      <c r="C1509" s="21"/>
      <c r="D1509" s="21"/>
      <c r="E1509" s="21"/>
      <c r="F1509" s="21"/>
      <c r="G1509" s="21"/>
      <c r="H1509" s="21"/>
      <c r="I1509" s="21"/>
      <c r="J1509" s="21"/>
      <c r="K1509" s="21"/>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row>
  </sheetData>
  <pageMargins left="0.7" right="0.7" top="0.75" bottom="0.75" header="0.3" footer="0.3"/>
  <pageSetup orientation="portrait" horizontalDpi="200" verticalDpi="200" copies="0" r:id="rId1"/>
</worksheet>
</file>

<file path=xl/worksheets/sheet11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73393403</v>
      </c>
      <c r="E3" s="26">
        <v>64300204</v>
      </c>
      <c r="F3" s="26">
        <v>59076193</v>
      </c>
      <c r="G3" s="26">
        <v>64522441</v>
      </c>
      <c r="I3" s="22">
        <f>REPLACE(D3,1,3,"")/1</f>
        <v>93403</v>
      </c>
      <c r="J3" s="22">
        <f t="shared" ref="J3:L16" si="0">REPLACE(E3,1,3,"")/1</f>
        <v>204</v>
      </c>
      <c r="K3" s="22">
        <f t="shared" si="0"/>
        <v>76193</v>
      </c>
      <c r="L3" s="22">
        <f t="shared" si="0"/>
        <v>22441</v>
      </c>
      <c r="N3" s="2">
        <f>D3</f>
        <v>73393403</v>
      </c>
      <c r="O3" s="2">
        <f t="shared" ref="O3:Q17" si="1">E3</f>
        <v>64300204</v>
      </c>
      <c r="P3" s="2">
        <f t="shared" si="1"/>
        <v>59076193</v>
      </c>
      <c r="Q3" s="2">
        <f t="shared" si="1"/>
        <v>64522441</v>
      </c>
    </row>
    <row r="4" spans="1:17" ht="61.5" customHeight="1" thickBot="1">
      <c r="A4" s="244" t="s">
        <v>2</v>
      </c>
      <c r="B4" s="245"/>
      <c r="C4" s="15"/>
      <c r="D4" s="27">
        <v>53244879</v>
      </c>
      <c r="E4" s="27">
        <v>50903609</v>
      </c>
      <c r="F4" s="27">
        <v>47521232</v>
      </c>
      <c r="G4" s="27">
        <v>49359543</v>
      </c>
      <c r="I4" s="22">
        <f t="shared" ref="I4:I16" si="2">REPLACE(D4,1,3,"")/1</f>
        <v>44879</v>
      </c>
      <c r="J4" s="22">
        <f t="shared" si="0"/>
        <v>3609</v>
      </c>
      <c r="K4" s="22">
        <f t="shared" si="0"/>
        <v>21232</v>
      </c>
      <c r="L4" s="22">
        <f t="shared" si="0"/>
        <v>59543</v>
      </c>
      <c r="N4" s="2">
        <f t="shared" ref="N4:Q38" si="3">D4</f>
        <v>53244879</v>
      </c>
      <c r="O4" s="2">
        <f t="shared" si="1"/>
        <v>50903609</v>
      </c>
      <c r="P4" s="2">
        <f t="shared" si="1"/>
        <v>47521232</v>
      </c>
      <c r="Q4" s="2">
        <f t="shared" si="1"/>
        <v>49359543</v>
      </c>
    </row>
    <row r="5" spans="1:17" ht="61.5" customHeight="1" thickBot="1">
      <c r="A5" s="254" t="s">
        <v>3</v>
      </c>
      <c r="B5" s="255"/>
      <c r="C5" s="15"/>
      <c r="D5" s="26">
        <v>20148524</v>
      </c>
      <c r="E5" s="26">
        <v>13396595</v>
      </c>
      <c r="F5" s="26">
        <v>11554961</v>
      </c>
      <c r="G5" s="26">
        <v>15162898</v>
      </c>
      <c r="I5" s="22">
        <f t="shared" si="2"/>
        <v>48524</v>
      </c>
      <c r="J5" s="22">
        <f t="shared" si="0"/>
        <v>96595</v>
      </c>
      <c r="K5" s="22">
        <f t="shared" si="0"/>
        <v>54961</v>
      </c>
      <c r="L5" s="22">
        <f t="shared" si="0"/>
        <v>62898</v>
      </c>
      <c r="N5" s="2">
        <f t="shared" si="3"/>
        <v>20148524</v>
      </c>
      <c r="O5" s="2">
        <f t="shared" si="1"/>
        <v>13396595</v>
      </c>
      <c r="P5" s="2">
        <f t="shared" si="1"/>
        <v>11554961</v>
      </c>
      <c r="Q5" s="2">
        <f t="shared" si="1"/>
        <v>15162898</v>
      </c>
    </row>
    <row r="6" spans="1:17" ht="30" customHeight="1" thickBot="1">
      <c r="A6" s="244" t="s">
        <v>4</v>
      </c>
      <c r="B6" s="245"/>
      <c r="C6" s="15"/>
      <c r="D6" s="27">
        <v>1170292</v>
      </c>
      <c r="E6" s="27">
        <v>1096546</v>
      </c>
      <c r="F6" s="27">
        <v>1136088</v>
      </c>
      <c r="G6" s="27">
        <v>1272001</v>
      </c>
      <c r="I6" s="22">
        <f t="shared" si="2"/>
        <v>292</v>
      </c>
      <c r="J6" s="22">
        <f t="shared" si="0"/>
        <v>6546</v>
      </c>
      <c r="K6" s="22">
        <f t="shared" si="0"/>
        <v>6088</v>
      </c>
      <c r="L6" s="22">
        <f t="shared" si="0"/>
        <v>2001</v>
      </c>
      <c r="N6" s="2">
        <f t="shared" si="3"/>
        <v>1170292</v>
      </c>
      <c r="O6" s="2">
        <f t="shared" si="1"/>
        <v>1096546</v>
      </c>
      <c r="P6" s="2">
        <f t="shared" si="1"/>
        <v>1136088</v>
      </c>
      <c r="Q6" s="2">
        <f t="shared" si="1"/>
        <v>1272001</v>
      </c>
    </row>
    <row r="7" spans="1:17" ht="24" customHeight="1" thickBot="1">
      <c r="A7" s="244" t="s">
        <v>5</v>
      </c>
      <c r="B7" s="245"/>
      <c r="C7" s="15"/>
      <c r="D7" s="27">
        <v>523523</v>
      </c>
      <c r="E7" s="27">
        <v>644194</v>
      </c>
      <c r="F7" s="27">
        <v>494201</v>
      </c>
      <c r="G7" s="27">
        <v>429584</v>
      </c>
      <c r="I7" s="22">
        <f t="shared" si="2"/>
        <v>523</v>
      </c>
      <c r="J7" s="22">
        <f t="shared" si="0"/>
        <v>194</v>
      </c>
      <c r="K7" s="22">
        <f t="shared" si="0"/>
        <v>201</v>
      </c>
      <c r="L7" s="22">
        <f t="shared" si="0"/>
        <v>584</v>
      </c>
      <c r="N7" s="2">
        <f t="shared" si="3"/>
        <v>523523</v>
      </c>
      <c r="O7" s="2">
        <f t="shared" si="1"/>
        <v>644194</v>
      </c>
      <c r="P7" s="2">
        <f t="shared" si="1"/>
        <v>494201</v>
      </c>
      <c r="Q7" s="2">
        <f t="shared" si="1"/>
        <v>429584</v>
      </c>
    </row>
    <row r="8" spans="1:17" ht="24" customHeight="1" thickBot="1">
      <c r="A8" s="244" t="s">
        <v>6</v>
      </c>
      <c r="B8" s="245"/>
      <c r="C8" s="15"/>
      <c r="D8" s="27">
        <v>1412303</v>
      </c>
      <c r="E8" s="27">
        <v>1729017</v>
      </c>
      <c r="F8" s="27">
        <v>2130307</v>
      </c>
      <c r="G8" s="27">
        <v>2426235</v>
      </c>
      <c r="I8" s="22">
        <f t="shared" si="2"/>
        <v>2303</v>
      </c>
      <c r="J8" s="22">
        <f t="shared" si="0"/>
        <v>9017</v>
      </c>
      <c r="K8" s="22">
        <f t="shared" si="0"/>
        <v>307</v>
      </c>
      <c r="L8" s="22">
        <f t="shared" si="0"/>
        <v>6235</v>
      </c>
      <c r="N8" s="2">
        <f t="shared" si="3"/>
        <v>1412303</v>
      </c>
      <c r="O8" s="2">
        <f t="shared" si="1"/>
        <v>1729017</v>
      </c>
      <c r="P8" s="2">
        <f t="shared" si="1"/>
        <v>2130307</v>
      </c>
      <c r="Q8" s="2">
        <f t="shared" si="1"/>
        <v>2426235</v>
      </c>
    </row>
    <row r="9" spans="1:17" ht="37.5" customHeight="1" thickBot="1">
      <c r="A9" s="244" t="s">
        <v>7</v>
      </c>
      <c r="B9" s="245"/>
      <c r="C9" s="15"/>
      <c r="D9" s="27">
        <v>1383706</v>
      </c>
      <c r="E9" s="27">
        <v>1002792</v>
      </c>
      <c r="F9" s="27">
        <v>965383</v>
      </c>
      <c r="G9" s="27">
        <v>1109175</v>
      </c>
      <c r="I9" s="22">
        <f t="shared" si="2"/>
        <v>3706</v>
      </c>
      <c r="J9" s="22">
        <f t="shared" si="0"/>
        <v>2792</v>
      </c>
      <c r="K9" s="22">
        <f t="shared" si="0"/>
        <v>383</v>
      </c>
      <c r="L9" s="22">
        <f t="shared" si="0"/>
        <v>9175</v>
      </c>
      <c r="N9" s="2">
        <f t="shared" si="3"/>
        <v>1383706</v>
      </c>
      <c r="O9" s="2">
        <f t="shared" si="1"/>
        <v>1002792</v>
      </c>
      <c r="P9" s="2">
        <f t="shared" si="1"/>
        <v>965383</v>
      </c>
      <c r="Q9" s="2">
        <f t="shared" si="1"/>
        <v>1109175</v>
      </c>
    </row>
    <row r="10" spans="1:17" ht="61.5" customHeight="1" thickBot="1">
      <c r="A10" s="254" t="s">
        <v>8</v>
      </c>
      <c r="B10" s="255"/>
      <c r="C10" s="15"/>
      <c r="D10" s="26">
        <v>17999283</v>
      </c>
      <c r="E10" s="26">
        <v>11119119</v>
      </c>
      <c r="F10" s="26">
        <v>9101529</v>
      </c>
      <c r="G10" s="26">
        <v>12469031</v>
      </c>
      <c r="I10" s="22">
        <f t="shared" si="2"/>
        <v>99283</v>
      </c>
      <c r="J10" s="22">
        <f t="shared" si="0"/>
        <v>19119</v>
      </c>
      <c r="K10" s="22">
        <f t="shared" si="0"/>
        <v>1529</v>
      </c>
      <c r="L10" s="22">
        <f t="shared" si="0"/>
        <v>69031</v>
      </c>
      <c r="N10" s="2">
        <f t="shared" si="3"/>
        <v>17999283</v>
      </c>
      <c r="O10" s="2">
        <f t="shared" si="1"/>
        <v>11119119</v>
      </c>
      <c r="P10" s="2">
        <f t="shared" si="1"/>
        <v>9101529</v>
      </c>
      <c r="Q10" s="2">
        <f t="shared" si="1"/>
        <v>12469031</v>
      </c>
    </row>
    <row r="11" spans="1:17" ht="48" customHeight="1" thickBot="1">
      <c r="A11" s="244" t="s">
        <v>9</v>
      </c>
      <c r="B11" s="245"/>
      <c r="C11" s="15"/>
      <c r="D11" s="27">
        <v>-11915</v>
      </c>
      <c r="E11" s="27">
        <v>79515</v>
      </c>
      <c r="F11" s="27">
        <v>50714</v>
      </c>
      <c r="G11" s="27">
        <v>119007</v>
      </c>
      <c r="I11" s="22">
        <f t="shared" si="2"/>
        <v>915</v>
      </c>
      <c r="J11" s="22">
        <f t="shared" si="0"/>
        <v>15</v>
      </c>
      <c r="K11" s="22">
        <f t="shared" si="0"/>
        <v>14</v>
      </c>
      <c r="L11" s="22">
        <f t="shared" si="0"/>
        <v>7</v>
      </c>
      <c r="N11" s="2">
        <f t="shared" si="3"/>
        <v>-11915</v>
      </c>
      <c r="O11" s="2">
        <f t="shared" si="1"/>
        <v>79515</v>
      </c>
      <c r="P11" s="2">
        <f t="shared" si="1"/>
        <v>50714</v>
      </c>
      <c r="Q11" s="2">
        <f t="shared" si="1"/>
        <v>119007</v>
      </c>
    </row>
    <row r="12" spans="1:17" ht="45" customHeight="1" thickBot="1">
      <c r="A12" s="244" t="s">
        <v>10</v>
      </c>
      <c r="B12" s="245"/>
      <c r="C12" s="15"/>
      <c r="D12" s="27">
        <v>3498</v>
      </c>
      <c r="E12" s="28"/>
      <c r="F12" s="28" t="s">
        <v>820</v>
      </c>
      <c r="G12" s="28"/>
      <c r="I12" s="22">
        <f t="shared" si="2"/>
        <v>8</v>
      </c>
      <c r="J12" s="22" t="e">
        <f t="shared" si="0"/>
        <v>#VALUE!</v>
      </c>
      <c r="K12" s="22" t="e">
        <f t="shared" si="0"/>
        <v>#VALUE!</v>
      </c>
      <c r="L12" s="22" t="e">
        <f t="shared" si="0"/>
        <v>#VALUE!</v>
      </c>
      <c r="N12" s="2">
        <f t="shared" si="3"/>
        <v>3498</v>
      </c>
      <c r="O12" s="2">
        <f t="shared" si="1"/>
        <v>0</v>
      </c>
      <c r="P12" s="2" t="str">
        <f t="shared" si="1"/>
        <v>-</v>
      </c>
      <c r="Q12" s="2">
        <f t="shared" si="1"/>
        <v>0</v>
      </c>
    </row>
    <row r="13" spans="1:17" ht="37.5" customHeight="1" thickBot="1">
      <c r="A13" s="254" t="s">
        <v>11</v>
      </c>
      <c r="B13" s="255"/>
      <c r="C13" s="15"/>
      <c r="D13" s="26">
        <v>17990866</v>
      </c>
      <c r="E13" s="26">
        <v>11198635</v>
      </c>
      <c r="F13" s="26">
        <v>9152243</v>
      </c>
      <c r="G13" s="26">
        <v>12588038</v>
      </c>
      <c r="I13" s="22">
        <f t="shared" si="2"/>
        <v>90866</v>
      </c>
      <c r="J13" s="22">
        <f t="shared" si="0"/>
        <v>98635</v>
      </c>
      <c r="K13" s="22">
        <f t="shared" si="0"/>
        <v>2243</v>
      </c>
      <c r="L13" s="22">
        <f t="shared" si="0"/>
        <v>88038</v>
      </c>
      <c r="N13" s="2">
        <f t="shared" si="3"/>
        <v>17990866</v>
      </c>
      <c r="O13" s="2">
        <f t="shared" si="1"/>
        <v>11198635</v>
      </c>
      <c r="P13" s="2">
        <f t="shared" si="1"/>
        <v>9152243</v>
      </c>
      <c r="Q13" s="2">
        <f t="shared" si="1"/>
        <v>12588038</v>
      </c>
    </row>
    <row r="14" spans="1:17" ht="61.5" customHeight="1" thickBot="1">
      <c r="A14" s="254" t="s">
        <v>12</v>
      </c>
      <c r="B14" s="255"/>
      <c r="C14" s="15"/>
      <c r="D14" s="26">
        <v>14369823</v>
      </c>
      <c r="E14" s="26">
        <v>8832126</v>
      </c>
      <c r="F14" s="26">
        <v>7172410</v>
      </c>
      <c r="G14" s="26">
        <v>9937793</v>
      </c>
      <c r="I14" s="22">
        <f t="shared" si="2"/>
        <v>69823</v>
      </c>
      <c r="J14" s="22">
        <f t="shared" si="0"/>
        <v>2126</v>
      </c>
      <c r="K14" s="22">
        <f t="shared" si="0"/>
        <v>2410</v>
      </c>
      <c r="L14" s="22">
        <f t="shared" si="0"/>
        <v>7793</v>
      </c>
      <c r="N14" s="2">
        <f t="shared" si="3"/>
        <v>14369823</v>
      </c>
      <c r="O14" s="2">
        <f t="shared" si="1"/>
        <v>8832126</v>
      </c>
      <c r="P14" s="2">
        <f t="shared" si="1"/>
        <v>7172410</v>
      </c>
      <c r="Q14" s="2">
        <f t="shared" si="1"/>
        <v>9937793</v>
      </c>
    </row>
    <row r="15" spans="1:17" ht="61.5" customHeight="1" thickBot="1">
      <c r="A15" s="254" t="s">
        <v>13</v>
      </c>
      <c r="B15" s="255"/>
      <c r="C15" s="15"/>
      <c r="D15" s="26">
        <v>14122676</v>
      </c>
      <c r="E15" s="26">
        <v>8533695</v>
      </c>
      <c r="F15" s="26">
        <v>7020153</v>
      </c>
      <c r="G15" s="26">
        <v>9684864</v>
      </c>
      <c r="I15" s="22">
        <f t="shared" si="2"/>
        <v>22676</v>
      </c>
      <c r="J15" s="22">
        <f t="shared" si="0"/>
        <v>3695</v>
      </c>
      <c r="K15" s="22">
        <f t="shared" si="0"/>
        <v>153</v>
      </c>
      <c r="L15" s="22">
        <f t="shared" si="0"/>
        <v>4864</v>
      </c>
      <c r="N15" s="2">
        <f t="shared" si="3"/>
        <v>14122676</v>
      </c>
      <c r="O15" s="2">
        <f t="shared" si="1"/>
        <v>8533695</v>
      </c>
      <c r="P15" s="2">
        <f t="shared" si="1"/>
        <v>7020153</v>
      </c>
      <c r="Q15" s="2">
        <f t="shared" si="1"/>
        <v>9684864</v>
      </c>
    </row>
    <row r="16" spans="1:17" ht="37.5" customHeight="1" thickBot="1">
      <c r="A16" s="244" t="s">
        <v>14</v>
      </c>
      <c r="B16" s="245"/>
      <c r="C16" s="15"/>
      <c r="D16" s="27">
        <v>7140</v>
      </c>
      <c r="E16" s="27">
        <v>4400</v>
      </c>
      <c r="F16" s="27">
        <v>3548</v>
      </c>
      <c r="G16" s="27">
        <v>4994</v>
      </c>
      <c r="I16" s="22">
        <f t="shared" si="2"/>
        <v>0</v>
      </c>
      <c r="J16" s="22">
        <f t="shared" si="0"/>
        <v>0</v>
      </c>
      <c r="K16" s="22">
        <f t="shared" si="0"/>
        <v>8</v>
      </c>
      <c r="L16" s="22">
        <f t="shared" si="0"/>
        <v>4</v>
      </c>
      <c r="N16" s="2">
        <f t="shared" si="3"/>
        <v>7140</v>
      </c>
      <c r="O16" s="2">
        <f t="shared" si="1"/>
        <v>4400</v>
      </c>
      <c r="P16" s="2">
        <f t="shared" si="1"/>
        <v>3548</v>
      </c>
      <c r="Q16" s="2">
        <f t="shared" si="1"/>
        <v>4994</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33289239</v>
      </c>
      <c r="E19" s="26">
        <v>33814789</v>
      </c>
      <c r="F19" s="26">
        <v>33202945</v>
      </c>
      <c r="G19" s="26">
        <v>38256958</v>
      </c>
      <c r="I19" s="22">
        <f t="shared" ref="I19:L38" si="4">REPLACE(D19,1,3,"")/1</f>
        <v>89239</v>
      </c>
      <c r="J19" s="22">
        <f t="shared" si="4"/>
        <v>14789</v>
      </c>
      <c r="K19" s="22">
        <f t="shared" si="4"/>
        <v>2945</v>
      </c>
      <c r="L19" s="22">
        <f t="shared" si="4"/>
        <v>56958</v>
      </c>
      <c r="N19" s="2">
        <f t="shared" si="3"/>
        <v>33289239</v>
      </c>
      <c r="O19" s="2">
        <f t="shared" si="3"/>
        <v>33814789</v>
      </c>
      <c r="P19" s="2">
        <f t="shared" si="3"/>
        <v>33202945</v>
      </c>
      <c r="Q19" s="2">
        <f t="shared" si="3"/>
        <v>38256958</v>
      </c>
    </row>
    <row r="20" spans="1:17" ht="61.5" customHeight="1" thickBot="1">
      <c r="A20" s="244" t="s">
        <v>17</v>
      </c>
      <c r="B20" s="245"/>
      <c r="C20" s="15"/>
      <c r="D20" s="27">
        <v>24080006</v>
      </c>
      <c r="E20" s="27">
        <v>17748332</v>
      </c>
      <c r="F20" s="27">
        <v>13537561</v>
      </c>
      <c r="G20" s="27">
        <v>13502017</v>
      </c>
      <c r="I20" s="22">
        <f t="shared" si="4"/>
        <v>80006</v>
      </c>
      <c r="J20" s="22">
        <f t="shared" si="4"/>
        <v>48332</v>
      </c>
      <c r="K20" s="22">
        <f t="shared" si="4"/>
        <v>37561</v>
      </c>
      <c r="L20" s="22">
        <f t="shared" si="4"/>
        <v>2017</v>
      </c>
      <c r="N20" s="2">
        <f t="shared" si="3"/>
        <v>24080006</v>
      </c>
      <c r="O20" s="2">
        <f t="shared" si="3"/>
        <v>17748332</v>
      </c>
      <c r="P20" s="2">
        <f t="shared" si="3"/>
        <v>13537561</v>
      </c>
      <c r="Q20" s="2">
        <f t="shared" si="3"/>
        <v>13502017</v>
      </c>
    </row>
    <row r="21" spans="1:17" ht="30" customHeight="1" thickBot="1">
      <c r="A21" s="244" t="s">
        <v>18</v>
      </c>
      <c r="B21" s="245"/>
      <c r="C21" s="15"/>
      <c r="D21" s="27">
        <v>1683875</v>
      </c>
      <c r="E21" s="27">
        <v>6099320</v>
      </c>
      <c r="F21" s="27">
        <v>5898450</v>
      </c>
      <c r="G21" s="27">
        <v>13577350</v>
      </c>
      <c r="I21" s="22">
        <f t="shared" si="4"/>
        <v>3875</v>
      </c>
      <c r="J21" s="22">
        <f t="shared" si="4"/>
        <v>9320</v>
      </c>
      <c r="K21" s="22">
        <f t="shared" si="4"/>
        <v>8450</v>
      </c>
      <c r="L21" s="22">
        <f t="shared" si="4"/>
        <v>77350</v>
      </c>
      <c r="N21" s="2">
        <f t="shared" si="3"/>
        <v>1683875</v>
      </c>
      <c r="O21" s="2">
        <f t="shared" si="3"/>
        <v>6099320</v>
      </c>
      <c r="P21" s="2">
        <f t="shared" si="3"/>
        <v>5898450</v>
      </c>
      <c r="Q21" s="2">
        <f t="shared" si="3"/>
        <v>13577350</v>
      </c>
    </row>
    <row r="22" spans="1:17" ht="36" customHeight="1" thickBot="1">
      <c r="A22" s="244" t="s">
        <v>19</v>
      </c>
      <c r="B22" s="245"/>
      <c r="C22" s="15"/>
      <c r="D22" s="27">
        <v>5018749</v>
      </c>
      <c r="E22" s="27">
        <v>8209846</v>
      </c>
      <c r="F22" s="27">
        <v>11878376</v>
      </c>
      <c r="G22" s="27">
        <v>9174883</v>
      </c>
      <c r="I22" s="22">
        <f t="shared" si="4"/>
        <v>8749</v>
      </c>
      <c r="J22" s="22">
        <f t="shared" si="4"/>
        <v>9846</v>
      </c>
      <c r="K22" s="22">
        <f t="shared" si="4"/>
        <v>78376</v>
      </c>
      <c r="L22" s="22">
        <f t="shared" si="4"/>
        <v>4883</v>
      </c>
      <c r="N22" s="2">
        <f t="shared" si="3"/>
        <v>5018749</v>
      </c>
      <c r="O22" s="2">
        <f t="shared" si="3"/>
        <v>8209846</v>
      </c>
      <c r="P22" s="2">
        <f t="shared" si="3"/>
        <v>11878376</v>
      </c>
      <c r="Q22" s="2">
        <f t="shared" si="3"/>
        <v>9174883</v>
      </c>
    </row>
    <row r="23" spans="1:17" ht="24" customHeight="1" thickBot="1">
      <c r="A23" s="244" t="s">
        <v>20</v>
      </c>
      <c r="B23" s="245"/>
      <c r="C23" s="15"/>
      <c r="D23" s="27">
        <v>1860495</v>
      </c>
      <c r="E23" s="27">
        <v>1212198</v>
      </c>
      <c r="F23" s="27">
        <v>1291226</v>
      </c>
      <c r="G23" s="27">
        <v>1645376</v>
      </c>
      <c r="I23" s="22">
        <f t="shared" si="4"/>
        <v>495</v>
      </c>
      <c r="J23" s="22">
        <f t="shared" si="4"/>
        <v>2198</v>
      </c>
      <c r="K23" s="22">
        <f t="shared" si="4"/>
        <v>1226</v>
      </c>
      <c r="L23" s="22">
        <f t="shared" si="4"/>
        <v>5376</v>
      </c>
      <c r="N23" s="2">
        <f t="shared" si="3"/>
        <v>1860495</v>
      </c>
      <c r="O23" s="2">
        <f t="shared" si="3"/>
        <v>1212198</v>
      </c>
      <c r="P23" s="2">
        <f t="shared" si="3"/>
        <v>1291226</v>
      </c>
      <c r="Q23" s="2">
        <f t="shared" si="3"/>
        <v>1645376</v>
      </c>
    </row>
    <row r="24" spans="1:17" ht="36" customHeight="1" thickBot="1">
      <c r="A24" s="244" t="s">
        <v>21</v>
      </c>
      <c r="B24" s="245"/>
      <c r="C24" s="15"/>
      <c r="D24" s="27">
        <v>646115</v>
      </c>
      <c r="E24" s="27">
        <v>545092</v>
      </c>
      <c r="F24" s="27">
        <v>597332</v>
      </c>
      <c r="G24" s="27">
        <v>357332</v>
      </c>
      <c r="I24" s="22">
        <f t="shared" si="4"/>
        <v>115</v>
      </c>
      <c r="J24" s="22">
        <f t="shared" si="4"/>
        <v>92</v>
      </c>
      <c r="K24" s="22">
        <f t="shared" si="4"/>
        <v>332</v>
      </c>
      <c r="L24" s="22">
        <f t="shared" si="4"/>
        <v>332</v>
      </c>
      <c r="N24" s="2">
        <f t="shared" si="3"/>
        <v>646115</v>
      </c>
      <c r="O24" s="2">
        <f t="shared" si="3"/>
        <v>545092</v>
      </c>
      <c r="P24" s="2">
        <f t="shared" si="3"/>
        <v>597332</v>
      </c>
      <c r="Q24" s="2">
        <f t="shared" si="3"/>
        <v>357332</v>
      </c>
    </row>
    <row r="25" spans="1:17" ht="24" customHeight="1" thickBot="1">
      <c r="A25" s="254" t="s">
        <v>22</v>
      </c>
      <c r="B25" s="255"/>
      <c r="C25" s="15"/>
      <c r="D25" s="26">
        <v>20502168</v>
      </c>
      <c r="E25" s="26">
        <v>22899818</v>
      </c>
      <c r="F25" s="26">
        <v>23550908</v>
      </c>
      <c r="G25" s="26">
        <v>23632385</v>
      </c>
      <c r="I25" s="22">
        <f t="shared" si="4"/>
        <v>2168</v>
      </c>
      <c r="J25" s="22">
        <f t="shared" si="4"/>
        <v>99818</v>
      </c>
      <c r="K25" s="22">
        <f t="shared" si="4"/>
        <v>50908</v>
      </c>
      <c r="L25" s="22">
        <f t="shared" si="4"/>
        <v>32385</v>
      </c>
      <c r="N25" s="2">
        <f t="shared" si="3"/>
        <v>20502168</v>
      </c>
      <c r="O25" s="2">
        <f t="shared" si="3"/>
        <v>22899818</v>
      </c>
      <c r="P25" s="2">
        <f t="shared" si="3"/>
        <v>23550908</v>
      </c>
      <c r="Q25" s="2">
        <f t="shared" si="3"/>
        <v>23632385</v>
      </c>
    </row>
    <row r="26" spans="1:17" ht="25.5" customHeight="1" thickBot="1">
      <c r="A26" s="244" t="s">
        <v>23</v>
      </c>
      <c r="B26" s="245"/>
      <c r="C26" s="15"/>
      <c r="D26" s="27">
        <v>19011093</v>
      </c>
      <c r="E26" s="27">
        <v>14870119</v>
      </c>
      <c r="F26" s="27">
        <v>17203070</v>
      </c>
      <c r="G26" s="27">
        <v>15395529</v>
      </c>
      <c r="I26" s="22">
        <f t="shared" si="4"/>
        <v>11093</v>
      </c>
      <c r="J26" s="22">
        <f t="shared" si="4"/>
        <v>70119</v>
      </c>
      <c r="K26" s="22">
        <f t="shared" si="4"/>
        <v>3070</v>
      </c>
      <c r="L26" s="22">
        <f t="shared" si="4"/>
        <v>95529</v>
      </c>
      <c r="N26" s="2">
        <f t="shared" si="3"/>
        <v>19011093</v>
      </c>
      <c r="O26" s="2">
        <f t="shared" si="3"/>
        <v>14870119</v>
      </c>
      <c r="P26" s="2">
        <f t="shared" si="3"/>
        <v>17203070</v>
      </c>
      <c r="Q26" s="2">
        <f t="shared" si="3"/>
        <v>15395529</v>
      </c>
    </row>
    <row r="27" spans="1:17" ht="15.75" customHeight="1" thickBot="1">
      <c r="A27" s="244" t="s">
        <v>24</v>
      </c>
      <c r="B27" s="245"/>
      <c r="C27" s="15"/>
      <c r="D27" s="28"/>
      <c r="E27" s="28"/>
      <c r="F27" s="27">
        <v>24515</v>
      </c>
      <c r="G27" s="27">
        <v>24843</v>
      </c>
      <c r="I27" s="22" t="e">
        <f t="shared" si="4"/>
        <v>#VALUE!</v>
      </c>
      <c r="J27" s="22" t="e">
        <f t="shared" si="4"/>
        <v>#VALUE!</v>
      </c>
      <c r="K27" s="22">
        <f t="shared" si="4"/>
        <v>15</v>
      </c>
      <c r="L27" s="22">
        <f t="shared" si="4"/>
        <v>43</v>
      </c>
      <c r="N27" s="2">
        <f t="shared" si="3"/>
        <v>0</v>
      </c>
      <c r="O27" s="2">
        <f t="shared" si="3"/>
        <v>0</v>
      </c>
      <c r="P27" s="2">
        <f t="shared" si="3"/>
        <v>24515</v>
      </c>
      <c r="Q27" s="2">
        <f t="shared" si="3"/>
        <v>24843</v>
      </c>
    </row>
    <row r="28" spans="1:17" ht="30" customHeight="1" thickBot="1">
      <c r="A28" s="244" t="s">
        <v>25</v>
      </c>
      <c r="B28" s="245"/>
      <c r="C28" s="15"/>
      <c r="D28" s="27">
        <v>87201</v>
      </c>
      <c r="E28" s="27">
        <v>85742</v>
      </c>
      <c r="F28" s="27">
        <v>144206</v>
      </c>
      <c r="G28" s="27">
        <v>92633</v>
      </c>
      <c r="I28" s="22">
        <f t="shared" si="4"/>
        <v>1</v>
      </c>
      <c r="J28" s="22">
        <f t="shared" si="4"/>
        <v>42</v>
      </c>
      <c r="K28" s="22">
        <f t="shared" si="4"/>
        <v>206</v>
      </c>
      <c r="L28" s="22">
        <f t="shared" si="4"/>
        <v>33</v>
      </c>
      <c r="N28" s="2">
        <f t="shared" si="3"/>
        <v>87201</v>
      </c>
      <c r="O28" s="2">
        <f t="shared" si="3"/>
        <v>85742</v>
      </c>
      <c r="P28" s="2">
        <f t="shared" si="3"/>
        <v>144206</v>
      </c>
      <c r="Q28" s="2">
        <f t="shared" si="3"/>
        <v>92633</v>
      </c>
    </row>
    <row r="29" spans="1:17" ht="15" customHeight="1" thickBot="1">
      <c r="A29" s="254" t="s">
        <v>26</v>
      </c>
      <c r="B29" s="255"/>
      <c r="C29" s="15"/>
      <c r="D29" s="26">
        <v>53791407</v>
      </c>
      <c r="E29" s="26">
        <v>56714606</v>
      </c>
      <c r="F29" s="26">
        <v>56753854</v>
      </c>
      <c r="G29" s="26">
        <v>61889343</v>
      </c>
      <c r="I29" s="22">
        <f t="shared" si="4"/>
        <v>91407</v>
      </c>
      <c r="J29" s="22">
        <f t="shared" si="4"/>
        <v>14606</v>
      </c>
      <c r="K29" s="22">
        <f t="shared" si="4"/>
        <v>53854</v>
      </c>
      <c r="L29" s="22">
        <f t="shared" si="4"/>
        <v>89343</v>
      </c>
      <c r="N29" s="2">
        <f t="shared" si="3"/>
        <v>53791407</v>
      </c>
      <c r="O29" s="2">
        <f t="shared" si="3"/>
        <v>56714606</v>
      </c>
      <c r="P29" s="2">
        <f t="shared" si="3"/>
        <v>56753854</v>
      </c>
      <c r="Q29" s="2">
        <f t="shared" si="3"/>
        <v>61889343</v>
      </c>
    </row>
    <row r="30" spans="1:17" ht="15" customHeight="1" thickBot="1">
      <c r="A30" s="254" t="s">
        <v>27</v>
      </c>
      <c r="B30" s="255"/>
      <c r="C30" s="15"/>
      <c r="D30" s="26">
        <v>16112059</v>
      </c>
      <c r="E30" s="26">
        <v>13825543</v>
      </c>
      <c r="F30" s="26">
        <v>15910006</v>
      </c>
      <c r="G30" s="26">
        <v>18617835</v>
      </c>
      <c r="I30" s="22">
        <f t="shared" si="4"/>
        <v>12059</v>
      </c>
      <c r="J30" s="22">
        <f t="shared" si="4"/>
        <v>25543</v>
      </c>
      <c r="K30" s="22">
        <f t="shared" si="4"/>
        <v>10006</v>
      </c>
      <c r="L30" s="22">
        <f t="shared" si="4"/>
        <v>17835</v>
      </c>
      <c r="N30" s="2">
        <f t="shared" si="3"/>
        <v>16112059</v>
      </c>
      <c r="O30" s="2">
        <f t="shared" si="3"/>
        <v>13825543</v>
      </c>
      <c r="P30" s="2">
        <f t="shared" si="3"/>
        <v>15910006</v>
      </c>
      <c r="Q30" s="2">
        <f t="shared" si="3"/>
        <v>18617835</v>
      </c>
    </row>
    <row r="31" spans="1:17" ht="15" customHeight="1" thickBot="1">
      <c r="A31" s="244" t="s">
        <v>28</v>
      </c>
      <c r="B31" s="245"/>
      <c r="C31" s="15"/>
      <c r="D31" s="27">
        <v>10611728</v>
      </c>
      <c r="E31" s="27">
        <v>9002417</v>
      </c>
      <c r="F31" s="27">
        <v>9182557</v>
      </c>
      <c r="G31" s="27">
        <v>10911814</v>
      </c>
      <c r="I31" s="22">
        <f t="shared" si="4"/>
        <v>11728</v>
      </c>
      <c r="J31" s="22">
        <f t="shared" si="4"/>
        <v>2417</v>
      </c>
      <c r="K31" s="22">
        <f t="shared" si="4"/>
        <v>2557</v>
      </c>
      <c r="L31" s="22">
        <f t="shared" si="4"/>
        <v>11814</v>
      </c>
      <c r="N31" s="2">
        <f t="shared" si="3"/>
        <v>10611728</v>
      </c>
      <c r="O31" s="2">
        <f t="shared" si="3"/>
        <v>9002417</v>
      </c>
      <c r="P31" s="2">
        <f t="shared" si="3"/>
        <v>9182557</v>
      </c>
      <c r="Q31" s="2">
        <f t="shared" si="3"/>
        <v>10911814</v>
      </c>
    </row>
    <row r="32" spans="1:17" ht="24" customHeight="1" thickBot="1">
      <c r="A32" s="244" t="s">
        <v>29</v>
      </c>
      <c r="B32" s="245"/>
      <c r="C32" s="15"/>
      <c r="D32" s="27">
        <v>5500331</v>
      </c>
      <c r="E32" s="27">
        <v>4823127</v>
      </c>
      <c r="F32" s="27">
        <v>6727449</v>
      </c>
      <c r="G32" s="27">
        <v>7706021</v>
      </c>
      <c r="I32" s="22">
        <f t="shared" si="4"/>
        <v>331</v>
      </c>
      <c r="J32" s="22">
        <f t="shared" si="4"/>
        <v>3127</v>
      </c>
      <c r="K32" s="22">
        <f t="shared" si="4"/>
        <v>7449</v>
      </c>
      <c r="L32" s="22">
        <f t="shared" si="4"/>
        <v>6021</v>
      </c>
      <c r="N32" s="2">
        <f t="shared" si="3"/>
        <v>5500331</v>
      </c>
      <c r="O32" s="2">
        <f t="shared" si="3"/>
        <v>4823127</v>
      </c>
      <c r="P32" s="2">
        <f t="shared" si="3"/>
        <v>6727449</v>
      </c>
      <c r="Q32" s="2">
        <f t="shared" si="3"/>
        <v>7706021</v>
      </c>
    </row>
    <row r="33" spans="1:18" ht="24" customHeight="1" thickBot="1">
      <c r="A33" s="254" t="s">
        <v>30</v>
      </c>
      <c r="B33" s="255"/>
      <c r="C33" s="15"/>
      <c r="D33" s="26">
        <v>35981405</v>
      </c>
      <c r="E33" s="26">
        <v>42889063</v>
      </c>
      <c r="F33" s="26">
        <v>40843848</v>
      </c>
      <c r="G33" s="26">
        <v>43271509</v>
      </c>
      <c r="I33" s="22">
        <f t="shared" si="4"/>
        <v>81405</v>
      </c>
      <c r="J33" s="22">
        <f t="shared" si="4"/>
        <v>89063</v>
      </c>
      <c r="K33" s="22">
        <f t="shared" si="4"/>
        <v>43848</v>
      </c>
      <c r="L33" s="22">
        <f t="shared" si="4"/>
        <v>71509</v>
      </c>
      <c r="N33" s="2">
        <f t="shared" si="3"/>
        <v>35981405</v>
      </c>
      <c r="O33" s="2">
        <f t="shared" si="3"/>
        <v>42889063</v>
      </c>
      <c r="P33" s="2">
        <f t="shared" si="3"/>
        <v>40843848</v>
      </c>
      <c r="Q33" s="2">
        <f t="shared" si="3"/>
        <v>43271509</v>
      </c>
      <c r="R33" s="22"/>
    </row>
    <row r="34" spans="1:18" ht="30" customHeight="1" thickBot="1">
      <c r="A34" s="244" t="s">
        <v>31</v>
      </c>
      <c r="B34" s="245"/>
      <c r="C34" s="15"/>
      <c r="D34" s="27">
        <v>18950000</v>
      </c>
      <c r="E34" s="27">
        <v>18950000</v>
      </c>
      <c r="F34" s="27">
        <v>19139500</v>
      </c>
      <c r="G34" s="27">
        <v>19139500</v>
      </c>
      <c r="I34" s="22">
        <f t="shared" si="4"/>
        <v>50000</v>
      </c>
      <c r="J34" s="22">
        <f t="shared" si="4"/>
        <v>50000</v>
      </c>
      <c r="K34" s="22">
        <f t="shared" si="4"/>
        <v>39500</v>
      </c>
      <c r="L34" s="22">
        <f t="shared" si="4"/>
        <v>39500</v>
      </c>
      <c r="N34" s="2">
        <f t="shared" si="3"/>
        <v>18950000</v>
      </c>
      <c r="O34" s="2">
        <f t="shared" si="3"/>
        <v>18950000</v>
      </c>
      <c r="P34" s="2">
        <f t="shared" si="3"/>
        <v>19139500</v>
      </c>
      <c r="Q34" s="2">
        <f t="shared" si="3"/>
        <v>19139500</v>
      </c>
    </row>
    <row r="35" spans="1:18" ht="30" customHeight="1" thickBot="1">
      <c r="A35" s="244" t="s">
        <v>32</v>
      </c>
      <c r="B35" s="245"/>
      <c r="C35" s="15"/>
      <c r="D35" s="27">
        <v>1217</v>
      </c>
      <c r="E35" s="28">
        <v>422</v>
      </c>
      <c r="F35" s="27">
        <v>189747</v>
      </c>
      <c r="G35" s="27">
        <v>189747</v>
      </c>
      <c r="I35" s="22">
        <f t="shared" si="4"/>
        <v>7</v>
      </c>
      <c r="J35" s="22" t="e">
        <f t="shared" si="4"/>
        <v>#VALUE!</v>
      </c>
      <c r="K35" s="22">
        <f t="shared" si="4"/>
        <v>747</v>
      </c>
      <c r="L35" s="22">
        <f t="shared" si="4"/>
        <v>747</v>
      </c>
      <c r="N35" s="2">
        <f t="shared" si="3"/>
        <v>1217</v>
      </c>
      <c r="O35" s="2">
        <f t="shared" si="3"/>
        <v>422</v>
      </c>
      <c r="P35" s="2">
        <f t="shared" si="3"/>
        <v>189747</v>
      </c>
      <c r="Q35" s="2">
        <f t="shared" si="3"/>
        <v>189747</v>
      </c>
    </row>
    <row r="36" spans="1:18" ht="37.5" customHeight="1" thickBot="1">
      <c r="A36" s="244" t="s">
        <v>33</v>
      </c>
      <c r="B36" s="245"/>
      <c r="C36" s="15"/>
      <c r="D36" s="27">
        <v>5144152</v>
      </c>
      <c r="E36" s="27">
        <v>10251053</v>
      </c>
      <c r="F36" s="27">
        <v>6157505</v>
      </c>
      <c r="G36" s="27">
        <v>7089032</v>
      </c>
      <c r="I36" s="22">
        <f t="shared" si="4"/>
        <v>4152</v>
      </c>
      <c r="J36" s="22">
        <f t="shared" si="4"/>
        <v>51053</v>
      </c>
      <c r="K36" s="22">
        <f t="shared" si="4"/>
        <v>7505</v>
      </c>
      <c r="L36" s="22">
        <f t="shared" si="4"/>
        <v>9032</v>
      </c>
      <c r="N36" s="2">
        <f t="shared" si="3"/>
        <v>5144152</v>
      </c>
      <c r="O36" s="2">
        <f t="shared" si="3"/>
        <v>10251053</v>
      </c>
      <c r="P36" s="2">
        <f t="shared" si="3"/>
        <v>6157505</v>
      </c>
      <c r="Q36" s="2">
        <f t="shared" si="3"/>
        <v>7089032</v>
      </c>
    </row>
    <row r="37" spans="1:18" ht="36" customHeight="1" thickBot="1">
      <c r="A37" s="254" t="s">
        <v>34</v>
      </c>
      <c r="B37" s="255"/>
      <c r="C37" s="15"/>
      <c r="D37" s="26">
        <v>1697944</v>
      </c>
      <c r="E37" s="29"/>
      <c r="F37" s="29"/>
      <c r="G37" s="29"/>
      <c r="I37" s="22">
        <f t="shared" si="4"/>
        <v>7944</v>
      </c>
      <c r="J37" s="22" t="e">
        <f t="shared" si="4"/>
        <v>#VALUE!</v>
      </c>
      <c r="K37" s="22" t="e">
        <f t="shared" si="4"/>
        <v>#VALUE!</v>
      </c>
      <c r="L37" s="22" t="e">
        <f t="shared" si="4"/>
        <v>#VALUE!</v>
      </c>
      <c r="N37" s="2">
        <f t="shared" si="3"/>
        <v>1697944</v>
      </c>
      <c r="O37" s="2">
        <f t="shared" si="3"/>
        <v>0</v>
      </c>
      <c r="P37" s="2">
        <f t="shared" si="3"/>
        <v>0</v>
      </c>
      <c r="Q37" s="2">
        <f t="shared" si="3"/>
        <v>0</v>
      </c>
    </row>
    <row r="38" spans="1:18" ht="30" customHeight="1" thickBot="1">
      <c r="A38" s="254" t="s">
        <v>35</v>
      </c>
      <c r="B38" s="255"/>
      <c r="C38" s="15"/>
      <c r="D38" s="26">
        <v>53791407</v>
      </c>
      <c r="E38" s="26">
        <v>56714606</v>
      </c>
      <c r="F38" s="26">
        <v>56753854</v>
      </c>
      <c r="G38" s="26">
        <v>61889343</v>
      </c>
      <c r="I38" s="22">
        <f t="shared" si="4"/>
        <v>91407</v>
      </c>
      <c r="J38" s="22">
        <f t="shared" si="4"/>
        <v>14606</v>
      </c>
      <c r="K38" s="22">
        <f t="shared" si="4"/>
        <v>53854</v>
      </c>
      <c r="L38" s="22">
        <f t="shared" si="4"/>
        <v>89343</v>
      </c>
      <c r="N38" s="2">
        <f t="shared" si="3"/>
        <v>53791407</v>
      </c>
      <c r="O38" s="2">
        <f t="shared" si="3"/>
        <v>56714606</v>
      </c>
      <c r="P38" s="2">
        <f t="shared" si="3"/>
        <v>56753854</v>
      </c>
      <c r="Q38" s="2">
        <f t="shared" si="3"/>
        <v>61889343</v>
      </c>
    </row>
    <row r="39" spans="1:18" ht="15" customHeight="1" thickBot="1">
      <c r="A39" t="s">
        <v>1702</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2.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26">
        <v>16316096</v>
      </c>
      <c r="E3" s="26">
        <v>15084734</v>
      </c>
      <c r="F3" s="26">
        <v>17080564</v>
      </c>
      <c r="G3" s="26">
        <v>18162317</v>
      </c>
      <c r="H3" s="252" t="s">
        <v>1</v>
      </c>
      <c r="I3" s="253"/>
      <c r="J3" s="15"/>
      <c r="K3" s="26">
        <v>15709207</v>
      </c>
      <c r="L3" s="26">
        <v>13787161</v>
      </c>
      <c r="M3" s="26">
        <v>15662687</v>
      </c>
      <c r="N3" s="26">
        <v>16257396</v>
      </c>
      <c r="P3" s="2">
        <f>REPLACE(D3,1,3,"")/1</f>
        <v>16096</v>
      </c>
      <c r="Q3" s="2">
        <f t="shared" ref="Q3:S16" si="0">REPLACE(E3,1,3,"")/1</f>
        <v>84734</v>
      </c>
      <c r="R3" s="2">
        <f t="shared" si="0"/>
        <v>80564</v>
      </c>
      <c r="S3" s="2">
        <f t="shared" si="0"/>
        <v>62317</v>
      </c>
      <c r="T3" s="2">
        <f>REPLACE(K3,1,3,"")/1</f>
        <v>9207</v>
      </c>
      <c r="U3" s="2">
        <f t="shared" ref="U3:W16" si="1">REPLACE(L3,1,3,"")/1</f>
        <v>87161</v>
      </c>
      <c r="V3" s="2">
        <f t="shared" si="1"/>
        <v>62687</v>
      </c>
      <c r="W3" s="2">
        <f t="shared" si="1"/>
        <v>57396</v>
      </c>
      <c r="Y3" s="3">
        <f>K3</f>
        <v>15709207</v>
      </c>
      <c r="Z3" s="3">
        <f t="shared" ref="Z3:AB17" si="2">L3</f>
        <v>13787161</v>
      </c>
      <c r="AA3" s="3">
        <f t="shared" si="2"/>
        <v>15662687</v>
      </c>
      <c r="AB3" s="3">
        <f t="shared" si="2"/>
        <v>16257396</v>
      </c>
      <c r="AC3" s="3">
        <f>D3</f>
        <v>16316096</v>
      </c>
      <c r="AD3" s="3">
        <f t="shared" ref="AD3:AF17" si="3">E3</f>
        <v>15084734</v>
      </c>
      <c r="AE3" s="3">
        <f t="shared" si="3"/>
        <v>17080564</v>
      </c>
      <c r="AF3" s="3">
        <f t="shared" si="3"/>
        <v>18162317</v>
      </c>
    </row>
    <row r="4" spans="1:32" ht="24" customHeight="1" thickBot="1">
      <c r="A4" s="244" t="s">
        <v>2</v>
      </c>
      <c r="B4" s="245"/>
      <c r="C4" s="15"/>
      <c r="D4" s="27">
        <v>13190303</v>
      </c>
      <c r="E4" s="27">
        <v>12026284</v>
      </c>
      <c r="F4" s="27">
        <v>11668865</v>
      </c>
      <c r="G4" s="27">
        <v>14168872</v>
      </c>
      <c r="H4" s="244" t="s">
        <v>2</v>
      </c>
      <c r="I4" s="245"/>
      <c r="J4" s="15"/>
      <c r="K4" s="27">
        <v>13177278</v>
      </c>
      <c r="L4" s="27">
        <v>11980896</v>
      </c>
      <c r="M4" s="27">
        <v>10858704</v>
      </c>
      <c r="N4" s="27">
        <v>12859577</v>
      </c>
      <c r="P4" s="2">
        <f t="shared" ref="P4:P16" si="4">REPLACE(D4,1,3,"")/1</f>
        <v>90303</v>
      </c>
      <c r="Q4" s="2">
        <f t="shared" si="0"/>
        <v>26284</v>
      </c>
      <c r="R4" s="2">
        <f t="shared" si="0"/>
        <v>68865</v>
      </c>
      <c r="S4" s="2">
        <f t="shared" si="0"/>
        <v>68872</v>
      </c>
      <c r="T4" s="2">
        <f t="shared" ref="T4:U16" si="5">REPLACE(K4,1,3,"")/1</f>
        <v>77278</v>
      </c>
      <c r="U4" s="2">
        <f t="shared" si="5"/>
        <v>80896</v>
      </c>
      <c r="V4" s="2">
        <f t="shared" si="1"/>
        <v>58704</v>
      </c>
      <c r="W4" s="2">
        <f t="shared" si="1"/>
        <v>59577</v>
      </c>
      <c r="Y4" s="3">
        <f t="shared" ref="Y4:AB38" si="6">K4</f>
        <v>13177278</v>
      </c>
      <c r="Z4" s="3">
        <f t="shared" si="2"/>
        <v>11980896</v>
      </c>
      <c r="AA4" s="3">
        <f t="shared" si="2"/>
        <v>10858704</v>
      </c>
      <c r="AB4" s="3">
        <f t="shared" si="2"/>
        <v>12859577</v>
      </c>
      <c r="AC4" s="3">
        <f t="shared" ref="AC4:AF38" si="7">D4</f>
        <v>13190303</v>
      </c>
      <c r="AD4" s="3">
        <f t="shared" si="3"/>
        <v>12026284</v>
      </c>
      <c r="AE4" s="3">
        <f t="shared" si="3"/>
        <v>11668865</v>
      </c>
      <c r="AF4" s="3">
        <f t="shared" si="3"/>
        <v>14168872</v>
      </c>
    </row>
    <row r="5" spans="1:32" ht="61.5" customHeight="1" thickBot="1">
      <c r="A5" s="254" t="s">
        <v>3</v>
      </c>
      <c r="B5" s="255"/>
      <c r="C5" s="15"/>
      <c r="D5" s="26">
        <v>3125793</v>
      </c>
      <c r="E5" s="26">
        <v>3058450</v>
      </c>
      <c r="F5" s="26">
        <v>5411700</v>
      </c>
      <c r="G5" s="26">
        <v>3993444</v>
      </c>
      <c r="H5" s="254" t="s">
        <v>3</v>
      </c>
      <c r="I5" s="255"/>
      <c r="J5" s="15"/>
      <c r="K5" s="26">
        <v>2531929</v>
      </c>
      <c r="L5" s="26">
        <v>1806266</v>
      </c>
      <c r="M5" s="26">
        <v>4803983</v>
      </c>
      <c r="N5" s="26">
        <v>3397819</v>
      </c>
      <c r="P5" s="2">
        <f t="shared" si="4"/>
        <v>5793</v>
      </c>
      <c r="Q5" s="2">
        <f t="shared" si="0"/>
        <v>8450</v>
      </c>
      <c r="R5" s="2">
        <f t="shared" si="0"/>
        <v>1700</v>
      </c>
      <c r="S5" s="2">
        <f t="shared" si="0"/>
        <v>3444</v>
      </c>
      <c r="T5" s="2">
        <f t="shared" si="5"/>
        <v>1929</v>
      </c>
      <c r="U5" s="2">
        <f t="shared" si="1"/>
        <v>6266</v>
      </c>
      <c r="V5" s="2">
        <f t="shared" si="1"/>
        <v>3983</v>
      </c>
      <c r="W5" s="2">
        <f t="shared" si="1"/>
        <v>7819</v>
      </c>
      <c r="Y5" s="3">
        <f t="shared" si="6"/>
        <v>2531929</v>
      </c>
      <c r="Z5" s="3">
        <f t="shared" si="2"/>
        <v>1806266</v>
      </c>
      <c r="AA5" s="3">
        <f t="shared" si="2"/>
        <v>4803983</v>
      </c>
      <c r="AB5" s="3">
        <f t="shared" si="2"/>
        <v>3397819</v>
      </c>
      <c r="AC5" s="3">
        <f t="shared" si="7"/>
        <v>3125793</v>
      </c>
      <c r="AD5" s="3">
        <f t="shared" si="3"/>
        <v>3058450</v>
      </c>
      <c r="AE5" s="3">
        <f t="shared" si="3"/>
        <v>5411700</v>
      </c>
      <c r="AF5" s="3">
        <f t="shared" si="3"/>
        <v>3993444</v>
      </c>
    </row>
    <row r="6" spans="1:32" ht="37.5" customHeight="1" thickBot="1">
      <c r="A6" s="244" t="s">
        <v>4</v>
      </c>
      <c r="B6" s="245"/>
      <c r="C6" s="15"/>
      <c r="D6" s="27">
        <v>275337</v>
      </c>
      <c r="E6" s="27">
        <v>299737</v>
      </c>
      <c r="F6" s="27">
        <v>457880</v>
      </c>
      <c r="G6" s="27">
        <v>301669</v>
      </c>
      <c r="H6" s="244" t="s">
        <v>4</v>
      </c>
      <c r="I6" s="245"/>
      <c r="J6" s="15"/>
      <c r="K6" s="27">
        <v>243583</v>
      </c>
      <c r="L6" s="27">
        <v>325466</v>
      </c>
      <c r="M6" s="27">
        <v>265808</v>
      </c>
      <c r="N6" s="27">
        <v>238731</v>
      </c>
      <c r="P6" s="2">
        <f t="shared" si="4"/>
        <v>337</v>
      </c>
      <c r="Q6" s="2">
        <f t="shared" si="0"/>
        <v>737</v>
      </c>
      <c r="R6" s="2">
        <f t="shared" si="0"/>
        <v>880</v>
      </c>
      <c r="S6" s="2">
        <f t="shared" si="0"/>
        <v>669</v>
      </c>
      <c r="T6" s="2">
        <f t="shared" si="5"/>
        <v>583</v>
      </c>
      <c r="U6" s="2">
        <f t="shared" si="1"/>
        <v>466</v>
      </c>
      <c r="V6" s="2">
        <f t="shared" si="1"/>
        <v>808</v>
      </c>
      <c r="W6" s="2">
        <f t="shared" si="1"/>
        <v>731</v>
      </c>
      <c r="Y6" s="3">
        <f t="shared" si="6"/>
        <v>243583</v>
      </c>
      <c r="Z6" s="3">
        <f t="shared" si="2"/>
        <v>325466</v>
      </c>
      <c r="AA6" s="3">
        <f t="shared" si="2"/>
        <v>265808</v>
      </c>
      <c r="AB6" s="3">
        <f t="shared" si="2"/>
        <v>238731</v>
      </c>
      <c r="AC6" s="3">
        <f t="shared" si="7"/>
        <v>275337</v>
      </c>
      <c r="AD6" s="3">
        <f t="shared" si="3"/>
        <v>299737</v>
      </c>
      <c r="AE6" s="3">
        <f t="shared" si="3"/>
        <v>457880</v>
      </c>
      <c r="AF6" s="3">
        <f t="shared" si="3"/>
        <v>301669</v>
      </c>
    </row>
    <row r="7" spans="1:32" ht="24" customHeight="1" thickBot="1">
      <c r="A7" s="244" t="s">
        <v>5</v>
      </c>
      <c r="B7" s="245"/>
      <c r="C7" s="15"/>
      <c r="D7" s="27">
        <v>178636</v>
      </c>
      <c r="E7" s="27">
        <v>64662</v>
      </c>
      <c r="F7" s="27">
        <v>103709</v>
      </c>
      <c r="G7" s="27">
        <v>172438</v>
      </c>
      <c r="H7" s="244" t="s">
        <v>5</v>
      </c>
      <c r="I7" s="245"/>
      <c r="J7" s="15"/>
      <c r="K7" s="27">
        <v>89127</v>
      </c>
      <c r="L7" s="27">
        <v>88949</v>
      </c>
      <c r="M7" s="27">
        <v>219708</v>
      </c>
      <c r="N7" s="27">
        <v>81937</v>
      </c>
      <c r="P7" s="2">
        <f t="shared" si="4"/>
        <v>636</v>
      </c>
      <c r="Q7" s="2">
        <f t="shared" si="0"/>
        <v>62</v>
      </c>
      <c r="R7" s="2">
        <f t="shared" si="0"/>
        <v>709</v>
      </c>
      <c r="S7" s="2">
        <f t="shared" si="0"/>
        <v>438</v>
      </c>
      <c r="T7" s="2">
        <f t="shared" si="5"/>
        <v>27</v>
      </c>
      <c r="U7" s="2">
        <f t="shared" si="1"/>
        <v>49</v>
      </c>
      <c r="V7" s="2">
        <f t="shared" si="1"/>
        <v>708</v>
      </c>
      <c r="W7" s="2">
        <f t="shared" si="1"/>
        <v>37</v>
      </c>
      <c r="Y7" s="3">
        <f t="shared" si="6"/>
        <v>89127</v>
      </c>
      <c r="Z7" s="3">
        <f t="shared" si="2"/>
        <v>88949</v>
      </c>
      <c r="AA7" s="3">
        <f t="shared" si="2"/>
        <v>219708</v>
      </c>
      <c r="AB7" s="3">
        <f t="shared" si="2"/>
        <v>81937</v>
      </c>
      <c r="AC7" s="3">
        <f t="shared" si="7"/>
        <v>178636</v>
      </c>
      <c r="AD7" s="3">
        <f t="shared" si="3"/>
        <v>64662</v>
      </c>
      <c r="AE7" s="3">
        <f t="shared" si="3"/>
        <v>103709</v>
      </c>
      <c r="AF7" s="3">
        <f t="shared" si="3"/>
        <v>172438</v>
      </c>
    </row>
    <row r="8" spans="1:32" ht="24" customHeight="1" thickBot="1">
      <c r="A8" s="244" t="s">
        <v>6</v>
      </c>
      <c r="B8" s="245"/>
      <c r="C8" s="15"/>
      <c r="D8" s="27">
        <v>551754</v>
      </c>
      <c r="E8" s="27">
        <v>599851</v>
      </c>
      <c r="F8" s="27">
        <v>599962</v>
      </c>
      <c r="G8" s="27">
        <v>616910</v>
      </c>
      <c r="H8" s="244" t="s">
        <v>6</v>
      </c>
      <c r="I8" s="245"/>
      <c r="J8" s="15"/>
      <c r="K8" s="27">
        <v>496619</v>
      </c>
      <c r="L8" s="27">
        <v>578766</v>
      </c>
      <c r="M8" s="27">
        <v>582668</v>
      </c>
      <c r="N8" s="27">
        <v>569814</v>
      </c>
      <c r="P8" s="2">
        <f t="shared" si="4"/>
        <v>754</v>
      </c>
      <c r="Q8" s="2">
        <f t="shared" si="0"/>
        <v>851</v>
      </c>
      <c r="R8" s="2">
        <f t="shared" si="0"/>
        <v>962</v>
      </c>
      <c r="S8" s="2">
        <f t="shared" si="0"/>
        <v>910</v>
      </c>
      <c r="T8" s="2">
        <f t="shared" si="5"/>
        <v>619</v>
      </c>
      <c r="U8" s="2">
        <f t="shared" si="1"/>
        <v>766</v>
      </c>
      <c r="V8" s="2">
        <f t="shared" si="1"/>
        <v>668</v>
      </c>
      <c r="W8" s="2">
        <f t="shared" si="1"/>
        <v>814</v>
      </c>
      <c r="Y8" s="3">
        <f t="shared" si="6"/>
        <v>496619</v>
      </c>
      <c r="Z8" s="3">
        <f t="shared" si="2"/>
        <v>578766</v>
      </c>
      <c r="AA8" s="3">
        <f t="shared" si="2"/>
        <v>582668</v>
      </c>
      <c r="AB8" s="3">
        <f t="shared" si="2"/>
        <v>569814</v>
      </c>
      <c r="AC8" s="3">
        <f t="shared" si="7"/>
        <v>551754</v>
      </c>
      <c r="AD8" s="3">
        <f t="shared" si="3"/>
        <v>599851</v>
      </c>
      <c r="AE8" s="3">
        <f t="shared" si="3"/>
        <v>599962</v>
      </c>
      <c r="AF8" s="3">
        <f t="shared" si="3"/>
        <v>616910</v>
      </c>
    </row>
    <row r="9" spans="1:32" ht="37.5" customHeight="1" thickBot="1">
      <c r="A9" s="244" t="s">
        <v>7</v>
      </c>
      <c r="B9" s="245"/>
      <c r="C9" s="15"/>
      <c r="D9" s="27">
        <v>296306</v>
      </c>
      <c r="E9" s="27">
        <v>270271</v>
      </c>
      <c r="F9" s="27">
        <v>387420</v>
      </c>
      <c r="G9" s="27">
        <v>195448</v>
      </c>
      <c r="H9" s="244" t="s">
        <v>7</v>
      </c>
      <c r="I9" s="245"/>
      <c r="J9" s="15"/>
      <c r="K9" s="27">
        <v>232895</v>
      </c>
      <c r="L9" s="27">
        <v>195187</v>
      </c>
      <c r="M9" s="27">
        <v>294958</v>
      </c>
      <c r="N9" s="27">
        <v>246563</v>
      </c>
      <c r="P9" s="2">
        <f t="shared" si="4"/>
        <v>306</v>
      </c>
      <c r="Q9" s="2">
        <f t="shared" si="0"/>
        <v>271</v>
      </c>
      <c r="R9" s="2">
        <f t="shared" si="0"/>
        <v>420</v>
      </c>
      <c r="S9" s="2">
        <f t="shared" si="0"/>
        <v>448</v>
      </c>
      <c r="T9" s="2">
        <f t="shared" si="5"/>
        <v>895</v>
      </c>
      <c r="U9" s="2">
        <f t="shared" si="1"/>
        <v>187</v>
      </c>
      <c r="V9" s="2">
        <f t="shared" si="1"/>
        <v>958</v>
      </c>
      <c r="W9" s="2">
        <f t="shared" si="1"/>
        <v>563</v>
      </c>
      <c r="Y9" s="3">
        <f t="shared" si="6"/>
        <v>232895</v>
      </c>
      <c r="Z9" s="3">
        <f t="shared" si="2"/>
        <v>195187</v>
      </c>
      <c r="AA9" s="3">
        <f t="shared" si="2"/>
        <v>294958</v>
      </c>
      <c r="AB9" s="3">
        <f t="shared" si="2"/>
        <v>246563</v>
      </c>
      <c r="AC9" s="3">
        <f t="shared" si="7"/>
        <v>296306</v>
      </c>
      <c r="AD9" s="3">
        <f t="shared" si="3"/>
        <v>270271</v>
      </c>
      <c r="AE9" s="3">
        <f t="shared" si="3"/>
        <v>387420</v>
      </c>
      <c r="AF9" s="3">
        <f t="shared" si="3"/>
        <v>195448</v>
      </c>
    </row>
    <row r="10" spans="1:32" ht="61.5" customHeight="1" thickBot="1">
      <c r="A10" s="254" t="s">
        <v>8</v>
      </c>
      <c r="B10" s="255"/>
      <c r="C10" s="15"/>
      <c r="D10" s="26">
        <v>2372669</v>
      </c>
      <c r="E10" s="26">
        <v>2423288</v>
      </c>
      <c r="F10" s="26">
        <v>4778115</v>
      </c>
      <c r="G10" s="26">
        <v>3308879</v>
      </c>
      <c r="H10" s="254" t="s">
        <v>8</v>
      </c>
      <c r="I10" s="255"/>
      <c r="J10" s="15"/>
      <c r="K10" s="26">
        <v>1957179</v>
      </c>
      <c r="L10" s="26">
        <v>1268727</v>
      </c>
      <c r="M10" s="26">
        <v>3972825</v>
      </c>
      <c r="N10" s="26">
        <v>2737623</v>
      </c>
      <c r="P10" s="2">
        <f t="shared" si="4"/>
        <v>2669</v>
      </c>
      <c r="Q10" s="2">
        <f t="shared" si="0"/>
        <v>3288</v>
      </c>
      <c r="R10" s="2">
        <f t="shared" si="0"/>
        <v>8115</v>
      </c>
      <c r="S10" s="2">
        <f t="shared" si="0"/>
        <v>8879</v>
      </c>
      <c r="T10" s="2">
        <f t="shared" si="5"/>
        <v>7179</v>
      </c>
      <c r="U10" s="2">
        <f t="shared" si="1"/>
        <v>8727</v>
      </c>
      <c r="V10" s="2">
        <f t="shared" si="1"/>
        <v>2825</v>
      </c>
      <c r="W10" s="2">
        <f t="shared" si="1"/>
        <v>7623</v>
      </c>
      <c r="Y10" s="3">
        <f t="shared" si="6"/>
        <v>1957179</v>
      </c>
      <c r="Z10" s="3">
        <f t="shared" si="2"/>
        <v>1268727</v>
      </c>
      <c r="AA10" s="3">
        <f t="shared" si="2"/>
        <v>3972825</v>
      </c>
      <c r="AB10" s="3">
        <f t="shared" si="2"/>
        <v>2737623</v>
      </c>
      <c r="AC10" s="3">
        <f t="shared" si="7"/>
        <v>2372669</v>
      </c>
      <c r="AD10" s="3">
        <f t="shared" si="3"/>
        <v>2423288</v>
      </c>
      <c r="AE10" s="3">
        <f t="shared" si="3"/>
        <v>4778115</v>
      </c>
      <c r="AF10" s="3">
        <f t="shared" si="3"/>
        <v>3308879</v>
      </c>
    </row>
    <row r="11" spans="1:32" ht="36" customHeight="1" thickBot="1">
      <c r="A11" s="244" t="s">
        <v>9</v>
      </c>
      <c r="B11" s="245"/>
      <c r="C11" s="15"/>
      <c r="D11" s="27">
        <v>-26932</v>
      </c>
      <c r="E11" s="27">
        <v>30252</v>
      </c>
      <c r="F11" s="27">
        <v>68789</v>
      </c>
      <c r="G11" s="28">
        <v>580</v>
      </c>
      <c r="H11" s="244" t="s">
        <v>9</v>
      </c>
      <c r="I11" s="245"/>
      <c r="J11" s="15"/>
      <c r="K11" s="27">
        <v>26680</v>
      </c>
      <c r="L11" s="27">
        <v>3315</v>
      </c>
      <c r="M11" s="27">
        <v>11380</v>
      </c>
      <c r="N11" s="27">
        <v>46966</v>
      </c>
      <c r="P11" s="2">
        <f t="shared" si="4"/>
        <v>932</v>
      </c>
      <c r="Q11" s="2">
        <f t="shared" si="0"/>
        <v>52</v>
      </c>
      <c r="R11" s="2">
        <f t="shared" si="0"/>
        <v>89</v>
      </c>
      <c r="S11" s="2" t="e">
        <f t="shared" si="0"/>
        <v>#VALUE!</v>
      </c>
      <c r="T11" s="2">
        <f t="shared" si="5"/>
        <v>80</v>
      </c>
      <c r="U11" s="2">
        <f t="shared" si="1"/>
        <v>5</v>
      </c>
      <c r="V11" s="2">
        <f t="shared" si="1"/>
        <v>80</v>
      </c>
      <c r="W11" s="2">
        <f t="shared" si="1"/>
        <v>66</v>
      </c>
      <c r="Y11" s="3">
        <f t="shared" si="6"/>
        <v>26680</v>
      </c>
      <c r="Z11" s="3">
        <f t="shared" si="2"/>
        <v>3315</v>
      </c>
      <c r="AA11" s="3">
        <f t="shared" si="2"/>
        <v>11380</v>
      </c>
      <c r="AB11" s="3">
        <f t="shared" si="2"/>
        <v>46966</v>
      </c>
      <c r="AC11" s="3">
        <f t="shared" si="7"/>
        <v>-26932</v>
      </c>
      <c r="AD11" s="3">
        <f t="shared" si="3"/>
        <v>30252</v>
      </c>
      <c r="AE11" s="3">
        <f t="shared" si="3"/>
        <v>68789</v>
      </c>
      <c r="AF11" s="3">
        <f t="shared" si="3"/>
        <v>580</v>
      </c>
    </row>
    <row r="12" spans="1:32" ht="45" customHeight="1" thickBot="1">
      <c r="A12" s="244" t="s">
        <v>10</v>
      </c>
      <c r="B12" s="245"/>
      <c r="C12" s="15"/>
      <c r="D12" s="28"/>
      <c r="E12" s="28"/>
      <c r="F12" s="28"/>
      <c r="G12" s="28"/>
      <c r="H12" s="244" t="s">
        <v>10</v>
      </c>
      <c r="I12" s="245"/>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26">
        <v>2345736</v>
      </c>
      <c r="E13" s="26">
        <v>2453540</v>
      </c>
      <c r="F13" s="26">
        <v>4846904</v>
      </c>
      <c r="G13" s="26">
        <v>3309459</v>
      </c>
      <c r="H13" s="254" t="s">
        <v>11</v>
      </c>
      <c r="I13" s="255"/>
      <c r="J13" s="15"/>
      <c r="K13" s="26">
        <v>1983859</v>
      </c>
      <c r="L13" s="26">
        <v>1272042</v>
      </c>
      <c r="M13" s="26">
        <v>3984205</v>
      </c>
      <c r="N13" s="26">
        <v>2784590</v>
      </c>
      <c r="P13" s="2">
        <f t="shared" si="4"/>
        <v>5736</v>
      </c>
      <c r="Q13" s="2">
        <f t="shared" si="0"/>
        <v>3540</v>
      </c>
      <c r="R13" s="2">
        <f t="shared" si="0"/>
        <v>6904</v>
      </c>
      <c r="S13" s="2">
        <f t="shared" si="0"/>
        <v>9459</v>
      </c>
      <c r="T13" s="2">
        <f t="shared" si="5"/>
        <v>3859</v>
      </c>
      <c r="U13" s="2">
        <f t="shared" si="1"/>
        <v>2042</v>
      </c>
      <c r="V13" s="2">
        <f t="shared" si="1"/>
        <v>4205</v>
      </c>
      <c r="W13" s="2">
        <f t="shared" si="1"/>
        <v>4590</v>
      </c>
      <c r="Y13" s="3">
        <f t="shared" si="6"/>
        <v>1983859</v>
      </c>
      <c r="Z13" s="3">
        <f t="shared" si="2"/>
        <v>1272042</v>
      </c>
      <c r="AA13" s="3">
        <f t="shared" si="2"/>
        <v>3984205</v>
      </c>
      <c r="AB13" s="3">
        <f t="shared" si="2"/>
        <v>2784590</v>
      </c>
      <c r="AC13" s="3">
        <f t="shared" si="7"/>
        <v>2345736</v>
      </c>
      <c r="AD13" s="3">
        <f t="shared" si="3"/>
        <v>2453540</v>
      </c>
      <c r="AE13" s="3">
        <f t="shared" si="3"/>
        <v>4846904</v>
      </c>
      <c r="AF13" s="3">
        <f t="shared" si="3"/>
        <v>3309459</v>
      </c>
    </row>
    <row r="14" spans="1:32" ht="49.5" customHeight="1" thickBot="1">
      <c r="A14" s="254" t="s">
        <v>12</v>
      </c>
      <c r="B14" s="255"/>
      <c r="C14" s="15"/>
      <c r="D14" s="26">
        <v>1871793</v>
      </c>
      <c r="E14" s="26">
        <v>1963287</v>
      </c>
      <c r="F14" s="26">
        <v>3770019</v>
      </c>
      <c r="G14" s="26">
        <v>2665327</v>
      </c>
      <c r="H14" s="254" t="s">
        <v>12</v>
      </c>
      <c r="I14" s="255"/>
      <c r="J14" s="15"/>
      <c r="K14" s="26">
        <v>1657816</v>
      </c>
      <c r="L14" s="26">
        <v>986463</v>
      </c>
      <c r="M14" s="26">
        <v>3075644</v>
      </c>
      <c r="N14" s="26">
        <v>2215768</v>
      </c>
      <c r="P14" s="2">
        <f t="shared" si="4"/>
        <v>1793</v>
      </c>
      <c r="Q14" s="2">
        <f t="shared" si="0"/>
        <v>3287</v>
      </c>
      <c r="R14" s="2">
        <f t="shared" si="0"/>
        <v>19</v>
      </c>
      <c r="S14" s="2">
        <f t="shared" si="0"/>
        <v>5327</v>
      </c>
      <c r="T14" s="2">
        <f t="shared" si="5"/>
        <v>7816</v>
      </c>
      <c r="U14" s="2">
        <f t="shared" si="1"/>
        <v>463</v>
      </c>
      <c r="V14" s="2">
        <f t="shared" si="1"/>
        <v>5644</v>
      </c>
      <c r="W14" s="2">
        <f t="shared" si="1"/>
        <v>5768</v>
      </c>
      <c r="Y14" s="3">
        <f t="shared" si="6"/>
        <v>1657816</v>
      </c>
      <c r="Z14" s="3">
        <f t="shared" si="2"/>
        <v>986463</v>
      </c>
      <c r="AA14" s="3">
        <f t="shared" si="2"/>
        <v>3075644</v>
      </c>
      <c r="AB14" s="3">
        <f t="shared" si="2"/>
        <v>2215768</v>
      </c>
      <c r="AC14" s="3">
        <f t="shared" si="7"/>
        <v>1871793</v>
      </c>
      <c r="AD14" s="3">
        <f t="shared" si="3"/>
        <v>1963287</v>
      </c>
      <c r="AE14" s="3">
        <f t="shared" si="3"/>
        <v>3770019</v>
      </c>
      <c r="AF14" s="3">
        <f t="shared" si="3"/>
        <v>2665327</v>
      </c>
    </row>
    <row r="15" spans="1:32" ht="61.5" customHeight="1" thickBot="1">
      <c r="A15" s="254" t="s">
        <v>13</v>
      </c>
      <c r="B15" s="255"/>
      <c r="C15" s="15"/>
      <c r="D15" s="26">
        <v>1809251</v>
      </c>
      <c r="E15" s="26">
        <v>1901526</v>
      </c>
      <c r="F15" s="26">
        <v>3668688</v>
      </c>
      <c r="G15" s="26">
        <v>2608040</v>
      </c>
      <c r="H15" s="254" t="s">
        <v>13</v>
      </c>
      <c r="I15" s="255"/>
      <c r="J15" s="15"/>
      <c r="K15" s="26">
        <v>1690833</v>
      </c>
      <c r="L15" s="26">
        <v>963994</v>
      </c>
      <c r="M15" s="26">
        <v>3066694</v>
      </c>
      <c r="N15" s="26">
        <v>2176075</v>
      </c>
      <c r="P15" s="2">
        <f t="shared" si="4"/>
        <v>9251</v>
      </c>
      <c r="Q15" s="2">
        <f t="shared" si="0"/>
        <v>1526</v>
      </c>
      <c r="R15" s="2">
        <f t="shared" si="0"/>
        <v>8688</v>
      </c>
      <c r="S15" s="2">
        <f t="shared" si="0"/>
        <v>8040</v>
      </c>
      <c r="T15" s="2">
        <f t="shared" si="5"/>
        <v>833</v>
      </c>
      <c r="U15" s="2">
        <f t="shared" si="1"/>
        <v>994</v>
      </c>
      <c r="V15" s="2">
        <f t="shared" si="1"/>
        <v>6694</v>
      </c>
      <c r="W15" s="2">
        <f t="shared" si="1"/>
        <v>6075</v>
      </c>
      <c r="Y15" s="3">
        <f t="shared" si="6"/>
        <v>1690833</v>
      </c>
      <c r="Z15" s="3">
        <f t="shared" si="2"/>
        <v>963994</v>
      </c>
      <c r="AA15" s="3">
        <f t="shared" si="2"/>
        <v>3066694</v>
      </c>
      <c r="AB15" s="3">
        <f t="shared" si="2"/>
        <v>2176075</v>
      </c>
      <c r="AC15" s="3">
        <f t="shared" si="7"/>
        <v>1809251</v>
      </c>
      <c r="AD15" s="3">
        <f t="shared" si="3"/>
        <v>1901526</v>
      </c>
      <c r="AE15" s="3">
        <f t="shared" si="3"/>
        <v>3668688</v>
      </c>
      <c r="AF15" s="3">
        <f t="shared" si="3"/>
        <v>2608040</v>
      </c>
    </row>
    <row r="16" spans="1:32" ht="30" customHeight="1" thickBot="1">
      <c r="A16" s="244" t="s">
        <v>14</v>
      </c>
      <c r="B16" s="245"/>
      <c r="C16" s="15"/>
      <c r="D16" s="28">
        <v>901</v>
      </c>
      <c r="E16" s="28">
        <v>944</v>
      </c>
      <c r="F16" s="27">
        <v>1899</v>
      </c>
      <c r="G16" s="27">
        <v>1274</v>
      </c>
      <c r="H16" s="244" t="s">
        <v>14</v>
      </c>
      <c r="I16" s="245"/>
      <c r="J16" s="15"/>
      <c r="K16" s="28">
        <v>843</v>
      </c>
      <c r="L16" s="28">
        <v>482</v>
      </c>
      <c r="M16" s="27">
        <v>1587</v>
      </c>
      <c r="N16" s="27">
        <v>1116</v>
      </c>
      <c r="P16" s="2" t="e">
        <f t="shared" si="4"/>
        <v>#VALUE!</v>
      </c>
      <c r="Q16" s="2" t="e">
        <f t="shared" si="0"/>
        <v>#VALUE!</v>
      </c>
      <c r="R16" s="2">
        <f t="shared" si="0"/>
        <v>9</v>
      </c>
      <c r="S16" s="2">
        <f t="shared" si="0"/>
        <v>4</v>
      </c>
      <c r="T16" s="2" t="e">
        <f t="shared" si="5"/>
        <v>#VALUE!</v>
      </c>
      <c r="U16" s="2" t="e">
        <f t="shared" si="1"/>
        <v>#VALUE!</v>
      </c>
      <c r="V16" s="2">
        <f t="shared" si="1"/>
        <v>7</v>
      </c>
      <c r="W16" s="2">
        <f t="shared" si="1"/>
        <v>6</v>
      </c>
      <c r="Y16" s="3">
        <f t="shared" si="6"/>
        <v>843</v>
      </c>
      <c r="Z16" s="3">
        <f t="shared" si="2"/>
        <v>482</v>
      </c>
      <c r="AA16" s="3">
        <f t="shared" si="2"/>
        <v>1587</v>
      </c>
      <c r="AB16" s="3">
        <f t="shared" si="2"/>
        <v>1116</v>
      </c>
      <c r="AC16" s="3">
        <f t="shared" si="7"/>
        <v>901</v>
      </c>
      <c r="AD16" s="3">
        <f t="shared" si="3"/>
        <v>944</v>
      </c>
      <c r="AE16" s="3">
        <f t="shared" si="3"/>
        <v>1899</v>
      </c>
      <c r="AF16" s="3">
        <f t="shared" si="3"/>
        <v>1274</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26">
        <v>37015738</v>
      </c>
      <c r="E19" s="26">
        <v>37162880</v>
      </c>
      <c r="F19" s="26">
        <v>38218562</v>
      </c>
      <c r="G19" s="26">
        <v>42989139</v>
      </c>
      <c r="H19" s="252" t="s">
        <v>16</v>
      </c>
      <c r="I19" s="253"/>
      <c r="J19" s="15"/>
      <c r="K19" s="26">
        <v>36175875</v>
      </c>
      <c r="L19" s="26">
        <v>34445727</v>
      </c>
      <c r="M19" s="26">
        <v>33352699</v>
      </c>
      <c r="N19" s="26">
        <v>37506549</v>
      </c>
      <c r="P19" s="2">
        <f t="shared" ref="P19:S38" si="9">REPLACE(D19,1,3,"")/1</f>
        <v>15738</v>
      </c>
      <c r="Q19" s="2">
        <f t="shared" si="9"/>
        <v>62880</v>
      </c>
      <c r="R19" s="2">
        <f t="shared" si="9"/>
        <v>18562</v>
      </c>
      <c r="S19" s="2">
        <f t="shared" si="9"/>
        <v>89139</v>
      </c>
      <c r="T19" s="2">
        <f t="shared" ref="T19:W38" si="10">REPLACE(K19,1,3,"")/1</f>
        <v>75875</v>
      </c>
      <c r="U19" s="2">
        <f t="shared" si="10"/>
        <v>45727</v>
      </c>
      <c r="V19" s="2">
        <f t="shared" si="10"/>
        <v>52699</v>
      </c>
      <c r="W19" s="2">
        <f t="shared" si="10"/>
        <v>6549</v>
      </c>
      <c r="Y19" s="3">
        <f t="shared" si="6"/>
        <v>36175875</v>
      </c>
      <c r="Z19" s="3">
        <f t="shared" si="6"/>
        <v>34445727</v>
      </c>
      <c r="AA19" s="3">
        <f t="shared" si="6"/>
        <v>33352699</v>
      </c>
      <c r="AB19" s="3">
        <f t="shared" si="6"/>
        <v>37506549</v>
      </c>
      <c r="AC19" s="3">
        <f t="shared" si="7"/>
        <v>37015738</v>
      </c>
      <c r="AD19" s="3">
        <f t="shared" si="7"/>
        <v>37162880</v>
      </c>
      <c r="AE19" s="3">
        <f t="shared" si="7"/>
        <v>38218562</v>
      </c>
      <c r="AF19" s="3">
        <f t="shared" si="7"/>
        <v>42989139</v>
      </c>
    </row>
    <row r="20" spans="1:32" ht="61.5" customHeight="1" thickBot="1">
      <c r="A20" s="244" t="s">
        <v>17</v>
      </c>
      <c r="B20" s="245"/>
      <c r="C20" s="15"/>
      <c r="D20" s="27">
        <v>14565028</v>
      </c>
      <c r="E20" s="27">
        <v>12897663</v>
      </c>
      <c r="F20" s="27">
        <v>13672017</v>
      </c>
      <c r="G20" s="27">
        <v>14666499</v>
      </c>
      <c r="H20" s="244" t="s">
        <v>17</v>
      </c>
      <c r="I20" s="245"/>
      <c r="J20" s="15"/>
      <c r="K20" s="27">
        <v>17113729</v>
      </c>
      <c r="L20" s="27">
        <v>17064067</v>
      </c>
      <c r="M20" s="27">
        <v>13612560</v>
      </c>
      <c r="N20" s="27">
        <v>14216571</v>
      </c>
      <c r="P20" s="2">
        <f t="shared" si="9"/>
        <v>65028</v>
      </c>
      <c r="Q20" s="2">
        <f t="shared" si="9"/>
        <v>97663</v>
      </c>
      <c r="R20" s="2">
        <f t="shared" si="9"/>
        <v>72017</v>
      </c>
      <c r="S20" s="2">
        <f t="shared" si="9"/>
        <v>66499</v>
      </c>
      <c r="T20" s="2">
        <f t="shared" si="10"/>
        <v>13729</v>
      </c>
      <c r="U20" s="2">
        <f t="shared" si="10"/>
        <v>64067</v>
      </c>
      <c r="V20" s="2">
        <f t="shared" si="10"/>
        <v>12560</v>
      </c>
      <c r="W20" s="2">
        <f t="shared" si="10"/>
        <v>16571</v>
      </c>
      <c r="Y20" s="3">
        <f t="shared" si="6"/>
        <v>17113729</v>
      </c>
      <c r="Z20" s="3">
        <f t="shared" si="6"/>
        <v>17064067</v>
      </c>
      <c r="AA20" s="3">
        <f t="shared" si="6"/>
        <v>13612560</v>
      </c>
      <c r="AB20" s="3">
        <f t="shared" si="6"/>
        <v>14216571</v>
      </c>
      <c r="AC20" s="3">
        <f t="shared" si="7"/>
        <v>14565028</v>
      </c>
      <c r="AD20" s="3">
        <f t="shared" si="7"/>
        <v>12897663</v>
      </c>
      <c r="AE20" s="3">
        <f t="shared" si="7"/>
        <v>13672017</v>
      </c>
      <c r="AF20" s="3">
        <f t="shared" si="7"/>
        <v>14666499</v>
      </c>
    </row>
    <row r="21" spans="1:32" ht="30" customHeight="1" thickBot="1">
      <c r="A21" s="244" t="s">
        <v>18</v>
      </c>
      <c r="B21" s="245"/>
      <c r="C21" s="15"/>
      <c r="D21" s="27">
        <v>11472350</v>
      </c>
      <c r="E21" s="27">
        <v>13367350</v>
      </c>
      <c r="F21" s="27">
        <v>13407350</v>
      </c>
      <c r="G21" s="27">
        <v>15040450</v>
      </c>
      <c r="H21" s="244" t="s">
        <v>18</v>
      </c>
      <c r="I21" s="245"/>
      <c r="J21" s="15"/>
      <c r="K21" s="27">
        <v>5993186</v>
      </c>
      <c r="L21" s="27">
        <v>5322866</v>
      </c>
      <c r="M21" s="27">
        <v>5823450</v>
      </c>
      <c r="N21" s="27">
        <v>10332350</v>
      </c>
      <c r="P21" s="2">
        <f t="shared" si="9"/>
        <v>72350</v>
      </c>
      <c r="Q21" s="2">
        <f t="shared" si="9"/>
        <v>67350</v>
      </c>
      <c r="R21" s="2">
        <f t="shared" si="9"/>
        <v>7350</v>
      </c>
      <c r="S21" s="2">
        <f t="shared" si="9"/>
        <v>40450</v>
      </c>
      <c r="T21" s="2">
        <f t="shared" si="10"/>
        <v>3186</v>
      </c>
      <c r="U21" s="2">
        <f t="shared" si="10"/>
        <v>2866</v>
      </c>
      <c r="V21" s="2">
        <f t="shared" si="10"/>
        <v>3450</v>
      </c>
      <c r="W21" s="2">
        <f t="shared" si="10"/>
        <v>32350</v>
      </c>
      <c r="Y21" s="3">
        <f t="shared" si="6"/>
        <v>5993186</v>
      </c>
      <c r="Z21" s="3">
        <f t="shared" si="6"/>
        <v>5322866</v>
      </c>
      <c r="AA21" s="3">
        <f t="shared" si="6"/>
        <v>5823450</v>
      </c>
      <c r="AB21" s="3">
        <f t="shared" si="6"/>
        <v>10332350</v>
      </c>
      <c r="AC21" s="3">
        <f t="shared" si="7"/>
        <v>11472350</v>
      </c>
      <c r="AD21" s="3">
        <f t="shared" si="7"/>
        <v>13367350</v>
      </c>
      <c r="AE21" s="3">
        <f t="shared" si="7"/>
        <v>13407350</v>
      </c>
      <c r="AF21" s="3">
        <f t="shared" si="7"/>
        <v>15040450</v>
      </c>
    </row>
    <row r="22" spans="1:32" ht="36" customHeight="1" thickBot="1">
      <c r="A22" s="244" t="s">
        <v>19</v>
      </c>
      <c r="B22" s="245"/>
      <c r="C22" s="15"/>
      <c r="D22" s="27">
        <v>9326649</v>
      </c>
      <c r="E22" s="27">
        <v>8607415</v>
      </c>
      <c r="F22" s="27">
        <v>9115469</v>
      </c>
      <c r="G22" s="27">
        <v>10880623</v>
      </c>
      <c r="H22" s="244" t="s">
        <v>19</v>
      </c>
      <c r="I22" s="245"/>
      <c r="J22" s="15"/>
      <c r="K22" s="27">
        <v>11142828</v>
      </c>
      <c r="L22" s="27">
        <v>9909531</v>
      </c>
      <c r="M22" s="27">
        <v>12021627</v>
      </c>
      <c r="N22" s="27">
        <v>11230056</v>
      </c>
      <c r="P22" s="2">
        <f t="shared" si="9"/>
        <v>6649</v>
      </c>
      <c r="Q22" s="2">
        <f t="shared" si="9"/>
        <v>7415</v>
      </c>
      <c r="R22" s="2">
        <f t="shared" si="9"/>
        <v>5469</v>
      </c>
      <c r="S22" s="2">
        <f t="shared" si="9"/>
        <v>80623</v>
      </c>
      <c r="T22" s="2">
        <f t="shared" si="10"/>
        <v>42828</v>
      </c>
      <c r="U22" s="2">
        <f t="shared" si="10"/>
        <v>9531</v>
      </c>
      <c r="V22" s="2">
        <f t="shared" si="10"/>
        <v>21627</v>
      </c>
      <c r="W22" s="2">
        <f t="shared" si="10"/>
        <v>30056</v>
      </c>
      <c r="Y22" s="3">
        <f t="shared" si="6"/>
        <v>11142828</v>
      </c>
      <c r="Z22" s="3">
        <f t="shared" si="6"/>
        <v>9909531</v>
      </c>
      <c r="AA22" s="3">
        <f t="shared" si="6"/>
        <v>12021627</v>
      </c>
      <c r="AB22" s="3">
        <f t="shared" si="6"/>
        <v>11230056</v>
      </c>
      <c r="AC22" s="3">
        <f t="shared" si="7"/>
        <v>9326649</v>
      </c>
      <c r="AD22" s="3">
        <f t="shared" si="7"/>
        <v>8607415</v>
      </c>
      <c r="AE22" s="3">
        <f t="shared" si="7"/>
        <v>9115469</v>
      </c>
      <c r="AF22" s="3">
        <f t="shared" si="7"/>
        <v>10880623</v>
      </c>
    </row>
    <row r="23" spans="1:32" ht="15" customHeight="1" thickBot="1">
      <c r="A23" s="244" t="s">
        <v>20</v>
      </c>
      <c r="B23" s="245"/>
      <c r="C23" s="15"/>
      <c r="D23" s="27">
        <v>1315383</v>
      </c>
      <c r="E23" s="27">
        <v>1854511</v>
      </c>
      <c r="F23" s="27">
        <v>1651526</v>
      </c>
      <c r="G23" s="27">
        <v>2071316</v>
      </c>
      <c r="H23" s="244" t="s">
        <v>20</v>
      </c>
      <c r="I23" s="245"/>
      <c r="J23" s="15"/>
      <c r="K23" s="27">
        <v>1422517</v>
      </c>
      <c r="L23" s="27">
        <v>1378245</v>
      </c>
      <c r="M23" s="27">
        <v>1296721</v>
      </c>
      <c r="N23" s="27">
        <v>1422598</v>
      </c>
      <c r="P23" s="2">
        <f t="shared" si="9"/>
        <v>5383</v>
      </c>
      <c r="Q23" s="2">
        <f t="shared" si="9"/>
        <v>4511</v>
      </c>
      <c r="R23" s="2">
        <f t="shared" si="9"/>
        <v>1526</v>
      </c>
      <c r="S23" s="2">
        <f t="shared" si="9"/>
        <v>1316</v>
      </c>
      <c r="T23" s="2">
        <f t="shared" si="10"/>
        <v>2517</v>
      </c>
      <c r="U23" s="2">
        <f t="shared" si="10"/>
        <v>8245</v>
      </c>
      <c r="V23" s="2">
        <f t="shared" si="10"/>
        <v>6721</v>
      </c>
      <c r="W23" s="2">
        <f t="shared" si="10"/>
        <v>2598</v>
      </c>
      <c r="Y23" s="3">
        <f t="shared" si="6"/>
        <v>1422517</v>
      </c>
      <c r="Z23" s="3">
        <f t="shared" si="6"/>
        <v>1378245</v>
      </c>
      <c r="AA23" s="3">
        <f t="shared" si="6"/>
        <v>1296721</v>
      </c>
      <c r="AB23" s="3">
        <f t="shared" si="6"/>
        <v>1422598</v>
      </c>
      <c r="AC23" s="3">
        <f t="shared" si="7"/>
        <v>1315383</v>
      </c>
      <c r="AD23" s="3">
        <f t="shared" si="7"/>
        <v>1854511</v>
      </c>
      <c r="AE23" s="3">
        <f t="shared" si="7"/>
        <v>1651526</v>
      </c>
      <c r="AF23" s="3">
        <f t="shared" si="7"/>
        <v>2071316</v>
      </c>
    </row>
    <row r="24" spans="1:32" ht="36" customHeight="1" thickBot="1">
      <c r="A24" s="244" t="s">
        <v>21</v>
      </c>
      <c r="B24" s="245"/>
      <c r="C24" s="15"/>
      <c r="D24" s="27">
        <v>336329</v>
      </c>
      <c r="E24" s="27">
        <v>435940</v>
      </c>
      <c r="F24" s="27">
        <v>372199</v>
      </c>
      <c r="G24" s="27">
        <v>330252</v>
      </c>
      <c r="H24" s="244" t="s">
        <v>21</v>
      </c>
      <c r="I24" s="245"/>
      <c r="J24" s="15"/>
      <c r="K24" s="27">
        <v>503614</v>
      </c>
      <c r="L24" s="27">
        <v>771018</v>
      </c>
      <c r="M24" s="27">
        <v>598341</v>
      </c>
      <c r="N24" s="27">
        <v>304973</v>
      </c>
      <c r="P24" s="2">
        <f t="shared" si="9"/>
        <v>329</v>
      </c>
      <c r="Q24" s="2">
        <f t="shared" si="9"/>
        <v>940</v>
      </c>
      <c r="R24" s="2">
        <f t="shared" si="9"/>
        <v>199</v>
      </c>
      <c r="S24" s="2">
        <f t="shared" si="9"/>
        <v>252</v>
      </c>
      <c r="T24" s="2">
        <f t="shared" si="10"/>
        <v>614</v>
      </c>
      <c r="U24" s="2">
        <f t="shared" si="10"/>
        <v>18</v>
      </c>
      <c r="V24" s="2">
        <f t="shared" si="10"/>
        <v>341</v>
      </c>
      <c r="W24" s="2">
        <f t="shared" si="10"/>
        <v>973</v>
      </c>
      <c r="Y24" s="3">
        <f t="shared" si="6"/>
        <v>503614</v>
      </c>
      <c r="Z24" s="3">
        <f t="shared" si="6"/>
        <v>771018</v>
      </c>
      <c r="AA24" s="3">
        <f t="shared" si="6"/>
        <v>598341</v>
      </c>
      <c r="AB24" s="3">
        <f t="shared" si="6"/>
        <v>304973</v>
      </c>
      <c r="AC24" s="3">
        <f t="shared" si="7"/>
        <v>336329</v>
      </c>
      <c r="AD24" s="3">
        <f t="shared" si="7"/>
        <v>435940</v>
      </c>
      <c r="AE24" s="3">
        <f t="shared" si="7"/>
        <v>372199</v>
      </c>
      <c r="AF24" s="3">
        <f t="shared" si="7"/>
        <v>330252</v>
      </c>
    </row>
    <row r="25" spans="1:32" ht="24" customHeight="1" thickBot="1">
      <c r="A25" s="254" t="s">
        <v>22</v>
      </c>
      <c r="B25" s="255"/>
      <c r="C25" s="15"/>
      <c r="D25" s="26">
        <v>23321377</v>
      </c>
      <c r="E25" s="26">
        <v>23416687</v>
      </c>
      <c r="F25" s="26">
        <v>23568432</v>
      </c>
      <c r="G25" s="26">
        <v>23160576</v>
      </c>
      <c r="H25" s="254" t="s">
        <v>22</v>
      </c>
      <c r="I25" s="255"/>
      <c r="J25" s="15"/>
      <c r="K25" s="26">
        <v>23376171</v>
      </c>
      <c r="L25" s="26">
        <v>23661097</v>
      </c>
      <c r="M25" s="26">
        <v>23544572</v>
      </c>
      <c r="N25" s="26">
        <v>23506475</v>
      </c>
      <c r="P25" s="2">
        <f t="shared" si="9"/>
        <v>21377</v>
      </c>
      <c r="Q25" s="2">
        <f t="shared" si="9"/>
        <v>16687</v>
      </c>
      <c r="R25" s="2">
        <f t="shared" si="9"/>
        <v>68432</v>
      </c>
      <c r="S25" s="2">
        <f t="shared" si="9"/>
        <v>60576</v>
      </c>
      <c r="T25" s="2">
        <f t="shared" si="10"/>
        <v>76171</v>
      </c>
      <c r="U25" s="2">
        <f t="shared" si="10"/>
        <v>61097</v>
      </c>
      <c r="V25" s="2">
        <f t="shared" si="10"/>
        <v>44572</v>
      </c>
      <c r="W25" s="2">
        <f t="shared" si="10"/>
        <v>6475</v>
      </c>
      <c r="Y25" s="3">
        <f t="shared" si="6"/>
        <v>23376171</v>
      </c>
      <c r="Z25" s="3">
        <f t="shared" si="6"/>
        <v>23661097</v>
      </c>
      <c r="AA25" s="3">
        <f t="shared" si="6"/>
        <v>23544572</v>
      </c>
      <c r="AB25" s="3">
        <f t="shared" si="6"/>
        <v>23506475</v>
      </c>
      <c r="AC25" s="3">
        <f t="shared" si="7"/>
        <v>23321377</v>
      </c>
      <c r="AD25" s="3">
        <f t="shared" si="7"/>
        <v>23416687</v>
      </c>
      <c r="AE25" s="3">
        <f t="shared" si="7"/>
        <v>23568432</v>
      </c>
      <c r="AF25" s="3">
        <f t="shared" si="7"/>
        <v>23160576</v>
      </c>
    </row>
    <row r="26" spans="1:32" ht="15" customHeight="1" thickBot="1">
      <c r="A26" s="244" t="s">
        <v>23</v>
      </c>
      <c r="B26" s="245"/>
      <c r="C26" s="15"/>
      <c r="D26" s="27">
        <v>15979645</v>
      </c>
      <c r="E26" s="27">
        <v>15589832</v>
      </c>
      <c r="F26" s="27">
        <v>15496986</v>
      </c>
      <c r="G26" s="27">
        <v>20319365</v>
      </c>
      <c r="H26" s="244" t="s">
        <v>23</v>
      </c>
      <c r="I26" s="245"/>
      <c r="J26" s="15"/>
      <c r="K26" s="27">
        <v>18806696</v>
      </c>
      <c r="L26" s="27">
        <v>17998267</v>
      </c>
      <c r="M26" s="27">
        <v>17160567</v>
      </c>
      <c r="N26" s="27">
        <v>16458627</v>
      </c>
      <c r="P26" s="2">
        <f t="shared" si="9"/>
        <v>79645</v>
      </c>
      <c r="Q26" s="2">
        <f t="shared" si="9"/>
        <v>89832</v>
      </c>
      <c r="R26" s="2">
        <f t="shared" si="9"/>
        <v>96986</v>
      </c>
      <c r="S26" s="2">
        <f t="shared" si="9"/>
        <v>19365</v>
      </c>
      <c r="T26" s="2">
        <f t="shared" si="10"/>
        <v>6696</v>
      </c>
      <c r="U26" s="2">
        <f t="shared" si="10"/>
        <v>98267</v>
      </c>
      <c r="V26" s="2">
        <f t="shared" si="10"/>
        <v>60567</v>
      </c>
      <c r="W26" s="2">
        <f t="shared" si="10"/>
        <v>58627</v>
      </c>
      <c r="Y26" s="3">
        <f t="shared" si="6"/>
        <v>18806696</v>
      </c>
      <c r="Z26" s="3">
        <f t="shared" si="6"/>
        <v>17998267</v>
      </c>
      <c r="AA26" s="3">
        <f t="shared" si="6"/>
        <v>17160567</v>
      </c>
      <c r="AB26" s="3">
        <f t="shared" si="6"/>
        <v>16458627</v>
      </c>
      <c r="AC26" s="3">
        <f t="shared" si="7"/>
        <v>15979645</v>
      </c>
      <c r="AD26" s="3">
        <f t="shared" si="7"/>
        <v>15589832</v>
      </c>
      <c r="AE26" s="3">
        <f t="shared" si="7"/>
        <v>15496986</v>
      </c>
      <c r="AF26" s="3">
        <f t="shared" si="7"/>
        <v>20319365</v>
      </c>
    </row>
    <row r="27" spans="1:32" ht="15.75" customHeight="1" thickBot="1">
      <c r="A27" s="244" t="s">
        <v>24</v>
      </c>
      <c r="B27" s="245"/>
      <c r="C27" s="15"/>
      <c r="D27" s="27">
        <v>24447</v>
      </c>
      <c r="E27" s="27">
        <v>24240</v>
      </c>
      <c r="F27" s="27">
        <v>23721</v>
      </c>
      <c r="G27" s="27">
        <v>24636</v>
      </c>
      <c r="H27" s="244" t="s">
        <v>24</v>
      </c>
      <c r="I27" s="245"/>
      <c r="J27" s="15"/>
      <c r="K27" s="28"/>
      <c r="L27" s="28"/>
      <c r="M27" s="27">
        <v>70776</v>
      </c>
      <c r="N27" s="27">
        <v>24365</v>
      </c>
      <c r="P27" s="2">
        <f t="shared" si="9"/>
        <v>47</v>
      </c>
      <c r="Q27" s="2">
        <f t="shared" si="9"/>
        <v>40</v>
      </c>
      <c r="R27" s="2">
        <f t="shared" si="9"/>
        <v>21</v>
      </c>
      <c r="S27" s="2">
        <f t="shared" si="9"/>
        <v>36</v>
      </c>
      <c r="T27" s="2" t="e">
        <f t="shared" si="10"/>
        <v>#VALUE!</v>
      </c>
      <c r="U27" s="2" t="e">
        <f t="shared" si="10"/>
        <v>#VALUE!</v>
      </c>
      <c r="V27" s="2">
        <f t="shared" si="10"/>
        <v>76</v>
      </c>
      <c r="W27" s="2">
        <f t="shared" si="10"/>
        <v>65</v>
      </c>
      <c r="Y27" s="3">
        <f t="shared" si="6"/>
        <v>0</v>
      </c>
      <c r="Z27" s="3">
        <f t="shared" si="6"/>
        <v>0</v>
      </c>
      <c r="AA27" s="3">
        <f t="shared" si="6"/>
        <v>70776</v>
      </c>
      <c r="AB27" s="3">
        <f t="shared" si="6"/>
        <v>24365</v>
      </c>
      <c r="AC27" s="3">
        <f t="shared" si="7"/>
        <v>24447</v>
      </c>
      <c r="AD27" s="3">
        <f t="shared" si="7"/>
        <v>24240</v>
      </c>
      <c r="AE27" s="3">
        <f t="shared" si="7"/>
        <v>23721</v>
      </c>
      <c r="AF27" s="3">
        <f t="shared" si="7"/>
        <v>24636</v>
      </c>
    </row>
    <row r="28" spans="1:32" ht="30" customHeight="1" thickBot="1">
      <c r="A28" s="244" t="s">
        <v>25</v>
      </c>
      <c r="B28" s="245"/>
      <c r="C28" s="15"/>
      <c r="D28" s="27">
        <v>141807</v>
      </c>
      <c r="E28" s="27">
        <v>141678</v>
      </c>
      <c r="F28" s="27">
        <v>92633</v>
      </c>
      <c r="G28" s="27">
        <v>92422</v>
      </c>
      <c r="H28" s="244" t="s">
        <v>25</v>
      </c>
      <c r="I28" s="245"/>
      <c r="J28" s="15"/>
      <c r="K28" s="27">
        <v>143969</v>
      </c>
      <c r="L28" s="27">
        <v>143852</v>
      </c>
      <c r="M28" s="27">
        <v>144206</v>
      </c>
      <c r="N28" s="27">
        <v>143587</v>
      </c>
      <c r="P28" s="2">
        <f t="shared" si="9"/>
        <v>807</v>
      </c>
      <c r="Q28" s="2">
        <f t="shared" si="9"/>
        <v>678</v>
      </c>
      <c r="R28" s="2">
        <f t="shared" si="9"/>
        <v>33</v>
      </c>
      <c r="S28" s="2">
        <f t="shared" si="9"/>
        <v>22</v>
      </c>
      <c r="T28" s="2">
        <f t="shared" si="10"/>
        <v>969</v>
      </c>
      <c r="U28" s="2">
        <f t="shared" si="10"/>
        <v>852</v>
      </c>
      <c r="V28" s="2">
        <f t="shared" si="10"/>
        <v>206</v>
      </c>
      <c r="W28" s="2">
        <f t="shared" si="10"/>
        <v>587</v>
      </c>
      <c r="Y28" s="3">
        <f t="shared" si="6"/>
        <v>143969</v>
      </c>
      <c r="Z28" s="3">
        <f t="shared" si="6"/>
        <v>143852</v>
      </c>
      <c r="AA28" s="3">
        <f t="shared" si="6"/>
        <v>144206</v>
      </c>
      <c r="AB28" s="3">
        <f t="shared" si="6"/>
        <v>143587</v>
      </c>
      <c r="AC28" s="3">
        <f t="shared" si="7"/>
        <v>141807</v>
      </c>
      <c r="AD28" s="3">
        <f t="shared" si="7"/>
        <v>141678</v>
      </c>
      <c r="AE28" s="3">
        <f t="shared" si="7"/>
        <v>92633</v>
      </c>
      <c r="AF28" s="3">
        <f t="shared" si="7"/>
        <v>92422</v>
      </c>
    </row>
    <row r="29" spans="1:32" ht="15" customHeight="1" thickBot="1">
      <c r="A29" s="254" t="s">
        <v>26</v>
      </c>
      <c r="B29" s="255"/>
      <c r="C29" s="15"/>
      <c r="D29" s="26">
        <v>60337116</v>
      </c>
      <c r="E29" s="26">
        <v>60579566</v>
      </c>
      <c r="F29" s="26">
        <v>61786994</v>
      </c>
      <c r="G29" s="26">
        <v>66149716</v>
      </c>
      <c r="H29" s="254" t="s">
        <v>26</v>
      </c>
      <c r="I29" s="255"/>
      <c r="J29" s="15"/>
      <c r="K29" s="26">
        <v>59552046</v>
      </c>
      <c r="L29" s="26">
        <v>58106824</v>
      </c>
      <c r="M29" s="26">
        <v>56897271</v>
      </c>
      <c r="N29" s="26">
        <v>61013023</v>
      </c>
      <c r="P29" s="2">
        <f t="shared" si="9"/>
        <v>37116</v>
      </c>
      <c r="Q29" s="2">
        <f t="shared" si="9"/>
        <v>79566</v>
      </c>
      <c r="R29" s="2">
        <f t="shared" si="9"/>
        <v>86994</v>
      </c>
      <c r="S29" s="2">
        <f t="shared" si="9"/>
        <v>49716</v>
      </c>
      <c r="T29" s="2">
        <f t="shared" si="10"/>
        <v>52046</v>
      </c>
      <c r="U29" s="2">
        <f t="shared" si="10"/>
        <v>6824</v>
      </c>
      <c r="V29" s="2">
        <f t="shared" si="10"/>
        <v>97271</v>
      </c>
      <c r="W29" s="2">
        <f t="shared" si="10"/>
        <v>13023</v>
      </c>
      <c r="Y29" s="3">
        <f t="shared" si="6"/>
        <v>59552046</v>
      </c>
      <c r="Z29" s="3">
        <f t="shared" si="6"/>
        <v>58106824</v>
      </c>
      <c r="AA29" s="3">
        <f t="shared" si="6"/>
        <v>56897271</v>
      </c>
      <c r="AB29" s="3">
        <f t="shared" si="6"/>
        <v>61013023</v>
      </c>
      <c r="AC29" s="3">
        <f t="shared" si="7"/>
        <v>60337116</v>
      </c>
      <c r="AD29" s="3">
        <f t="shared" si="7"/>
        <v>60579566</v>
      </c>
      <c r="AE29" s="3">
        <f t="shared" si="7"/>
        <v>61786994</v>
      </c>
      <c r="AF29" s="3">
        <f t="shared" si="7"/>
        <v>66149716</v>
      </c>
    </row>
    <row r="30" spans="1:32" ht="15" customHeight="1" thickBot="1">
      <c r="A30" s="254" t="s">
        <v>27</v>
      </c>
      <c r="B30" s="255"/>
      <c r="C30" s="15"/>
      <c r="D30" s="26">
        <v>18999895</v>
      </c>
      <c r="E30" s="26">
        <v>19208546</v>
      </c>
      <c r="F30" s="26">
        <v>18626768</v>
      </c>
      <c r="G30" s="26">
        <v>20371490</v>
      </c>
      <c r="H30" s="254" t="s">
        <v>27</v>
      </c>
      <c r="I30" s="255"/>
      <c r="J30" s="15"/>
      <c r="K30" s="26">
        <v>18269678</v>
      </c>
      <c r="L30" s="26">
        <v>15902923</v>
      </c>
      <c r="M30" s="26">
        <v>16039764</v>
      </c>
      <c r="N30" s="26">
        <v>18529035</v>
      </c>
      <c r="P30" s="2">
        <f t="shared" si="9"/>
        <v>99895</v>
      </c>
      <c r="Q30" s="2">
        <f t="shared" si="9"/>
        <v>8546</v>
      </c>
      <c r="R30" s="2">
        <f t="shared" si="9"/>
        <v>26768</v>
      </c>
      <c r="S30" s="2">
        <f t="shared" si="9"/>
        <v>71490</v>
      </c>
      <c r="T30" s="2">
        <f t="shared" si="10"/>
        <v>69678</v>
      </c>
      <c r="U30" s="2">
        <f t="shared" si="10"/>
        <v>2923</v>
      </c>
      <c r="V30" s="2">
        <f t="shared" si="10"/>
        <v>39764</v>
      </c>
      <c r="W30" s="2">
        <f t="shared" si="10"/>
        <v>29035</v>
      </c>
      <c r="Y30" s="3">
        <f t="shared" si="6"/>
        <v>18269678</v>
      </c>
      <c r="Z30" s="3">
        <f t="shared" si="6"/>
        <v>15902923</v>
      </c>
      <c r="AA30" s="3">
        <f t="shared" si="6"/>
        <v>16039764</v>
      </c>
      <c r="AB30" s="3">
        <f t="shared" si="6"/>
        <v>18529035</v>
      </c>
      <c r="AC30" s="3">
        <f t="shared" si="7"/>
        <v>18999895</v>
      </c>
      <c r="AD30" s="3">
        <f t="shared" si="7"/>
        <v>19208546</v>
      </c>
      <c r="AE30" s="3">
        <f t="shared" si="7"/>
        <v>18626768</v>
      </c>
      <c r="AF30" s="3">
        <f t="shared" si="7"/>
        <v>20371490</v>
      </c>
    </row>
    <row r="31" spans="1:32" ht="15" customHeight="1" thickBot="1">
      <c r="A31" s="244" t="s">
        <v>28</v>
      </c>
      <c r="B31" s="245"/>
      <c r="C31" s="15"/>
      <c r="D31" s="27">
        <v>11372263</v>
      </c>
      <c r="E31" s="27">
        <v>11641623</v>
      </c>
      <c r="F31" s="27">
        <v>10931313</v>
      </c>
      <c r="G31" s="27">
        <v>12910731</v>
      </c>
      <c r="H31" s="244" t="s">
        <v>28</v>
      </c>
      <c r="I31" s="245"/>
      <c r="J31" s="15"/>
      <c r="K31" s="27">
        <v>11460213</v>
      </c>
      <c r="L31" s="27">
        <v>9242785</v>
      </c>
      <c r="M31" s="27">
        <v>9301327</v>
      </c>
      <c r="N31" s="27">
        <v>10668078</v>
      </c>
      <c r="P31" s="2">
        <f t="shared" si="9"/>
        <v>72263</v>
      </c>
      <c r="Q31" s="2">
        <f t="shared" si="9"/>
        <v>41623</v>
      </c>
      <c r="R31" s="2">
        <f t="shared" si="9"/>
        <v>31313</v>
      </c>
      <c r="S31" s="2">
        <f t="shared" si="9"/>
        <v>10731</v>
      </c>
      <c r="T31" s="2">
        <f t="shared" si="10"/>
        <v>60213</v>
      </c>
      <c r="U31" s="2">
        <f t="shared" si="10"/>
        <v>2785</v>
      </c>
      <c r="V31" s="2">
        <f t="shared" si="10"/>
        <v>1327</v>
      </c>
      <c r="W31" s="2">
        <f t="shared" si="10"/>
        <v>68078</v>
      </c>
      <c r="Y31" s="3">
        <f t="shared" si="6"/>
        <v>11460213</v>
      </c>
      <c r="Z31" s="3">
        <f t="shared" si="6"/>
        <v>9242785</v>
      </c>
      <c r="AA31" s="3">
        <f t="shared" si="6"/>
        <v>9301327</v>
      </c>
      <c r="AB31" s="3">
        <f t="shared" si="6"/>
        <v>10668078</v>
      </c>
      <c r="AC31" s="3">
        <f t="shared" si="7"/>
        <v>11372263</v>
      </c>
      <c r="AD31" s="3">
        <f t="shared" si="7"/>
        <v>11641623</v>
      </c>
      <c r="AE31" s="3">
        <f t="shared" si="7"/>
        <v>10931313</v>
      </c>
      <c r="AF31" s="3">
        <f t="shared" si="7"/>
        <v>12910731</v>
      </c>
    </row>
    <row r="32" spans="1:32" ht="24" customHeight="1" thickBot="1">
      <c r="A32" s="244" t="s">
        <v>29</v>
      </c>
      <c r="B32" s="245"/>
      <c r="C32" s="15"/>
      <c r="D32" s="27">
        <v>7627632</v>
      </c>
      <c r="E32" s="27">
        <v>7566924</v>
      </c>
      <c r="F32" s="27">
        <v>7695454</v>
      </c>
      <c r="G32" s="27">
        <v>7460759</v>
      </c>
      <c r="H32" s="244" t="s">
        <v>29</v>
      </c>
      <c r="I32" s="245"/>
      <c r="J32" s="15"/>
      <c r="K32" s="27">
        <v>6809466</v>
      </c>
      <c r="L32" s="27">
        <v>6660138</v>
      </c>
      <c r="M32" s="27">
        <v>6738437</v>
      </c>
      <c r="N32" s="27">
        <v>7860957</v>
      </c>
      <c r="P32" s="2">
        <f t="shared" si="9"/>
        <v>7632</v>
      </c>
      <c r="Q32" s="2">
        <f t="shared" si="9"/>
        <v>6924</v>
      </c>
      <c r="R32" s="2">
        <f t="shared" si="9"/>
        <v>5454</v>
      </c>
      <c r="S32" s="2">
        <f t="shared" si="9"/>
        <v>759</v>
      </c>
      <c r="T32" s="2">
        <f t="shared" si="10"/>
        <v>9466</v>
      </c>
      <c r="U32" s="2">
        <f t="shared" si="10"/>
        <v>138</v>
      </c>
      <c r="V32" s="2">
        <f t="shared" si="10"/>
        <v>8437</v>
      </c>
      <c r="W32" s="2">
        <f t="shared" si="10"/>
        <v>957</v>
      </c>
      <c r="Y32" s="3">
        <f t="shared" si="6"/>
        <v>6809466</v>
      </c>
      <c r="Z32" s="3">
        <f t="shared" si="6"/>
        <v>6660138</v>
      </c>
      <c r="AA32" s="3">
        <f t="shared" si="6"/>
        <v>6738437</v>
      </c>
      <c r="AB32" s="3">
        <f t="shared" si="6"/>
        <v>7860957</v>
      </c>
      <c r="AC32" s="3">
        <f t="shared" si="7"/>
        <v>7627632</v>
      </c>
      <c r="AD32" s="3">
        <f t="shared" si="7"/>
        <v>7566924</v>
      </c>
      <c r="AE32" s="3">
        <f t="shared" si="7"/>
        <v>7695454</v>
      </c>
      <c r="AF32" s="3">
        <f t="shared" si="7"/>
        <v>7460759</v>
      </c>
    </row>
    <row r="33" spans="1:32" ht="24" customHeight="1" thickBot="1">
      <c r="A33" s="254" t="s">
        <v>30</v>
      </c>
      <c r="B33" s="255"/>
      <c r="C33" s="15"/>
      <c r="D33" s="26">
        <v>41337221</v>
      </c>
      <c r="E33" s="26">
        <v>41371020</v>
      </c>
      <c r="F33" s="26">
        <v>43160226</v>
      </c>
      <c r="G33" s="26">
        <v>45778225</v>
      </c>
      <c r="H33" s="254" t="s">
        <v>30</v>
      </c>
      <c r="I33" s="255"/>
      <c r="J33" s="15"/>
      <c r="K33" s="26">
        <v>41282368</v>
      </c>
      <c r="L33" s="26">
        <v>42203901</v>
      </c>
      <c r="M33" s="26">
        <v>40857507</v>
      </c>
      <c r="N33" s="26">
        <v>42483988</v>
      </c>
      <c r="P33" s="2">
        <f t="shared" si="9"/>
        <v>37221</v>
      </c>
      <c r="Q33" s="2">
        <f t="shared" si="9"/>
        <v>71020</v>
      </c>
      <c r="R33" s="2">
        <f t="shared" si="9"/>
        <v>60226</v>
      </c>
      <c r="S33" s="2">
        <f t="shared" si="9"/>
        <v>78225</v>
      </c>
      <c r="T33" s="2">
        <f t="shared" si="10"/>
        <v>82368</v>
      </c>
      <c r="U33" s="2">
        <f t="shared" si="10"/>
        <v>3901</v>
      </c>
      <c r="V33" s="2">
        <f t="shared" si="10"/>
        <v>57507</v>
      </c>
      <c r="W33" s="2">
        <f t="shared" si="10"/>
        <v>83988</v>
      </c>
      <c r="Y33" s="3">
        <f t="shared" si="6"/>
        <v>41282368</v>
      </c>
      <c r="Z33" s="3">
        <f t="shared" si="6"/>
        <v>42203901</v>
      </c>
      <c r="AA33" s="3">
        <f t="shared" si="6"/>
        <v>40857507</v>
      </c>
      <c r="AB33" s="3">
        <f t="shared" si="6"/>
        <v>42483988</v>
      </c>
      <c r="AC33" s="3">
        <f t="shared" si="7"/>
        <v>41337221</v>
      </c>
      <c r="AD33" s="3">
        <f t="shared" si="7"/>
        <v>41371020</v>
      </c>
      <c r="AE33" s="3">
        <f t="shared" si="7"/>
        <v>43160226</v>
      </c>
      <c r="AF33" s="3">
        <f t="shared" si="7"/>
        <v>45778225</v>
      </c>
    </row>
    <row r="34" spans="1:32" ht="30" customHeight="1" thickBot="1">
      <c r="A34" s="244" t="s">
        <v>31</v>
      </c>
      <c r="B34" s="245"/>
      <c r="C34" s="15"/>
      <c r="D34" s="27">
        <v>19139500</v>
      </c>
      <c r="E34" s="27">
        <v>19139500</v>
      </c>
      <c r="F34" s="27">
        <v>19139500</v>
      </c>
      <c r="G34" s="27">
        <v>19139500</v>
      </c>
      <c r="H34" s="244" t="s">
        <v>31</v>
      </c>
      <c r="I34" s="245"/>
      <c r="J34" s="15"/>
      <c r="K34" s="27">
        <v>19139500</v>
      </c>
      <c r="L34" s="27">
        <v>19139500</v>
      </c>
      <c r="M34" s="27">
        <v>19139500</v>
      </c>
      <c r="N34" s="27">
        <v>19139500</v>
      </c>
      <c r="P34" s="2">
        <f t="shared" si="9"/>
        <v>39500</v>
      </c>
      <c r="Q34" s="2">
        <f t="shared" si="9"/>
        <v>39500</v>
      </c>
      <c r="R34" s="2">
        <f t="shared" si="9"/>
        <v>39500</v>
      </c>
      <c r="S34" s="2">
        <f t="shared" si="9"/>
        <v>39500</v>
      </c>
      <c r="T34" s="2">
        <f t="shared" si="10"/>
        <v>39500</v>
      </c>
      <c r="U34" s="2">
        <f t="shared" si="10"/>
        <v>39500</v>
      </c>
      <c r="V34" s="2">
        <f t="shared" si="10"/>
        <v>39500</v>
      </c>
      <c r="W34" s="2">
        <f t="shared" si="10"/>
        <v>39500</v>
      </c>
      <c r="Y34" s="3">
        <f t="shared" si="6"/>
        <v>19139500</v>
      </c>
      <c r="Z34" s="3">
        <f t="shared" si="6"/>
        <v>19139500</v>
      </c>
      <c r="AA34" s="3">
        <f t="shared" si="6"/>
        <v>19139500</v>
      </c>
      <c r="AB34" s="3">
        <f t="shared" si="6"/>
        <v>19139500</v>
      </c>
      <c r="AC34" s="3">
        <f t="shared" si="7"/>
        <v>19139500</v>
      </c>
      <c r="AD34" s="3">
        <f t="shared" si="7"/>
        <v>19139500</v>
      </c>
      <c r="AE34" s="3">
        <f t="shared" si="7"/>
        <v>19139500</v>
      </c>
      <c r="AF34" s="3">
        <f t="shared" si="7"/>
        <v>19139500</v>
      </c>
    </row>
    <row r="35" spans="1:32" ht="30" customHeight="1" thickBot="1">
      <c r="A35" s="244" t="s">
        <v>32</v>
      </c>
      <c r="B35" s="245"/>
      <c r="C35" s="15"/>
      <c r="D35" s="27">
        <v>189747</v>
      </c>
      <c r="E35" s="27">
        <v>189747</v>
      </c>
      <c r="F35" s="27">
        <v>189747</v>
      </c>
      <c r="G35" s="27">
        <v>210680</v>
      </c>
      <c r="H35" s="244" t="s">
        <v>32</v>
      </c>
      <c r="I35" s="245"/>
      <c r="J35" s="15"/>
      <c r="K35" s="27">
        <v>189171</v>
      </c>
      <c r="L35" s="27">
        <v>189747</v>
      </c>
      <c r="M35" s="27">
        <v>189747</v>
      </c>
      <c r="N35" s="27">
        <v>189747</v>
      </c>
      <c r="P35" s="2">
        <f t="shared" si="9"/>
        <v>747</v>
      </c>
      <c r="Q35" s="2">
        <f t="shared" si="9"/>
        <v>747</v>
      </c>
      <c r="R35" s="2">
        <f t="shared" si="9"/>
        <v>747</v>
      </c>
      <c r="S35" s="2">
        <f t="shared" si="9"/>
        <v>680</v>
      </c>
      <c r="T35" s="2">
        <f t="shared" si="10"/>
        <v>171</v>
      </c>
      <c r="U35" s="2">
        <f t="shared" si="10"/>
        <v>747</v>
      </c>
      <c r="V35" s="2">
        <f t="shared" si="10"/>
        <v>747</v>
      </c>
      <c r="W35" s="2">
        <f t="shared" si="10"/>
        <v>747</v>
      </c>
      <c r="Y35" s="3">
        <f t="shared" si="6"/>
        <v>189171</v>
      </c>
      <c r="Z35" s="3">
        <f t="shared" si="6"/>
        <v>189747</v>
      </c>
      <c r="AA35" s="3">
        <f t="shared" si="6"/>
        <v>189747</v>
      </c>
      <c r="AB35" s="3">
        <f t="shared" si="6"/>
        <v>189747</v>
      </c>
      <c r="AC35" s="3">
        <f t="shared" si="7"/>
        <v>189747</v>
      </c>
      <c r="AD35" s="3">
        <f t="shared" si="7"/>
        <v>189747</v>
      </c>
      <c r="AE35" s="3">
        <f t="shared" si="7"/>
        <v>189747</v>
      </c>
      <c r="AF35" s="3">
        <f t="shared" si="7"/>
        <v>210680</v>
      </c>
    </row>
    <row r="36" spans="1:32" ht="36" customHeight="1" thickBot="1">
      <c r="A36" s="244" t="s">
        <v>33</v>
      </c>
      <c r="B36" s="245"/>
      <c r="C36" s="15"/>
      <c r="D36" s="27">
        <v>5307511</v>
      </c>
      <c r="E36" s="27">
        <v>5285209</v>
      </c>
      <c r="F36" s="27">
        <v>7011059</v>
      </c>
      <c r="G36" s="27">
        <v>9528331</v>
      </c>
      <c r="H36" s="244" t="s">
        <v>33</v>
      </c>
      <c r="I36" s="245"/>
      <c r="J36" s="15"/>
      <c r="K36" s="27">
        <v>6636272</v>
      </c>
      <c r="L36" s="27">
        <v>7543793</v>
      </c>
      <c r="M36" s="27">
        <v>6176838</v>
      </c>
      <c r="N36" s="27">
        <v>7805412</v>
      </c>
      <c r="P36" s="2">
        <f t="shared" si="9"/>
        <v>7511</v>
      </c>
      <c r="Q36" s="2">
        <f t="shared" si="9"/>
        <v>5209</v>
      </c>
      <c r="R36" s="2">
        <f t="shared" si="9"/>
        <v>1059</v>
      </c>
      <c r="S36" s="2">
        <f t="shared" si="9"/>
        <v>8331</v>
      </c>
      <c r="T36" s="2">
        <f t="shared" si="10"/>
        <v>6272</v>
      </c>
      <c r="U36" s="2">
        <f t="shared" si="10"/>
        <v>3793</v>
      </c>
      <c r="V36" s="2">
        <f t="shared" si="10"/>
        <v>6838</v>
      </c>
      <c r="W36" s="2">
        <f t="shared" si="10"/>
        <v>5412</v>
      </c>
      <c r="Y36" s="3">
        <f t="shared" si="6"/>
        <v>6636272</v>
      </c>
      <c r="Z36" s="3">
        <f t="shared" si="6"/>
        <v>7543793</v>
      </c>
      <c r="AA36" s="3">
        <f t="shared" si="6"/>
        <v>6176838</v>
      </c>
      <c r="AB36" s="3">
        <f t="shared" si="6"/>
        <v>7805412</v>
      </c>
      <c r="AC36" s="3">
        <f t="shared" si="7"/>
        <v>5307511</v>
      </c>
      <c r="AD36" s="3">
        <f t="shared" si="7"/>
        <v>5285209</v>
      </c>
      <c r="AE36" s="3">
        <f t="shared" si="7"/>
        <v>7011059</v>
      </c>
      <c r="AF36" s="3">
        <f t="shared" si="7"/>
        <v>9528331</v>
      </c>
    </row>
    <row r="37" spans="1:32" ht="30" customHeight="1" thickBot="1">
      <c r="A37" s="254" t="s">
        <v>34</v>
      </c>
      <c r="B37" s="255"/>
      <c r="C37" s="15"/>
      <c r="D37" s="29"/>
      <c r="E37" s="29"/>
      <c r="F37" s="29"/>
      <c r="G37" s="29"/>
      <c r="H37" s="254" t="s">
        <v>34</v>
      </c>
      <c r="I37" s="255"/>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26">
        <v>60337116</v>
      </c>
      <c r="E38" s="26">
        <v>60579566</v>
      </c>
      <c r="F38" s="26">
        <v>61786994</v>
      </c>
      <c r="G38" s="26">
        <v>66149716</v>
      </c>
      <c r="H38" s="254" t="s">
        <v>35</v>
      </c>
      <c r="I38" s="255"/>
      <c r="J38" s="15"/>
      <c r="K38" s="26">
        <v>59552046</v>
      </c>
      <c r="L38" s="26">
        <v>58106824</v>
      </c>
      <c r="M38" s="26">
        <v>56897271</v>
      </c>
      <c r="N38" s="26">
        <v>61013023</v>
      </c>
      <c r="P38" s="2">
        <f t="shared" si="9"/>
        <v>37116</v>
      </c>
      <c r="Q38" s="2">
        <f t="shared" si="9"/>
        <v>79566</v>
      </c>
      <c r="R38" s="2">
        <f t="shared" si="9"/>
        <v>86994</v>
      </c>
      <c r="S38" s="2">
        <f t="shared" si="9"/>
        <v>49716</v>
      </c>
      <c r="T38" s="2">
        <f t="shared" si="10"/>
        <v>52046</v>
      </c>
      <c r="U38" s="2">
        <f t="shared" si="10"/>
        <v>6824</v>
      </c>
      <c r="V38" s="2">
        <f t="shared" si="10"/>
        <v>97271</v>
      </c>
      <c r="W38" s="2">
        <f t="shared" si="10"/>
        <v>13023</v>
      </c>
      <c r="Y38" s="3">
        <f t="shared" si="6"/>
        <v>59552046</v>
      </c>
      <c r="Z38" s="3">
        <f t="shared" si="6"/>
        <v>58106824</v>
      </c>
      <c r="AA38" s="3">
        <f t="shared" si="6"/>
        <v>56897271</v>
      </c>
      <c r="AB38" s="3">
        <f t="shared" si="6"/>
        <v>61013023</v>
      </c>
      <c r="AC38" s="3">
        <f t="shared" si="7"/>
        <v>60337116</v>
      </c>
      <c r="AD38" s="3">
        <f t="shared" si="7"/>
        <v>60579566</v>
      </c>
      <c r="AE38" s="3">
        <f t="shared" si="7"/>
        <v>61786994</v>
      </c>
      <c r="AF38" s="3">
        <f t="shared" si="7"/>
        <v>66149716</v>
      </c>
    </row>
    <row r="39" spans="1:32" ht="15" customHeight="1" thickBot="1">
      <c r="A39" t="s">
        <v>1700</v>
      </c>
      <c r="B39"/>
      <c r="C39"/>
      <c r="D39"/>
      <c r="E39"/>
      <c r="F39"/>
      <c r="G39"/>
      <c r="H39" t="s">
        <v>1701</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15" sqref="N15"/>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106</v>
      </c>
      <c r="D1" s="155" t="s">
        <v>1914</v>
      </c>
    </row>
    <row r="2" spans="1:11">
      <c r="A2" s="7"/>
      <c r="B2" s="198" t="s">
        <v>540</v>
      </c>
      <c r="C2" s="199" t="s">
        <v>37</v>
      </c>
      <c r="D2" s="199" t="str">
        <f>'Input yearly GIL'!N18</f>
        <v>Năm 2014</v>
      </c>
      <c r="E2" s="199" t="str">
        <f>'Input yearly GIL'!O18</f>
        <v>Năm 2015</v>
      </c>
      <c r="F2" s="199" t="str">
        <f>'Input yearly GIL'!P18</f>
        <v>Năm 2016</v>
      </c>
      <c r="G2" s="199" t="str">
        <f>'Input yearly GIL'!Q18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GIL'!N3</f>
        <v>1108271</v>
      </c>
      <c r="E4" s="172">
        <f>'Input yearly GIL'!O3</f>
        <v>1079256</v>
      </c>
      <c r="F4" s="172">
        <f>'Input yearly GIL'!P3</f>
        <v>1290634</v>
      </c>
      <c r="G4" s="172">
        <f>'Input yearly GIL'!Q3</f>
        <v>2169958</v>
      </c>
      <c r="H4" s="171"/>
      <c r="I4" s="268"/>
      <c r="J4" s="239"/>
      <c r="K4" s="269"/>
    </row>
    <row r="5" spans="1:11">
      <c r="A5" s="7"/>
      <c r="B5" s="170" t="s">
        <v>542</v>
      </c>
      <c r="C5" s="170" t="s">
        <v>38</v>
      </c>
      <c r="D5" s="173">
        <f>'Input yearly GIL'!N5</f>
        <v>183262</v>
      </c>
      <c r="E5" s="173">
        <f>'Input yearly GIL'!O5</f>
        <v>194624</v>
      </c>
      <c r="F5" s="173">
        <f>'Input yearly GIL'!P5</f>
        <v>269515</v>
      </c>
      <c r="G5" s="173">
        <f>'Input yearly GIL'!Q5</f>
        <v>353414</v>
      </c>
      <c r="H5" s="171"/>
      <c r="I5" s="268"/>
      <c r="J5" s="239"/>
      <c r="K5" s="269"/>
    </row>
    <row r="6" spans="1:11">
      <c r="A6" s="7"/>
      <c r="B6" s="170" t="s">
        <v>543</v>
      </c>
      <c r="C6" s="170" t="s">
        <v>38</v>
      </c>
      <c r="D6" s="173">
        <f>'Input yearly GIL'!N15</f>
        <v>51871</v>
      </c>
      <c r="E6" s="173">
        <f>'Input yearly GIL'!O15</f>
        <v>67232</v>
      </c>
      <c r="F6" s="173">
        <f>'Input yearly GIL'!P15</f>
        <v>80983</v>
      </c>
      <c r="G6" s="173">
        <f>'Input yearly GIL'!Q15</f>
        <v>143509</v>
      </c>
      <c r="H6" s="171"/>
      <c r="I6" s="268"/>
      <c r="J6" s="239"/>
      <c r="K6" s="269"/>
    </row>
    <row r="7" spans="1:11">
      <c r="A7" s="7"/>
      <c r="B7" s="170" t="s">
        <v>544</v>
      </c>
      <c r="C7" s="170" t="s">
        <v>38</v>
      </c>
      <c r="D7" s="173">
        <f>'Input yearly GIL'!N33</f>
        <v>378572</v>
      </c>
      <c r="E7" s="173">
        <f>'Input yearly GIL'!O33</f>
        <v>391497</v>
      </c>
      <c r="F7" s="173">
        <f>'Input yearly GIL'!P33</f>
        <v>451571</v>
      </c>
      <c r="G7" s="173">
        <f>'Input yearly GIL'!Q33</f>
        <v>559818</v>
      </c>
      <c r="H7" s="171"/>
      <c r="I7" s="268"/>
      <c r="J7" s="239"/>
      <c r="K7" s="269"/>
    </row>
    <row r="8" spans="1:11">
      <c r="A8" s="7"/>
      <c r="B8" s="170" t="s">
        <v>545</v>
      </c>
      <c r="C8" s="171" t="s">
        <v>38</v>
      </c>
      <c r="D8" s="172">
        <f>'Input yearly GIL'!N29</f>
        <v>931463</v>
      </c>
      <c r="E8" s="172">
        <f>'Input yearly GIL'!O29</f>
        <v>927438</v>
      </c>
      <c r="F8" s="172">
        <f>'Input yearly GIL'!P29</f>
        <v>1089998</v>
      </c>
      <c r="G8" s="172">
        <f>'Input yearly GIL'!Q29</f>
        <v>1487143</v>
      </c>
      <c r="H8" s="171"/>
      <c r="I8" s="268"/>
      <c r="J8" s="239"/>
      <c r="K8" s="269"/>
    </row>
    <row r="9" spans="1:11">
      <c r="A9" s="7"/>
      <c r="B9" s="170" t="s">
        <v>546</v>
      </c>
      <c r="C9" s="171" t="s">
        <v>39</v>
      </c>
      <c r="D9" s="172">
        <f>'Input yearly GIL'!N34*1000000/10000</f>
        <v>13924600</v>
      </c>
      <c r="E9" s="172">
        <f>'Input yearly GIL'!O34*1000000/10000</f>
        <v>13924600</v>
      </c>
      <c r="F9" s="172">
        <f>'Input yearly GIL'!P34*1000000/10000</f>
        <v>13924600</v>
      </c>
      <c r="G9" s="172">
        <f>'Input yearly GIL'!Q34*1000000/10000</f>
        <v>13924600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0.16535847279230442</v>
      </c>
      <c r="E11" s="174">
        <f>E5/E4</f>
        <v>0.18033163586767181</v>
      </c>
      <c r="F11" s="174">
        <f>F5/F4</f>
        <v>0.2088237253938762</v>
      </c>
      <c r="G11" s="174">
        <f>G5/G4</f>
        <v>0.1628667467296602</v>
      </c>
      <c r="H11" s="171"/>
      <c r="I11" s="268"/>
      <c r="J11" s="239"/>
      <c r="K11" s="269"/>
    </row>
    <row r="12" spans="1:11">
      <c r="A12" s="7"/>
      <c r="B12" s="170" t="s">
        <v>570</v>
      </c>
      <c r="C12" s="171" t="s">
        <v>36</v>
      </c>
      <c r="D12" s="175">
        <f>D6/D4</f>
        <v>4.6803534514572698E-2</v>
      </c>
      <c r="E12" s="174">
        <f>E6/E4</f>
        <v>6.2294766024001719E-2</v>
      </c>
      <c r="F12" s="174">
        <f>F6/F4</f>
        <v>6.2746681088519288E-2</v>
      </c>
      <c r="G12" s="174">
        <f>G6/G4</f>
        <v>6.6134459745303825E-2</v>
      </c>
      <c r="H12" s="171"/>
      <c r="I12" s="268"/>
      <c r="J12" s="239"/>
      <c r="K12" s="269"/>
    </row>
    <row r="13" spans="1:11">
      <c r="A13" s="7"/>
      <c r="B13" s="170" t="s">
        <v>41</v>
      </c>
      <c r="C13" s="171" t="s">
        <v>40</v>
      </c>
      <c r="D13" s="172">
        <f>D6*1000000/D9</f>
        <v>3725.1339356247217</v>
      </c>
      <c r="E13" s="173">
        <f>E6*1000000/E9</f>
        <v>4828.289502032374</v>
      </c>
      <c r="F13" s="173">
        <f>F6*1000000/F9</f>
        <v>5815.8223575542561</v>
      </c>
      <c r="G13" s="173">
        <f>G6*1000000/G9</f>
        <v>10306.148830127975</v>
      </c>
      <c r="H13" s="171"/>
      <c r="I13" s="268"/>
      <c r="J13" s="239"/>
      <c r="K13" s="269"/>
    </row>
    <row r="14" spans="1:11">
      <c r="A14" s="7"/>
      <c r="B14" s="170" t="s">
        <v>548</v>
      </c>
      <c r="C14" s="171"/>
      <c r="D14" s="172">
        <f>D7*1000000/D9</f>
        <v>27187.280065495597</v>
      </c>
      <c r="E14" s="173">
        <f>E7*1000000/E9</f>
        <v>28115.493443258692</v>
      </c>
      <c r="F14" s="173">
        <f>F7*1000000/F9</f>
        <v>32429.728681613833</v>
      </c>
      <c r="G14" s="173">
        <f>G7*1000000/G9</f>
        <v>40203.524697298308</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-2.6180419770976595E-2</v>
      </c>
      <c r="F16" s="179">
        <f>(F4-E4)/ABS(E4)</f>
        <v>0.19585529290548304</v>
      </c>
      <c r="G16" s="179">
        <f>(G4-F4)/ABS(F4)</f>
        <v>0.68131166542954857</v>
      </c>
      <c r="H16" s="171"/>
      <c r="I16" s="268"/>
      <c r="J16" s="239"/>
      <c r="K16" s="269"/>
    </row>
    <row r="17" spans="1:12">
      <c r="A17" s="7"/>
      <c r="B17" s="170" t="s">
        <v>543</v>
      </c>
      <c r="C17" s="180" t="s">
        <v>36</v>
      </c>
      <c r="D17" s="170"/>
      <c r="E17" s="179">
        <f>(E6-D6)/ABS(D6)</f>
        <v>0.29613849742630755</v>
      </c>
      <c r="F17" s="179">
        <f>(F6-E6)/ABS(E6)</f>
        <v>0.20453058067586863</v>
      </c>
      <c r="G17" s="179">
        <f>(G6-F6)/ABS(F6)</f>
        <v>0.77208796907993038</v>
      </c>
      <c r="H17" s="171"/>
      <c r="I17" s="268"/>
      <c r="J17" s="239"/>
      <c r="K17" s="269"/>
    </row>
    <row r="18" spans="1:12">
      <c r="A18" s="7"/>
      <c r="B18" s="170" t="s">
        <v>41</v>
      </c>
      <c r="C18" s="177" t="s">
        <v>36</v>
      </c>
      <c r="D18" s="178"/>
      <c r="E18" s="179">
        <f>(E13-D13)/ABS(D13)</f>
        <v>0.29613849742630749</v>
      </c>
      <c r="F18" s="179">
        <f>(F13-E13)/ABS(E13)</f>
        <v>0.20453058067586863</v>
      </c>
      <c r="G18" s="179">
        <f>(G13-F13)/ABS(F13)</f>
        <v>0.77208796907993049</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0.17461292429639422</v>
      </c>
      <c r="F20" s="175">
        <f>F6/AVERAGE(E7:F7)</f>
        <v>0.19211498953821043</v>
      </c>
      <c r="G20" s="175">
        <f>G6/AVERAGE(F7:G7)</f>
        <v>0.28378596168239917</v>
      </c>
      <c r="H20" s="171"/>
      <c r="I20" s="264" t="s">
        <v>1187</v>
      </c>
      <c r="J20" s="264"/>
      <c r="K20" s="264"/>
    </row>
    <row r="21" spans="1:12">
      <c r="A21" s="7"/>
      <c r="B21" s="170" t="s">
        <v>43</v>
      </c>
      <c r="C21" s="182" t="s">
        <v>36</v>
      </c>
      <c r="D21" s="171"/>
      <c r="E21" s="175">
        <f>E6/AVERAGE(D8:E8)</f>
        <v>7.2335213117858344E-2</v>
      </c>
      <c r="F21" s="175">
        <f>F6/AVERAGE(E8:F8)</f>
        <v>8.0283092003909914E-2</v>
      </c>
      <c r="G21" s="175">
        <f>G6/AVERAGE(F8:G8)</f>
        <v>0.11137070109862053</v>
      </c>
      <c r="H21" s="171"/>
      <c r="I21" s="183" t="s">
        <v>1188</v>
      </c>
      <c r="J21" s="183">
        <v>2018</v>
      </c>
      <c r="K21" s="183" t="s">
        <v>1190</v>
      </c>
    </row>
    <row r="22" spans="1:12">
      <c r="A22" s="7"/>
      <c r="B22" s="176" t="s">
        <v>551</v>
      </c>
      <c r="C22" s="182"/>
      <c r="D22" s="171"/>
      <c r="E22" s="175"/>
      <c r="F22" s="175"/>
      <c r="G22" s="175"/>
      <c r="H22" s="171"/>
      <c r="I22" s="171" t="s">
        <v>1189</v>
      </c>
      <c r="J22" s="172">
        <v>1800000</v>
      </c>
      <c r="K22" s="185">
        <f>SUM(K30)/J22</f>
        <v>0.37794777777777777</v>
      </c>
    </row>
    <row r="23" spans="1:12">
      <c r="A23" s="7"/>
      <c r="B23" s="170" t="s">
        <v>552</v>
      </c>
      <c r="C23" s="182" t="s">
        <v>36</v>
      </c>
      <c r="D23" s="175">
        <f>1-D7/D8</f>
        <v>0.59357269156155423</v>
      </c>
      <c r="E23" s="175">
        <f>1-E7/E8</f>
        <v>0.57787259094408472</v>
      </c>
      <c r="F23" s="175">
        <f>1-F7/F8</f>
        <v>0.58571391874113532</v>
      </c>
      <c r="G23" s="175">
        <f>1-G7/G8</f>
        <v>0.62356141944654953</v>
      </c>
      <c r="H23" s="171"/>
      <c r="I23" s="171" t="s">
        <v>1191</v>
      </c>
      <c r="J23" s="172">
        <v>95000</v>
      </c>
      <c r="K23" s="185">
        <f>SUM(K32)/J23</f>
        <v>0.44132631578947368</v>
      </c>
    </row>
    <row r="24" spans="1:12">
      <c r="A24" s="7"/>
      <c r="B24" s="170" t="s">
        <v>553</v>
      </c>
      <c r="C24" s="182" t="s">
        <v>36</v>
      </c>
      <c r="D24" s="175">
        <f>D8/D7-1</f>
        <v>1.4604645879779805</v>
      </c>
      <c r="E24" s="175">
        <f>E8/E7-1</f>
        <v>1.3689530187970789</v>
      </c>
      <c r="F24" s="175">
        <f>F8/F7-1</f>
        <v>1.4137909653188534</v>
      </c>
      <c r="G24" s="175">
        <f>G8/G7-1</f>
        <v>1.6564758546527623</v>
      </c>
      <c r="H24" s="171"/>
      <c r="I24" s="171" t="s">
        <v>1376</v>
      </c>
      <c r="J24" s="172"/>
      <c r="K24" s="171"/>
    </row>
    <row r="25" spans="1:12">
      <c r="A25" s="7"/>
      <c r="B25" s="170" t="s">
        <v>554</v>
      </c>
      <c r="C25" s="182" t="s">
        <v>40</v>
      </c>
      <c r="D25" s="186">
        <f>'Input yearly GIL'!N19/'Input yearly GIL'!N31</f>
        <v>1.3808593898263912</v>
      </c>
      <c r="E25" s="186">
        <f>'Input yearly GIL'!O19/'Input yearly GIL'!O31</f>
        <v>1.3918755605551587</v>
      </c>
      <c r="F25" s="186">
        <f>'Input yearly GIL'!P19/'Input yearly GIL'!P31</f>
        <v>1.1423119332332086</v>
      </c>
      <c r="G25" s="186">
        <f>'Input yearly GIL'!Q19/'Input yearly GIL'!Q31</f>
        <v>1.2170431489246585</v>
      </c>
      <c r="H25" s="171"/>
      <c r="I25" s="171" t="s">
        <v>576</v>
      </c>
      <c r="J25" s="187"/>
      <c r="K25" s="197" t="s">
        <v>1649</v>
      </c>
    </row>
    <row r="26" spans="1:12">
      <c r="A26" s="7"/>
      <c r="B26" s="170" t="s">
        <v>555</v>
      </c>
      <c r="C26" s="182" t="s">
        <v>40</v>
      </c>
      <c r="D26" s="186">
        <f>('Input yearly GIL'!N19-'Input yearly GIL'!N23)/'Input yearly GIL'!N31</f>
        <v>0.90015789513637434</v>
      </c>
      <c r="E26" s="186">
        <f>('Input yearly GIL'!O19-'Input yearly GIL'!O23)/'Input yearly GIL'!O31</f>
        <v>0.85497392943465633</v>
      </c>
      <c r="F26" s="186">
        <f>('Input yearly GIL'!P19-'Input yearly GIL'!P23)/'Input yearly GIL'!P31</f>
        <v>0.46576585996463943</v>
      </c>
      <c r="G26" s="186">
        <f>('Input yearly GIL'!Q19-'Input yearly GIL'!Q23)/'Input yearly GIL'!Q31</f>
        <v>0.78685892060056806</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GIL'!Y1</f>
        <v>Quý 2/2016</v>
      </c>
      <c r="E28" s="199" t="str">
        <f>'Input quaterly GIL'!Z1</f>
        <v>Quý 3/2016</v>
      </c>
      <c r="F28" s="199" t="str">
        <f>'Input quaterly GIL'!AA1</f>
        <v>Quý 4/2016</v>
      </c>
      <c r="G28" s="199" t="str">
        <f>'Input quaterly GIL'!AB1</f>
        <v>Quý 1/2017</v>
      </c>
      <c r="H28" s="199" t="str">
        <f>'Input quaterly GIL'!AC1</f>
        <v>Quý 2/2017</v>
      </c>
      <c r="I28" s="199" t="str">
        <f>'Input quaterly GIL'!AD1</f>
        <v>Quý 3/2017</v>
      </c>
      <c r="J28" s="199" t="str">
        <f>'Input quaterly GIL'!AE1</f>
        <v>Quý 4/2017</v>
      </c>
      <c r="K28" s="199" t="str">
        <f>'Input quaterly GIL'!AF1</f>
        <v>Quý 1/2018</v>
      </c>
    </row>
    <row r="29" spans="1:12">
      <c r="A29" s="7"/>
      <c r="B29" s="170"/>
      <c r="C29" s="171"/>
      <c r="D29" s="171"/>
      <c r="E29" s="171"/>
      <c r="F29" s="171"/>
      <c r="G29" s="171"/>
      <c r="H29" s="171"/>
      <c r="I29" s="171"/>
      <c r="J29" s="171"/>
      <c r="K29" s="171"/>
    </row>
    <row r="30" spans="1:12">
      <c r="A30" s="7"/>
      <c r="B30" s="170" t="s">
        <v>541</v>
      </c>
      <c r="C30" s="171" t="s">
        <v>38</v>
      </c>
      <c r="D30" s="188">
        <f>'Input quaterly GIL'!Y3</f>
        <v>342950</v>
      </c>
      <c r="E30" s="188">
        <f>'Input quaterly GIL'!Z3</f>
        <v>300467</v>
      </c>
      <c r="F30" s="188">
        <f>'Input quaterly GIL'!AA3</f>
        <v>260444</v>
      </c>
      <c r="G30" s="188">
        <f>'Input quaterly GIL'!AB3</f>
        <v>515875</v>
      </c>
      <c r="H30" s="188">
        <f>'Input quaterly GIL'!AC3</f>
        <v>513112</v>
      </c>
      <c r="I30" s="188">
        <f>'Input quaterly GIL'!AD3</f>
        <v>365248</v>
      </c>
      <c r="J30" s="188">
        <f>'Input quaterly GIL'!AE3</f>
        <v>775540</v>
      </c>
      <c r="K30" s="188">
        <f>'Input quaterly GIL'!AF3</f>
        <v>680306</v>
      </c>
    </row>
    <row r="31" spans="1:12">
      <c r="A31" s="7"/>
      <c r="B31" s="170" t="s">
        <v>542</v>
      </c>
      <c r="C31" s="171" t="s">
        <v>38</v>
      </c>
      <c r="D31" s="188">
        <f>'Input quaterly GIL'!Y5</f>
        <v>68920</v>
      </c>
      <c r="E31" s="188">
        <f>'Input quaterly GIL'!Z5</f>
        <v>63980</v>
      </c>
      <c r="F31" s="188">
        <f>'Input quaterly GIL'!AA5</f>
        <v>54973</v>
      </c>
      <c r="G31" s="188">
        <f>'Input quaterly GIL'!AB5</f>
        <v>88192</v>
      </c>
      <c r="H31" s="188">
        <f>'Input quaterly GIL'!AC5</f>
        <v>59325</v>
      </c>
      <c r="I31" s="188">
        <f>'Input quaterly GIL'!AD5</f>
        <v>49651</v>
      </c>
      <c r="J31" s="188">
        <f>'Input quaterly GIL'!AE5</f>
        <v>156204</v>
      </c>
      <c r="K31" s="188">
        <f>'Input quaterly GIL'!AF5</f>
        <v>117729</v>
      </c>
    </row>
    <row r="32" spans="1:12">
      <c r="A32" s="7"/>
      <c r="B32" s="170" t="s">
        <v>543</v>
      </c>
      <c r="C32" s="170" t="s">
        <v>38</v>
      </c>
      <c r="D32" s="189">
        <f>'Input quaterly GIL'!Y15</f>
        <v>29676</v>
      </c>
      <c r="E32" s="189">
        <f>'Input quaterly GIL'!Z15</f>
        <v>21163</v>
      </c>
      <c r="F32" s="189">
        <f>'Input quaterly GIL'!AA15</f>
        <v>-6581</v>
      </c>
      <c r="G32" s="189">
        <f>'Input quaterly GIL'!AB15</f>
        <v>33424</v>
      </c>
      <c r="H32" s="189">
        <f>'Input quaterly GIL'!AC15</f>
        <v>15648</v>
      </c>
      <c r="I32" s="189">
        <f>'Input quaterly GIL'!AD15</f>
        <v>9562</v>
      </c>
      <c r="J32" s="189">
        <f>'Input quaterly GIL'!AE15</f>
        <v>82643</v>
      </c>
      <c r="K32" s="189">
        <f>'Input quaterly GIL'!AF15</f>
        <v>41926</v>
      </c>
      <c r="L32" s="10"/>
    </row>
    <row r="33" spans="1:12">
      <c r="A33" s="7"/>
      <c r="B33" s="170" t="s">
        <v>544</v>
      </c>
      <c r="C33" s="171" t="s">
        <v>38</v>
      </c>
      <c r="D33" s="188">
        <f>'Input quaterly GIL'!Y33</f>
        <v>463527</v>
      </c>
      <c r="E33" s="188">
        <f>'Input quaterly GIL'!Z33</f>
        <v>457231</v>
      </c>
      <c r="F33" s="188">
        <f>'Input quaterly GIL'!AA33</f>
        <v>449213</v>
      </c>
      <c r="G33" s="188">
        <f>'Input quaterly GIL'!AB33</f>
        <v>483752</v>
      </c>
      <c r="H33" s="188">
        <f>'Input quaterly GIL'!AC33</f>
        <v>463610</v>
      </c>
      <c r="I33" s="188">
        <f>'Input quaterly GIL'!AD33</f>
        <v>475126</v>
      </c>
      <c r="J33" s="188">
        <f>'Input quaterly GIL'!AE33</f>
        <v>557585</v>
      </c>
      <c r="K33" s="188">
        <f>'Input quaterly GIL'!AF33</f>
        <v>601431</v>
      </c>
    </row>
    <row r="34" spans="1:12">
      <c r="A34" s="7"/>
      <c r="B34" s="170" t="s">
        <v>545</v>
      </c>
      <c r="C34" s="171" t="s">
        <v>38</v>
      </c>
      <c r="D34" s="188">
        <f>'Input quaterly GIL'!Y38</f>
        <v>983396</v>
      </c>
      <c r="E34" s="188">
        <f>'Input quaterly GIL'!Z38</f>
        <v>1043985</v>
      </c>
      <c r="F34" s="188">
        <f>'Input quaterly GIL'!AA38</f>
        <v>1089785</v>
      </c>
      <c r="G34" s="188">
        <f>'Input quaterly GIL'!AB38</f>
        <v>1131760</v>
      </c>
      <c r="H34" s="188">
        <f>'Input quaterly GIL'!AC38</f>
        <v>1150346</v>
      </c>
      <c r="I34" s="188">
        <f>'Input quaterly GIL'!AD38</f>
        <v>1279244</v>
      </c>
      <c r="J34" s="188">
        <f>'Input quaterly GIL'!AE38</f>
        <v>1485002</v>
      </c>
      <c r="K34" s="188">
        <f>'Input quaterly GIL'!AF38</f>
        <v>1647757</v>
      </c>
    </row>
    <row r="35" spans="1:12">
      <c r="A35" s="7"/>
      <c r="B35" s="170" t="s">
        <v>546</v>
      </c>
      <c r="C35" s="171" t="s">
        <v>39</v>
      </c>
      <c r="D35" s="188">
        <f>'Input quaterly GIL'!Y34*1000000/10000</f>
        <v>13924600</v>
      </c>
      <c r="E35" s="188">
        <f>'Input quaterly GIL'!Z34*1000000/10000</f>
        <v>13924600</v>
      </c>
      <c r="F35" s="188">
        <f>'Input quaterly GIL'!AA34*1000000/10000</f>
        <v>13924600</v>
      </c>
      <c r="G35" s="188">
        <f>'Input quaterly GIL'!AB34*1000000/10000</f>
        <v>13924600</v>
      </c>
      <c r="H35" s="188">
        <f>'Input quaterly GIL'!AC34*1000000/10000</f>
        <v>13924600</v>
      </c>
      <c r="I35" s="188">
        <f>'Input quaterly GIL'!AD34*1000000/10000</f>
        <v>13924600</v>
      </c>
      <c r="J35" s="188">
        <f>'Input quaterly GIL'!AE34*1000000/10000</f>
        <v>13924600</v>
      </c>
      <c r="K35" s="188">
        <f>'Input quaterly GIL'!AF34*1000000/10000</f>
        <v>13924600</v>
      </c>
    </row>
    <row r="36" spans="1:12">
      <c r="A36" s="7"/>
      <c r="B36" s="170"/>
      <c r="C36" s="171"/>
      <c r="D36" s="188"/>
      <c r="E36" s="188"/>
      <c r="F36" s="188"/>
      <c r="G36" s="188"/>
      <c r="H36" s="188"/>
      <c r="I36" s="188"/>
      <c r="J36" s="188"/>
      <c r="K36" s="188"/>
    </row>
    <row r="37" spans="1:12">
      <c r="A37" s="7"/>
      <c r="B37" s="170" t="s">
        <v>547</v>
      </c>
      <c r="C37" s="171" t="s">
        <v>36</v>
      </c>
      <c r="D37" s="190">
        <f>D31/D30</f>
        <v>0.20096223939349758</v>
      </c>
      <c r="E37" s="190">
        <f t="shared" ref="E37:K37" si="0">E31/E30</f>
        <v>0.21293519754249218</v>
      </c>
      <c r="F37" s="190">
        <f t="shared" si="0"/>
        <v>0.2110741656555728</v>
      </c>
      <c r="G37" s="190">
        <f t="shared" si="0"/>
        <v>0.17095614247637508</v>
      </c>
      <c r="H37" s="190">
        <f t="shared" si="0"/>
        <v>0.11561803271020751</v>
      </c>
      <c r="I37" s="190">
        <f t="shared" si="0"/>
        <v>0.1359377737865779</v>
      </c>
      <c r="J37" s="190">
        <f t="shared" si="0"/>
        <v>0.2014132088609227</v>
      </c>
      <c r="K37" s="190">
        <f t="shared" si="0"/>
        <v>0.17305300849911656</v>
      </c>
      <c r="L37" s="11"/>
    </row>
    <row r="38" spans="1:12">
      <c r="A38" s="7"/>
      <c r="B38" s="170" t="s">
        <v>571</v>
      </c>
      <c r="C38" s="171" t="s">
        <v>36</v>
      </c>
      <c r="D38" s="190">
        <f>D32/D30</f>
        <v>8.6531564367983677E-2</v>
      </c>
      <c r="E38" s="190">
        <f t="shared" ref="E38:K38" si="1">E32/E30</f>
        <v>7.0433691553481753E-2</v>
      </c>
      <c r="F38" s="190">
        <f t="shared" si="1"/>
        <v>-2.5268387830013363E-2</v>
      </c>
      <c r="G38" s="190">
        <f t="shared" si="1"/>
        <v>6.4790889265810517E-2</v>
      </c>
      <c r="H38" s="190">
        <f t="shared" si="1"/>
        <v>3.0496265922449681E-2</v>
      </c>
      <c r="I38" s="190">
        <f t="shared" si="1"/>
        <v>2.6179472577536358E-2</v>
      </c>
      <c r="J38" s="190">
        <f t="shared" si="1"/>
        <v>0.1065618794646311</v>
      </c>
      <c r="K38" s="190">
        <f t="shared" si="1"/>
        <v>6.1628149685582667E-2</v>
      </c>
      <c r="L38" s="11"/>
    </row>
    <row r="39" spans="1:12">
      <c r="A39" s="7"/>
      <c r="B39" s="170" t="s">
        <v>41</v>
      </c>
      <c r="C39" s="171" t="s">
        <v>40</v>
      </c>
      <c r="D39" s="172">
        <f>D32*1000000/D35</f>
        <v>2131.1922784137428</v>
      </c>
      <c r="E39" s="172">
        <f t="shared" ref="E39:K39" si="2">E32*1000000/E35</f>
        <v>1519.828217686684</v>
      </c>
      <c r="F39" s="172">
        <f t="shared" si="2"/>
        <v>-472.616807664134</v>
      </c>
      <c r="G39" s="172">
        <f t="shared" si="2"/>
        <v>2400.3562041279461</v>
      </c>
      <c r="H39" s="172">
        <f t="shared" si="2"/>
        <v>1123.7665713916379</v>
      </c>
      <c r="I39" s="172">
        <f t="shared" si="2"/>
        <v>686.69836117375007</v>
      </c>
      <c r="J39" s="172">
        <f t="shared" si="2"/>
        <v>5935.0358358588401</v>
      </c>
      <c r="K39" s="172">
        <f t="shared" si="2"/>
        <v>3010.9302960228661</v>
      </c>
    </row>
    <row r="40" spans="1:12">
      <c r="A40" s="7"/>
      <c r="B40" s="170" t="s">
        <v>548</v>
      </c>
      <c r="C40" s="171"/>
      <c r="D40" s="172">
        <f>D33*1000000/D35</f>
        <v>33288.352986800339</v>
      </c>
      <c r="E40" s="172">
        <f t="shared" ref="E40:K40" si="3">E33*1000000/E35</f>
        <v>32836.203553423438</v>
      </c>
      <c r="F40" s="172">
        <f t="shared" si="3"/>
        <v>32260.388090142624</v>
      </c>
      <c r="G40" s="172">
        <f t="shared" si="3"/>
        <v>34740.818407710096</v>
      </c>
      <c r="H40" s="172">
        <f t="shared" si="3"/>
        <v>33294.313660715568</v>
      </c>
      <c r="I40" s="172">
        <f t="shared" si="3"/>
        <v>34121.33921261652</v>
      </c>
      <c r="J40" s="172">
        <f t="shared" si="3"/>
        <v>40043.161024374131</v>
      </c>
      <c r="K40" s="172">
        <f t="shared" si="3"/>
        <v>43191.976789279404</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0.49617145356465958</v>
      </c>
      <c r="I42" s="179">
        <f>(I30-E30)/ABS(E30)</f>
        <v>0.21560104770240993</v>
      </c>
      <c r="J42" s="179">
        <f>(J30-F30)/ABS(F30)</f>
        <v>1.9777610541997512</v>
      </c>
      <c r="K42" s="179">
        <f>(K30-G30)/ABS(G30)</f>
        <v>0.3187419433002181</v>
      </c>
      <c r="L42" s="12"/>
    </row>
    <row r="43" spans="1:12">
      <c r="A43" s="7"/>
      <c r="B43" s="170" t="s">
        <v>564</v>
      </c>
      <c r="C43" s="180" t="s">
        <v>36</v>
      </c>
      <c r="D43" s="170"/>
      <c r="E43" s="174">
        <f>E30/D30-1</f>
        <v>-0.12387520046654033</v>
      </c>
      <c r="F43" s="174">
        <f t="shared" ref="F43:K43" si="4">F30/E30-1</f>
        <v>-0.1332026478781364</v>
      </c>
      <c r="G43" s="174">
        <f t="shared" si="4"/>
        <v>0.98075210025955672</v>
      </c>
      <c r="H43" s="174">
        <f t="shared" si="4"/>
        <v>-5.3559486309667781E-3</v>
      </c>
      <c r="I43" s="174">
        <f>I30/H30-1</f>
        <v>-0.2881710036015529</v>
      </c>
      <c r="J43" s="174">
        <f t="shared" si="4"/>
        <v>1.1233244261433328</v>
      </c>
      <c r="K43" s="174">
        <f t="shared" si="4"/>
        <v>-0.12279701885138095</v>
      </c>
      <c r="L43" s="12"/>
    </row>
    <row r="44" spans="1:12" s="8" customFormat="1">
      <c r="A44" s="13"/>
      <c r="B44" s="170" t="s">
        <v>562</v>
      </c>
      <c r="C44" s="177" t="s">
        <v>36</v>
      </c>
      <c r="D44" s="178"/>
      <c r="E44" s="191"/>
      <c r="F44" s="191"/>
      <c r="G44" s="191"/>
      <c r="H44" s="179">
        <f>(H32-D32)/ABS(D32)</f>
        <v>-0.47270521633643348</v>
      </c>
      <c r="I44" s="179">
        <f>(I32-E32)/ABS(E32)</f>
        <v>-0.54817369938099514</v>
      </c>
      <c r="J44" s="179">
        <f>(J32-F32)/ABS(F32)</f>
        <v>13.557817960796232</v>
      </c>
      <c r="K44" s="179">
        <f>(K32-G32)/ABS(G32)</f>
        <v>0.25436811871708953</v>
      </c>
      <c r="L44" s="14"/>
    </row>
    <row r="45" spans="1:12">
      <c r="A45" s="7"/>
      <c r="B45" s="170" t="s">
        <v>567</v>
      </c>
      <c r="C45" s="180" t="s">
        <v>36</v>
      </c>
      <c r="D45" s="170"/>
      <c r="E45" s="174">
        <f>E32/D32-1</f>
        <v>-0.28686480657770586</v>
      </c>
      <c r="F45" s="174">
        <f t="shared" ref="F45:K45" si="5">F32/E32-1</f>
        <v>-1.3109672541700137</v>
      </c>
      <c r="G45" s="174">
        <f t="shared" si="5"/>
        <v>-6.0788633946208783</v>
      </c>
      <c r="H45" s="174">
        <f>(H32-G32)/ABS(G32)</f>
        <v>-0.53183341311632359</v>
      </c>
      <c r="I45" s="174">
        <f>I32/H32-1</f>
        <v>-0.38893149284253581</v>
      </c>
      <c r="J45" s="174">
        <f t="shared" si="5"/>
        <v>7.6428571428571423</v>
      </c>
      <c r="K45" s="174">
        <f t="shared" si="5"/>
        <v>-0.49268540590249632</v>
      </c>
      <c r="L45" s="12"/>
    </row>
    <row r="46" spans="1:12" s="8" customFormat="1">
      <c r="A46" s="13"/>
      <c r="B46" s="170" t="s">
        <v>565</v>
      </c>
      <c r="C46" s="177" t="s">
        <v>36</v>
      </c>
      <c r="D46" s="178"/>
      <c r="E46" s="191"/>
      <c r="F46" s="191"/>
      <c r="G46" s="191"/>
      <c r="H46" s="179">
        <f>(H39-D39)/ABS(D39)</f>
        <v>-0.47270521633643353</v>
      </c>
      <c r="I46" s="179">
        <f>(I39-E39)/ABS(E39)</f>
        <v>-0.54817369938099514</v>
      </c>
      <c r="J46" s="179">
        <f>(J39-F39)/ABS(F39)</f>
        <v>13.557817960796232</v>
      </c>
      <c r="K46" s="179">
        <f>(K39-G39)/ABS(G39)</f>
        <v>0.25436811871708964</v>
      </c>
      <c r="L46" s="14"/>
    </row>
    <row r="47" spans="1:12">
      <c r="A47" s="7"/>
      <c r="B47" s="170" t="s">
        <v>566</v>
      </c>
      <c r="C47" s="180" t="s">
        <v>36</v>
      </c>
      <c r="D47" s="170"/>
      <c r="E47" s="174">
        <f>E39/D39-1</f>
        <v>-0.28686480657770597</v>
      </c>
      <c r="F47" s="174">
        <f t="shared" ref="F47:K47" si="6">F39/E39-1</f>
        <v>-1.3109672541700137</v>
      </c>
      <c r="G47" s="174">
        <f t="shared" si="6"/>
        <v>-6.0788633946208774</v>
      </c>
      <c r="H47" s="174">
        <f t="shared" si="6"/>
        <v>-0.53183341311632359</v>
      </c>
      <c r="I47" s="174">
        <f>I39/H39-1</f>
        <v>-0.38893149284253581</v>
      </c>
      <c r="J47" s="174">
        <f t="shared" si="6"/>
        <v>7.6428571428571423</v>
      </c>
      <c r="K47" s="174">
        <f t="shared" si="6"/>
        <v>-0.49268540590249632</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4.5968647570805793E-2</v>
      </c>
      <c r="F49" s="174">
        <f t="shared" ref="F49:K49" si="7">F32/AVERAGE(E33:F33)</f>
        <v>-1.4520477823230116E-2</v>
      </c>
      <c r="G49" s="174">
        <f t="shared" si="7"/>
        <v>7.1651133750998158E-2</v>
      </c>
      <c r="H49" s="174">
        <f t="shared" si="7"/>
        <v>3.303489056981386E-2</v>
      </c>
      <c r="I49" s="174">
        <f>I32/AVERAGE(H33:I33)</f>
        <v>2.0372074789930288E-2</v>
      </c>
      <c r="J49" s="174">
        <f t="shared" si="7"/>
        <v>0.16005058530411703</v>
      </c>
      <c r="K49" s="174">
        <f t="shared" si="7"/>
        <v>7.2347577600309229E-2</v>
      </c>
      <c r="L49" s="12"/>
    </row>
    <row r="50" spans="1:12">
      <c r="A50" s="7"/>
      <c r="B50" s="170" t="s">
        <v>43</v>
      </c>
      <c r="C50" s="182" t="s">
        <v>36</v>
      </c>
      <c r="D50" s="171"/>
      <c r="E50" s="175">
        <f>E32/AVERAGE(D34:E34)</f>
        <v>2.0877180954147246E-2</v>
      </c>
      <c r="F50" s="175">
        <f t="shared" ref="F50:K50" si="8">F32/AVERAGE(E34:F34)</f>
        <v>-6.1684249005281733E-3</v>
      </c>
      <c r="G50" s="175">
        <f t="shared" si="8"/>
        <v>3.0090770162206931E-2</v>
      </c>
      <c r="H50" s="175">
        <f t="shared" si="8"/>
        <v>1.3713648708692761E-2</v>
      </c>
      <c r="I50" s="174">
        <f>I32/AVERAGE(H34:I34)</f>
        <v>7.8712869249544168E-3</v>
      </c>
      <c r="J50" s="174">
        <f t="shared" si="8"/>
        <v>5.979424407234378E-2</v>
      </c>
      <c r="K50" s="174">
        <f t="shared" si="8"/>
        <v>2.6766182780098947E-2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0.52864664895932056</v>
      </c>
      <c r="E52" s="175">
        <f t="shared" si="9"/>
        <v>0.56203297940104502</v>
      </c>
      <c r="F52" s="175">
        <f t="shared" si="9"/>
        <v>0.5877966754910372</v>
      </c>
      <c r="G52" s="175">
        <f t="shared" si="9"/>
        <v>0.57256662189863583</v>
      </c>
      <c r="H52" s="175">
        <f t="shared" si="9"/>
        <v>0.59698212537792972</v>
      </c>
      <c r="I52" s="175">
        <f t="shared" si="9"/>
        <v>0.62858844755183529</v>
      </c>
      <c r="J52" s="175">
        <f t="shared" si="9"/>
        <v>0.6245223912156348</v>
      </c>
      <c r="K52" s="175">
        <f t="shared" si="9"/>
        <v>0.6350001851001088</v>
      </c>
    </row>
    <row r="53" spans="1:12">
      <c r="A53" s="7"/>
      <c r="B53" s="170" t="s">
        <v>553</v>
      </c>
      <c r="C53" s="182" t="s">
        <v>36</v>
      </c>
      <c r="D53" s="175">
        <f t="shared" ref="D53:K53" si="10">D34/D33-1</f>
        <v>1.1215506324334936</v>
      </c>
      <c r="E53" s="175">
        <f t="shared" si="10"/>
        <v>1.2832769431643962</v>
      </c>
      <c r="F53" s="175">
        <f t="shared" si="10"/>
        <v>1.4259872265495432</v>
      </c>
      <c r="G53" s="175">
        <f t="shared" si="10"/>
        <v>1.3395458830144373</v>
      </c>
      <c r="H53" s="175">
        <f t="shared" si="10"/>
        <v>1.4812795237376242</v>
      </c>
      <c r="I53" s="175">
        <f t="shared" si="10"/>
        <v>1.6924310603924013</v>
      </c>
      <c r="J53" s="175">
        <f t="shared" si="10"/>
        <v>1.6632746576755113</v>
      </c>
      <c r="K53" s="175">
        <f t="shared" si="10"/>
        <v>1.7397274167776517</v>
      </c>
    </row>
    <row r="54" spans="1:12">
      <c r="A54" s="7"/>
      <c r="B54" s="170" t="s">
        <v>554</v>
      </c>
      <c r="C54" s="182" t="s">
        <v>40</v>
      </c>
      <c r="D54" s="186">
        <f>'Input quaterly GIL'!Y19/'Input quaterly GIL'!Y31</f>
        <v>1.1549655746948155</v>
      </c>
      <c r="E54" s="186">
        <f>'Input quaterly GIL'!Z19/'Input quaterly GIL'!Z31</f>
        <v>1.1242612519658319</v>
      </c>
      <c r="F54" s="186">
        <f>'Input quaterly GIL'!AA19/'Input quaterly GIL'!AA31</f>
        <v>1.1343152500330524</v>
      </c>
      <c r="G54" s="186">
        <f>'Input quaterly GIL'!AB19/'Input quaterly GIL'!AB31</f>
        <v>1.1935296390708459</v>
      </c>
      <c r="H54" s="186">
        <f>'Input quaterly GIL'!AD19/'Input quaterly GIL'!AC31</f>
        <v>1.3438399746420091</v>
      </c>
      <c r="I54" s="186">
        <f>'Input quaterly GIL'!AD19/'Input quaterly GIL'!AD31</f>
        <v>1.1449438623690331</v>
      </c>
      <c r="J54" s="186">
        <f>'Input quaterly GIL'!AE19/'Input quaterly GIL'!AE31</f>
        <v>1.2146054443923884</v>
      </c>
      <c r="K54" s="186">
        <f>'Input quaterly GIL'!AF19/'Input quaterly GIL'!AF31</f>
        <v>1.2360884495257525</v>
      </c>
    </row>
    <row r="55" spans="1:12">
      <c r="A55" s="7"/>
      <c r="B55" s="170" t="s">
        <v>555</v>
      </c>
      <c r="C55" s="182" t="s">
        <v>40</v>
      </c>
      <c r="D55" s="192">
        <f>('Input quaterly GIL'!Y19-'Input quaterly GIL'!Y23)/'Input quaterly GIL'!Y31</f>
        <v>0.73269223640595527</v>
      </c>
      <c r="E55" s="192">
        <f>('Input quaterly GIL'!Z19-'Input quaterly GIL'!Z23)/'Input quaterly GIL'!Z31</f>
        <v>0.68315353040171012</v>
      </c>
      <c r="F55" s="192">
        <f>('Input quaterly GIL'!AA19-'Input quaterly GIL'!AA23)/'Input quaterly GIL'!AA31</f>
        <v>0.463206454334263</v>
      </c>
      <c r="G55" s="192">
        <f>('Input quaterly GIL'!AB19-'Input quaterly GIL'!AB23)/'Input quaterly GIL'!AB31</f>
        <v>0.75217049866934249</v>
      </c>
      <c r="H55" s="192">
        <f>('Input quaterly GIL'!AD19-'Input quaterly GIL'!AC23)/'Input quaterly GIL'!AC31</f>
        <v>0.89923867328400653</v>
      </c>
      <c r="I55" s="192">
        <f>('Input quaterly GIL'!AD19-'Input quaterly GIL'!AD23)/'Input quaterly GIL'!AD31</f>
        <v>0.64407866770023259</v>
      </c>
      <c r="J55" s="192">
        <f>('Input quaterly GIL'!AE19-'Input quaterly GIL'!AE23)/'Input quaterly GIL'!AE31</f>
        <v>0.78435692050676409</v>
      </c>
      <c r="K55" s="192">
        <f>('Input quaterly GIL'!AF19-'Input quaterly GIL'!AF23)/'Input quaterly GIL'!AF31</f>
        <v>0.88697050979459813</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hợp'!D15</f>
        <v>41400</v>
      </c>
    </row>
    <row r="58" spans="1:12">
      <c r="A58" s="7"/>
      <c r="B58" s="170" t="s">
        <v>558</v>
      </c>
      <c r="C58" s="171" t="s">
        <v>38</v>
      </c>
      <c r="D58" s="172"/>
      <c r="E58" s="172"/>
      <c r="F58" s="172"/>
      <c r="G58" s="172"/>
      <c r="H58" s="172"/>
      <c r="I58" s="172"/>
      <c r="J58" s="172"/>
      <c r="K58" s="172">
        <f>K57*K35/1000000</f>
        <v>576478.43999999994</v>
      </c>
    </row>
    <row r="59" spans="1:12">
      <c r="A59" s="7"/>
      <c r="B59" s="170" t="s">
        <v>559</v>
      </c>
      <c r="C59" s="171" t="s">
        <v>40</v>
      </c>
      <c r="D59" s="172"/>
      <c r="E59" s="172"/>
      <c r="F59" s="172"/>
      <c r="G59" s="172"/>
      <c r="H59" s="172"/>
      <c r="I59" s="172"/>
      <c r="J59" s="172"/>
      <c r="K59" s="194">
        <f>K57/(SUM(H32:K32)*1000000/K35)</f>
        <v>3.8488602541077186</v>
      </c>
    </row>
    <row r="60" spans="1:12">
      <c r="A60" s="7"/>
      <c r="B60" s="170" t="s">
        <v>560</v>
      </c>
      <c r="C60" s="171" t="s">
        <v>40</v>
      </c>
      <c r="D60" s="172"/>
      <c r="E60" s="172"/>
      <c r="F60" s="172"/>
      <c r="G60" s="172"/>
      <c r="H60" s="172"/>
      <c r="I60" s="172"/>
      <c r="J60" s="172"/>
      <c r="K60" s="195">
        <f>K57/K40</f>
        <v>0.95851135042922631</v>
      </c>
    </row>
  </sheetData>
  <mergeCells count="3">
    <mergeCell ref="I2:K2"/>
    <mergeCell ref="I20:K20"/>
    <mergeCell ref="I3:K19"/>
  </mergeCells>
  <conditionalFormatting sqref="E16:G18">
    <cfRule type="cellIs" dxfId="45" priority="3" operator="lessThan">
      <formula>0</formula>
    </cfRule>
    <cfRule type="cellIs" dxfId="44" priority="4" operator="greaterThan">
      <formula>0</formula>
    </cfRule>
  </conditionalFormatting>
  <conditionalFormatting sqref="H42:K42 H44:K44 H46:K46">
    <cfRule type="cellIs" dxfId="43" priority="1" operator="lessThan">
      <formula>0</formula>
    </cfRule>
    <cfRule type="cellIs" dxfId="42" priority="2" operator="greaterThan">
      <formula>0</formula>
    </cfRule>
  </conditionalFormatting>
  <pageMargins left="0.7" right="0.7" top="0.75" bottom="0.75" header="0.3" footer="0.3"/>
  <pageSetup orientation="portrait" horizontalDpi="300" verticalDpi="0" r:id="rId1"/>
  <drawing r:id="rId2"/>
</worksheet>
</file>

<file path=xl/worksheets/sheet11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1108271</v>
      </c>
      <c r="E3" s="16">
        <v>1079256</v>
      </c>
      <c r="F3" s="16">
        <v>1290634</v>
      </c>
      <c r="G3" s="16">
        <v>2169958</v>
      </c>
      <c r="I3" s="22">
        <f>REPLACE(D3,1,3,"")/1</f>
        <v>8271</v>
      </c>
      <c r="J3" s="22">
        <f t="shared" ref="J3:L16" si="0">REPLACE(E3,1,3,"")/1</f>
        <v>9256</v>
      </c>
      <c r="K3" s="22">
        <f t="shared" si="0"/>
        <v>634</v>
      </c>
      <c r="L3" s="22">
        <f t="shared" si="0"/>
        <v>9958</v>
      </c>
      <c r="N3" s="2">
        <f>D3</f>
        <v>1108271</v>
      </c>
      <c r="O3" s="2">
        <f t="shared" ref="O3:Q17" si="1">E3</f>
        <v>1079256</v>
      </c>
      <c r="P3" s="2">
        <f t="shared" si="1"/>
        <v>1290634</v>
      </c>
      <c r="Q3" s="2">
        <f t="shared" si="1"/>
        <v>2169958</v>
      </c>
    </row>
    <row r="4" spans="1:17" ht="61.5" customHeight="1" thickBot="1">
      <c r="A4" s="244" t="s">
        <v>2</v>
      </c>
      <c r="B4" s="245"/>
      <c r="C4" s="15"/>
      <c r="D4" s="17">
        <v>925010</v>
      </c>
      <c r="E4" s="17">
        <v>884632</v>
      </c>
      <c r="F4" s="17">
        <v>1021119</v>
      </c>
      <c r="G4" s="17">
        <v>1816545</v>
      </c>
      <c r="I4" s="22">
        <f t="shared" ref="I4:I16" si="2">REPLACE(D4,1,3,"")/1</f>
        <v>10</v>
      </c>
      <c r="J4" s="22">
        <f t="shared" si="0"/>
        <v>632</v>
      </c>
      <c r="K4" s="22">
        <f t="shared" si="0"/>
        <v>1119</v>
      </c>
      <c r="L4" s="22">
        <f t="shared" si="0"/>
        <v>6545</v>
      </c>
      <c r="N4" s="2">
        <f t="shared" ref="N4:Q38" si="3">D4</f>
        <v>925010</v>
      </c>
      <c r="O4" s="2">
        <f t="shared" si="1"/>
        <v>884632</v>
      </c>
      <c r="P4" s="2">
        <f t="shared" si="1"/>
        <v>1021119</v>
      </c>
      <c r="Q4" s="2">
        <f t="shared" si="1"/>
        <v>1816545</v>
      </c>
    </row>
    <row r="5" spans="1:17" ht="61.5" customHeight="1" thickBot="1">
      <c r="A5" s="254" t="s">
        <v>3</v>
      </c>
      <c r="B5" s="255"/>
      <c r="C5" s="15"/>
      <c r="D5" s="16">
        <v>183262</v>
      </c>
      <c r="E5" s="16">
        <v>194624</v>
      </c>
      <c r="F5" s="16">
        <v>269515</v>
      </c>
      <c r="G5" s="16">
        <v>353414</v>
      </c>
      <c r="I5" s="22">
        <f t="shared" si="2"/>
        <v>262</v>
      </c>
      <c r="J5" s="22">
        <f t="shared" si="0"/>
        <v>624</v>
      </c>
      <c r="K5" s="22">
        <f t="shared" si="0"/>
        <v>515</v>
      </c>
      <c r="L5" s="22">
        <f t="shared" si="0"/>
        <v>414</v>
      </c>
      <c r="N5" s="2">
        <f t="shared" si="3"/>
        <v>183262</v>
      </c>
      <c r="O5" s="2">
        <f t="shared" si="1"/>
        <v>194624</v>
      </c>
      <c r="P5" s="2">
        <f t="shared" si="1"/>
        <v>269515</v>
      </c>
      <c r="Q5" s="2">
        <f t="shared" si="1"/>
        <v>353414</v>
      </c>
    </row>
    <row r="6" spans="1:17" ht="30" customHeight="1" thickBot="1">
      <c r="A6" s="244" t="s">
        <v>4</v>
      </c>
      <c r="B6" s="245"/>
      <c r="C6" s="15"/>
      <c r="D6" s="17">
        <v>8792</v>
      </c>
      <c r="E6" s="17">
        <v>27283</v>
      </c>
      <c r="F6" s="17">
        <v>21240</v>
      </c>
      <c r="G6" s="17">
        <v>20781</v>
      </c>
      <c r="I6" s="22">
        <f t="shared" si="2"/>
        <v>2</v>
      </c>
      <c r="J6" s="22">
        <f t="shared" si="0"/>
        <v>83</v>
      </c>
      <c r="K6" s="22">
        <f t="shared" si="0"/>
        <v>40</v>
      </c>
      <c r="L6" s="22">
        <f t="shared" si="0"/>
        <v>81</v>
      </c>
      <c r="N6" s="2">
        <f t="shared" si="3"/>
        <v>8792</v>
      </c>
      <c r="O6" s="2">
        <f t="shared" si="1"/>
        <v>27283</v>
      </c>
      <c r="P6" s="2">
        <f t="shared" si="1"/>
        <v>21240</v>
      </c>
      <c r="Q6" s="2">
        <f t="shared" si="1"/>
        <v>20781</v>
      </c>
    </row>
    <row r="7" spans="1:17" ht="24" customHeight="1" thickBot="1">
      <c r="A7" s="244" t="s">
        <v>5</v>
      </c>
      <c r="B7" s="245"/>
      <c r="C7" s="15"/>
      <c r="D7" s="17">
        <v>25160</v>
      </c>
      <c r="E7" s="17">
        <v>44396</v>
      </c>
      <c r="F7" s="17">
        <v>50153</v>
      </c>
      <c r="G7" s="17">
        <v>26984</v>
      </c>
      <c r="I7" s="22">
        <f t="shared" si="2"/>
        <v>60</v>
      </c>
      <c r="J7" s="22">
        <f t="shared" si="0"/>
        <v>96</v>
      </c>
      <c r="K7" s="22">
        <f t="shared" si="0"/>
        <v>53</v>
      </c>
      <c r="L7" s="22">
        <f t="shared" si="0"/>
        <v>84</v>
      </c>
      <c r="N7" s="2">
        <f t="shared" si="3"/>
        <v>25160</v>
      </c>
      <c r="O7" s="2">
        <f t="shared" si="1"/>
        <v>44396</v>
      </c>
      <c r="P7" s="2">
        <f t="shared" si="1"/>
        <v>50153</v>
      </c>
      <c r="Q7" s="2">
        <f t="shared" si="1"/>
        <v>26984</v>
      </c>
    </row>
    <row r="8" spans="1:17" ht="24" customHeight="1" thickBot="1">
      <c r="A8" s="244" t="s">
        <v>6</v>
      </c>
      <c r="B8" s="245"/>
      <c r="C8" s="15"/>
      <c r="D8" s="17">
        <v>22092</v>
      </c>
      <c r="E8" s="17">
        <v>25651</v>
      </c>
      <c r="F8" s="17">
        <v>36174</v>
      </c>
      <c r="G8" s="17">
        <v>83469</v>
      </c>
      <c r="I8" s="22">
        <f t="shared" si="2"/>
        <v>92</v>
      </c>
      <c r="J8" s="22">
        <f t="shared" si="0"/>
        <v>51</v>
      </c>
      <c r="K8" s="22">
        <f t="shared" si="0"/>
        <v>74</v>
      </c>
      <c r="L8" s="22">
        <f t="shared" si="0"/>
        <v>69</v>
      </c>
      <c r="N8" s="2">
        <f t="shared" si="3"/>
        <v>22092</v>
      </c>
      <c r="O8" s="2">
        <f t="shared" si="1"/>
        <v>25651</v>
      </c>
      <c r="P8" s="2">
        <f t="shared" si="1"/>
        <v>36174</v>
      </c>
      <c r="Q8" s="2">
        <f t="shared" si="1"/>
        <v>83469</v>
      </c>
    </row>
    <row r="9" spans="1:17" ht="37.5" customHeight="1" thickBot="1">
      <c r="A9" s="244" t="s">
        <v>7</v>
      </c>
      <c r="B9" s="245"/>
      <c r="C9" s="15"/>
      <c r="D9" s="17">
        <v>77565</v>
      </c>
      <c r="E9" s="17">
        <v>67575</v>
      </c>
      <c r="F9" s="17">
        <v>81921</v>
      </c>
      <c r="G9" s="17">
        <v>89053</v>
      </c>
      <c r="I9" s="22">
        <f t="shared" si="2"/>
        <v>65</v>
      </c>
      <c r="J9" s="22">
        <f t="shared" si="0"/>
        <v>75</v>
      </c>
      <c r="K9" s="22">
        <f t="shared" si="0"/>
        <v>21</v>
      </c>
      <c r="L9" s="22">
        <f t="shared" si="0"/>
        <v>53</v>
      </c>
      <c r="N9" s="2">
        <f t="shared" si="3"/>
        <v>77565</v>
      </c>
      <c r="O9" s="2">
        <f t="shared" si="1"/>
        <v>67575</v>
      </c>
      <c r="P9" s="2">
        <f t="shared" si="1"/>
        <v>81921</v>
      </c>
      <c r="Q9" s="2">
        <f t="shared" si="1"/>
        <v>89053</v>
      </c>
    </row>
    <row r="10" spans="1:17" ht="61.5" customHeight="1" thickBot="1">
      <c r="A10" s="254" t="s">
        <v>8</v>
      </c>
      <c r="B10" s="255"/>
      <c r="C10" s="15"/>
      <c r="D10" s="16">
        <v>67237</v>
      </c>
      <c r="E10" s="16">
        <v>84284</v>
      </c>
      <c r="F10" s="16">
        <v>122507</v>
      </c>
      <c r="G10" s="16">
        <v>174689</v>
      </c>
      <c r="I10" s="22">
        <f t="shared" si="2"/>
        <v>37</v>
      </c>
      <c r="J10" s="22">
        <f t="shared" si="0"/>
        <v>84</v>
      </c>
      <c r="K10" s="22">
        <f t="shared" si="0"/>
        <v>507</v>
      </c>
      <c r="L10" s="22">
        <f t="shared" si="0"/>
        <v>689</v>
      </c>
      <c r="N10" s="2">
        <f t="shared" si="3"/>
        <v>67237</v>
      </c>
      <c r="O10" s="2">
        <f t="shared" si="1"/>
        <v>84284</v>
      </c>
      <c r="P10" s="2">
        <f t="shared" si="1"/>
        <v>122507</v>
      </c>
      <c r="Q10" s="2">
        <f t="shared" si="1"/>
        <v>174689</v>
      </c>
    </row>
    <row r="11" spans="1:17" ht="48" customHeight="1" thickBot="1">
      <c r="A11" s="244" t="s">
        <v>9</v>
      </c>
      <c r="B11" s="245"/>
      <c r="C11" s="15"/>
      <c r="D11" s="17">
        <v>-1010</v>
      </c>
      <c r="E11" s="17">
        <v>2746</v>
      </c>
      <c r="F11" s="17">
        <v>3619</v>
      </c>
      <c r="G11" s="17">
        <v>10008</v>
      </c>
      <c r="I11" s="22">
        <f t="shared" si="2"/>
        <v>10</v>
      </c>
      <c r="J11" s="22">
        <f t="shared" si="0"/>
        <v>6</v>
      </c>
      <c r="K11" s="22">
        <f t="shared" si="0"/>
        <v>9</v>
      </c>
      <c r="L11" s="22">
        <f t="shared" si="0"/>
        <v>8</v>
      </c>
      <c r="N11" s="2">
        <f t="shared" si="3"/>
        <v>-1010</v>
      </c>
      <c r="O11" s="2">
        <f t="shared" si="1"/>
        <v>2746</v>
      </c>
      <c r="P11" s="2">
        <f t="shared" si="1"/>
        <v>3619</v>
      </c>
      <c r="Q11" s="2">
        <f t="shared" si="1"/>
        <v>10008</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66227</v>
      </c>
      <c r="E13" s="16">
        <v>87030</v>
      </c>
      <c r="F13" s="16">
        <v>126125</v>
      </c>
      <c r="G13" s="16">
        <v>184697</v>
      </c>
      <c r="I13" s="22">
        <f t="shared" si="2"/>
        <v>27</v>
      </c>
      <c r="J13" s="22">
        <f t="shared" si="0"/>
        <v>30</v>
      </c>
      <c r="K13" s="22">
        <f t="shared" si="0"/>
        <v>125</v>
      </c>
      <c r="L13" s="22">
        <f t="shared" si="0"/>
        <v>697</v>
      </c>
      <c r="N13" s="2">
        <f t="shared" si="3"/>
        <v>66227</v>
      </c>
      <c r="O13" s="2">
        <f t="shared" si="1"/>
        <v>87030</v>
      </c>
      <c r="P13" s="2">
        <f t="shared" si="1"/>
        <v>126125</v>
      </c>
      <c r="Q13" s="2">
        <f t="shared" si="1"/>
        <v>184697</v>
      </c>
    </row>
    <row r="14" spans="1:17" ht="61.5" customHeight="1" thickBot="1">
      <c r="A14" s="254" t="s">
        <v>12</v>
      </c>
      <c r="B14" s="255"/>
      <c r="C14" s="15"/>
      <c r="D14" s="16">
        <v>48059</v>
      </c>
      <c r="E14" s="16">
        <v>68514</v>
      </c>
      <c r="F14" s="16">
        <v>95340</v>
      </c>
      <c r="G14" s="16">
        <v>143520</v>
      </c>
      <c r="I14" s="22">
        <f t="shared" si="2"/>
        <v>59</v>
      </c>
      <c r="J14" s="22">
        <f t="shared" si="0"/>
        <v>14</v>
      </c>
      <c r="K14" s="22">
        <f t="shared" si="0"/>
        <v>40</v>
      </c>
      <c r="L14" s="22">
        <f t="shared" si="0"/>
        <v>520</v>
      </c>
      <c r="N14" s="2">
        <f t="shared" si="3"/>
        <v>48059</v>
      </c>
      <c r="O14" s="2">
        <f t="shared" si="1"/>
        <v>68514</v>
      </c>
      <c r="P14" s="2">
        <f t="shared" si="1"/>
        <v>95340</v>
      </c>
      <c r="Q14" s="2">
        <f t="shared" si="1"/>
        <v>143520</v>
      </c>
    </row>
    <row r="15" spans="1:17" ht="61.5" customHeight="1" thickBot="1">
      <c r="A15" s="254" t="s">
        <v>13</v>
      </c>
      <c r="B15" s="255"/>
      <c r="C15" s="15"/>
      <c r="D15" s="16">
        <v>51871</v>
      </c>
      <c r="E15" s="16">
        <v>67232</v>
      </c>
      <c r="F15" s="16">
        <v>80983</v>
      </c>
      <c r="G15" s="16">
        <v>143509</v>
      </c>
      <c r="I15" s="22">
        <f t="shared" si="2"/>
        <v>71</v>
      </c>
      <c r="J15" s="22">
        <f t="shared" si="0"/>
        <v>32</v>
      </c>
      <c r="K15" s="22">
        <f t="shared" si="0"/>
        <v>83</v>
      </c>
      <c r="L15" s="22">
        <f t="shared" si="0"/>
        <v>509</v>
      </c>
      <c r="N15" s="2">
        <f t="shared" si="3"/>
        <v>51871</v>
      </c>
      <c r="O15" s="2">
        <f t="shared" si="1"/>
        <v>67232</v>
      </c>
      <c r="P15" s="2">
        <f t="shared" si="1"/>
        <v>80983</v>
      </c>
      <c r="Q15" s="2">
        <f t="shared" si="1"/>
        <v>143509</v>
      </c>
    </row>
    <row r="16" spans="1:17" ht="37.5" customHeight="1" thickBot="1">
      <c r="A16" s="244" t="s">
        <v>14</v>
      </c>
      <c r="B16" s="245"/>
      <c r="C16" s="15"/>
      <c r="D16" s="17">
        <v>4927</v>
      </c>
      <c r="E16" s="17">
        <v>5964</v>
      </c>
      <c r="F16" s="17">
        <v>6345</v>
      </c>
      <c r="G16" s="17">
        <v>11013</v>
      </c>
      <c r="I16" s="22">
        <f t="shared" si="2"/>
        <v>7</v>
      </c>
      <c r="J16" s="22">
        <f t="shared" si="0"/>
        <v>4</v>
      </c>
      <c r="K16" s="22">
        <f t="shared" si="0"/>
        <v>5</v>
      </c>
      <c r="L16" s="22">
        <f t="shared" si="0"/>
        <v>13</v>
      </c>
      <c r="N16" s="2">
        <f t="shared" si="3"/>
        <v>4927</v>
      </c>
      <c r="O16" s="2">
        <f t="shared" si="1"/>
        <v>5964</v>
      </c>
      <c r="P16" s="2">
        <f t="shared" si="1"/>
        <v>6345</v>
      </c>
      <c r="Q16" s="2">
        <f t="shared" si="1"/>
        <v>11013</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727619</v>
      </c>
      <c r="E19" s="16">
        <v>732494</v>
      </c>
      <c r="F19" s="16">
        <v>721041</v>
      </c>
      <c r="G19" s="16">
        <v>1124700</v>
      </c>
      <c r="I19" s="22">
        <f t="shared" ref="I19:L38" si="4">REPLACE(D19,1,3,"")/1</f>
        <v>619</v>
      </c>
      <c r="J19" s="22">
        <f t="shared" si="4"/>
        <v>494</v>
      </c>
      <c r="K19" s="22">
        <f t="shared" si="4"/>
        <v>41</v>
      </c>
      <c r="L19" s="22">
        <f t="shared" si="4"/>
        <v>4700</v>
      </c>
      <c r="N19" s="2">
        <f t="shared" si="3"/>
        <v>727619</v>
      </c>
      <c r="O19" s="2">
        <f t="shared" si="3"/>
        <v>732494</v>
      </c>
      <c r="P19" s="2">
        <f t="shared" si="3"/>
        <v>721041</v>
      </c>
      <c r="Q19" s="2">
        <f t="shared" si="3"/>
        <v>1124700</v>
      </c>
    </row>
    <row r="20" spans="1:17" ht="61.5" customHeight="1" thickBot="1">
      <c r="A20" s="244" t="s">
        <v>17</v>
      </c>
      <c r="B20" s="245"/>
      <c r="C20" s="15"/>
      <c r="D20" s="17">
        <v>266707</v>
      </c>
      <c r="E20" s="17">
        <v>264084</v>
      </c>
      <c r="F20" s="17">
        <v>146257</v>
      </c>
      <c r="G20" s="17">
        <v>204332</v>
      </c>
      <c r="I20" s="22">
        <f t="shared" si="4"/>
        <v>707</v>
      </c>
      <c r="J20" s="22">
        <f t="shared" si="4"/>
        <v>84</v>
      </c>
      <c r="K20" s="22">
        <f t="shared" si="4"/>
        <v>257</v>
      </c>
      <c r="L20" s="22">
        <f t="shared" si="4"/>
        <v>332</v>
      </c>
      <c r="N20" s="2">
        <f t="shared" si="3"/>
        <v>266707</v>
      </c>
      <c r="O20" s="2">
        <f t="shared" si="3"/>
        <v>264084</v>
      </c>
      <c r="P20" s="2">
        <f t="shared" si="3"/>
        <v>146257</v>
      </c>
      <c r="Q20" s="2">
        <f t="shared" si="3"/>
        <v>204332</v>
      </c>
    </row>
    <row r="21" spans="1:17" ht="30" customHeight="1" thickBot="1">
      <c r="A21" s="244" t="s">
        <v>18</v>
      </c>
      <c r="B21" s="245"/>
      <c r="C21" s="15"/>
      <c r="D21" s="17">
        <v>2353</v>
      </c>
      <c r="E21" s="17">
        <v>2840</v>
      </c>
      <c r="F21" s="17">
        <v>3389</v>
      </c>
      <c r="G21" s="17">
        <v>6409</v>
      </c>
      <c r="I21" s="22">
        <f t="shared" si="4"/>
        <v>3</v>
      </c>
      <c r="J21" s="22">
        <f t="shared" si="4"/>
        <v>0</v>
      </c>
      <c r="K21" s="22">
        <f t="shared" si="4"/>
        <v>9</v>
      </c>
      <c r="L21" s="22">
        <f t="shared" si="4"/>
        <v>9</v>
      </c>
      <c r="N21" s="2">
        <f t="shared" si="3"/>
        <v>2353</v>
      </c>
      <c r="O21" s="2">
        <f t="shared" si="3"/>
        <v>2840</v>
      </c>
      <c r="P21" s="2">
        <f t="shared" si="3"/>
        <v>3389</v>
      </c>
      <c r="Q21" s="2">
        <f t="shared" si="3"/>
        <v>6409</v>
      </c>
    </row>
    <row r="22" spans="1:17" ht="36" customHeight="1" thickBot="1">
      <c r="A22" s="244" t="s">
        <v>19</v>
      </c>
      <c r="B22" s="245"/>
      <c r="C22" s="15"/>
      <c r="D22" s="17">
        <v>175786</v>
      </c>
      <c r="E22" s="17">
        <v>151608</v>
      </c>
      <c r="F22" s="17">
        <v>112904</v>
      </c>
      <c r="G22" s="17">
        <v>482114</v>
      </c>
      <c r="I22" s="22">
        <f t="shared" si="4"/>
        <v>786</v>
      </c>
      <c r="J22" s="22">
        <f t="shared" si="4"/>
        <v>608</v>
      </c>
      <c r="K22" s="22">
        <f t="shared" si="4"/>
        <v>904</v>
      </c>
      <c r="L22" s="22">
        <f t="shared" si="4"/>
        <v>114</v>
      </c>
      <c r="N22" s="2">
        <f t="shared" si="3"/>
        <v>175786</v>
      </c>
      <c r="O22" s="2">
        <f t="shared" si="3"/>
        <v>151608</v>
      </c>
      <c r="P22" s="2">
        <f t="shared" si="3"/>
        <v>112904</v>
      </c>
      <c r="Q22" s="2">
        <f t="shared" si="3"/>
        <v>482114</v>
      </c>
    </row>
    <row r="23" spans="1:17" ht="24" customHeight="1" thickBot="1">
      <c r="A23" s="244" t="s">
        <v>20</v>
      </c>
      <c r="B23" s="245"/>
      <c r="C23" s="15"/>
      <c r="D23" s="17">
        <v>253297</v>
      </c>
      <c r="E23" s="17">
        <v>282552</v>
      </c>
      <c r="F23" s="17">
        <v>427044</v>
      </c>
      <c r="G23" s="17">
        <v>397544</v>
      </c>
      <c r="I23" s="22">
        <f t="shared" si="4"/>
        <v>297</v>
      </c>
      <c r="J23" s="22">
        <f t="shared" si="4"/>
        <v>552</v>
      </c>
      <c r="K23" s="22">
        <f t="shared" si="4"/>
        <v>44</v>
      </c>
      <c r="L23" s="22">
        <f t="shared" si="4"/>
        <v>544</v>
      </c>
      <c r="N23" s="2">
        <f t="shared" si="3"/>
        <v>253297</v>
      </c>
      <c r="O23" s="2">
        <f t="shared" si="3"/>
        <v>282552</v>
      </c>
      <c r="P23" s="2">
        <f t="shared" si="3"/>
        <v>427044</v>
      </c>
      <c r="Q23" s="2">
        <f t="shared" si="3"/>
        <v>397544</v>
      </c>
    </row>
    <row r="24" spans="1:17" ht="36" customHeight="1" thickBot="1">
      <c r="A24" s="244" t="s">
        <v>21</v>
      </c>
      <c r="B24" s="245"/>
      <c r="C24" s="15"/>
      <c r="D24" s="17">
        <v>29477</v>
      </c>
      <c r="E24" s="17">
        <v>31410</v>
      </c>
      <c r="F24" s="17">
        <v>31447</v>
      </c>
      <c r="G24" s="17">
        <v>34300</v>
      </c>
      <c r="I24" s="22">
        <f t="shared" si="4"/>
        <v>77</v>
      </c>
      <c r="J24" s="22">
        <f t="shared" si="4"/>
        <v>10</v>
      </c>
      <c r="K24" s="22">
        <f t="shared" si="4"/>
        <v>47</v>
      </c>
      <c r="L24" s="22">
        <f t="shared" si="4"/>
        <v>0</v>
      </c>
      <c r="N24" s="2">
        <f t="shared" si="3"/>
        <v>29477</v>
      </c>
      <c r="O24" s="2">
        <f t="shared" si="3"/>
        <v>31410</v>
      </c>
      <c r="P24" s="2">
        <f t="shared" si="3"/>
        <v>31447</v>
      </c>
      <c r="Q24" s="2">
        <f t="shared" si="3"/>
        <v>34300</v>
      </c>
    </row>
    <row r="25" spans="1:17" ht="24" customHeight="1" thickBot="1">
      <c r="A25" s="254" t="s">
        <v>22</v>
      </c>
      <c r="B25" s="255"/>
      <c r="C25" s="15"/>
      <c r="D25" s="16">
        <v>203843</v>
      </c>
      <c r="E25" s="16">
        <v>194944</v>
      </c>
      <c r="F25" s="16">
        <v>368957</v>
      </c>
      <c r="G25" s="16">
        <v>362443</v>
      </c>
      <c r="I25" s="22">
        <f t="shared" si="4"/>
        <v>843</v>
      </c>
      <c r="J25" s="22">
        <f t="shared" si="4"/>
        <v>944</v>
      </c>
      <c r="K25" s="22">
        <f t="shared" si="4"/>
        <v>957</v>
      </c>
      <c r="L25" s="22">
        <f t="shared" si="4"/>
        <v>443</v>
      </c>
      <c r="N25" s="2">
        <f t="shared" si="3"/>
        <v>203843</v>
      </c>
      <c r="O25" s="2">
        <f t="shared" si="3"/>
        <v>194944</v>
      </c>
      <c r="P25" s="2">
        <f t="shared" si="3"/>
        <v>368957</v>
      </c>
      <c r="Q25" s="2">
        <f t="shared" si="3"/>
        <v>362443</v>
      </c>
    </row>
    <row r="26" spans="1:17" ht="25.5" customHeight="1" thickBot="1">
      <c r="A26" s="244" t="s">
        <v>23</v>
      </c>
      <c r="B26" s="245"/>
      <c r="C26" s="15"/>
      <c r="D26" s="17">
        <v>157573</v>
      </c>
      <c r="E26" s="17">
        <v>130890</v>
      </c>
      <c r="F26" s="17">
        <v>136841</v>
      </c>
      <c r="G26" s="17">
        <v>132709</v>
      </c>
      <c r="I26" s="22">
        <f t="shared" si="4"/>
        <v>573</v>
      </c>
      <c r="J26" s="22">
        <f t="shared" si="4"/>
        <v>890</v>
      </c>
      <c r="K26" s="22">
        <f t="shared" si="4"/>
        <v>841</v>
      </c>
      <c r="L26" s="22">
        <f t="shared" si="4"/>
        <v>709</v>
      </c>
      <c r="N26" s="2">
        <f t="shared" si="3"/>
        <v>157573</v>
      </c>
      <c r="O26" s="2">
        <f t="shared" si="3"/>
        <v>130890</v>
      </c>
      <c r="P26" s="2">
        <f t="shared" si="3"/>
        <v>136841</v>
      </c>
      <c r="Q26" s="2">
        <f t="shared" si="3"/>
        <v>132709</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13178</v>
      </c>
      <c r="E28" s="17">
        <v>8456</v>
      </c>
      <c r="F28" s="17">
        <v>193823</v>
      </c>
      <c r="G28" s="17">
        <v>193823</v>
      </c>
      <c r="I28" s="22">
        <f t="shared" si="4"/>
        <v>78</v>
      </c>
      <c r="J28" s="22">
        <f t="shared" si="4"/>
        <v>6</v>
      </c>
      <c r="K28" s="22">
        <f t="shared" si="4"/>
        <v>823</v>
      </c>
      <c r="L28" s="22">
        <f t="shared" si="4"/>
        <v>823</v>
      </c>
      <c r="N28" s="2">
        <f t="shared" si="3"/>
        <v>13178</v>
      </c>
      <c r="O28" s="2">
        <f t="shared" si="3"/>
        <v>8456</v>
      </c>
      <c r="P28" s="2">
        <f t="shared" si="3"/>
        <v>193823</v>
      </c>
      <c r="Q28" s="2">
        <f t="shared" si="3"/>
        <v>193823</v>
      </c>
    </row>
    <row r="29" spans="1:17" ht="15" customHeight="1" thickBot="1">
      <c r="A29" s="254" t="s">
        <v>26</v>
      </c>
      <c r="B29" s="255"/>
      <c r="C29" s="15"/>
      <c r="D29" s="16">
        <v>931463</v>
      </c>
      <c r="E29" s="16">
        <v>927438</v>
      </c>
      <c r="F29" s="16">
        <v>1089998</v>
      </c>
      <c r="G29" s="16">
        <v>1487143</v>
      </c>
      <c r="I29" s="22">
        <f t="shared" si="4"/>
        <v>463</v>
      </c>
      <c r="J29" s="22">
        <f t="shared" si="4"/>
        <v>438</v>
      </c>
      <c r="K29" s="22">
        <f t="shared" si="4"/>
        <v>9998</v>
      </c>
      <c r="L29" s="22">
        <f t="shared" si="4"/>
        <v>7143</v>
      </c>
      <c r="N29" s="2">
        <f t="shared" si="3"/>
        <v>931463</v>
      </c>
      <c r="O29" s="2">
        <f t="shared" si="3"/>
        <v>927438</v>
      </c>
      <c r="P29" s="2">
        <f t="shared" si="3"/>
        <v>1089998</v>
      </c>
      <c r="Q29" s="2">
        <f t="shared" si="3"/>
        <v>1487143</v>
      </c>
    </row>
    <row r="30" spans="1:17" ht="15" customHeight="1" thickBot="1">
      <c r="A30" s="254" t="s">
        <v>27</v>
      </c>
      <c r="B30" s="255"/>
      <c r="C30" s="15"/>
      <c r="D30" s="16">
        <v>552663</v>
      </c>
      <c r="E30" s="16">
        <v>535941</v>
      </c>
      <c r="F30" s="16">
        <v>638428</v>
      </c>
      <c r="G30" s="16">
        <v>927325</v>
      </c>
      <c r="I30" s="22">
        <f t="shared" si="4"/>
        <v>663</v>
      </c>
      <c r="J30" s="22">
        <f t="shared" si="4"/>
        <v>941</v>
      </c>
      <c r="K30" s="22">
        <f t="shared" si="4"/>
        <v>428</v>
      </c>
      <c r="L30" s="22">
        <f t="shared" si="4"/>
        <v>325</v>
      </c>
      <c r="N30" s="2">
        <f t="shared" si="3"/>
        <v>552663</v>
      </c>
      <c r="O30" s="2">
        <f t="shared" si="3"/>
        <v>535941</v>
      </c>
      <c r="P30" s="2">
        <f t="shared" si="3"/>
        <v>638428</v>
      </c>
      <c r="Q30" s="2">
        <f t="shared" si="3"/>
        <v>927325</v>
      </c>
    </row>
    <row r="31" spans="1:17" ht="15" customHeight="1" thickBot="1">
      <c r="A31" s="244" t="s">
        <v>28</v>
      </c>
      <c r="B31" s="245"/>
      <c r="C31" s="15"/>
      <c r="D31" s="17">
        <v>526932</v>
      </c>
      <c r="E31" s="17">
        <v>526264</v>
      </c>
      <c r="F31" s="17">
        <v>631212</v>
      </c>
      <c r="G31" s="17">
        <v>924125</v>
      </c>
      <c r="I31" s="22">
        <f t="shared" si="4"/>
        <v>932</v>
      </c>
      <c r="J31" s="22">
        <f t="shared" si="4"/>
        <v>264</v>
      </c>
      <c r="K31" s="22">
        <f t="shared" si="4"/>
        <v>212</v>
      </c>
      <c r="L31" s="22">
        <f t="shared" si="4"/>
        <v>125</v>
      </c>
      <c r="N31" s="2">
        <f t="shared" si="3"/>
        <v>526932</v>
      </c>
      <c r="O31" s="2">
        <f t="shared" si="3"/>
        <v>526264</v>
      </c>
      <c r="P31" s="2">
        <f t="shared" si="3"/>
        <v>631212</v>
      </c>
      <c r="Q31" s="2">
        <f t="shared" si="3"/>
        <v>924125</v>
      </c>
    </row>
    <row r="32" spans="1:17" ht="24" customHeight="1" thickBot="1">
      <c r="A32" s="244" t="s">
        <v>29</v>
      </c>
      <c r="B32" s="245"/>
      <c r="C32" s="15"/>
      <c r="D32" s="17">
        <v>25731</v>
      </c>
      <c r="E32" s="17">
        <v>9677</v>
      </c>
      <c r="F32" s="17">
        <v>7216</v>
      </c>
      <c r="G32" s="17">
        <v>3200</v>
      </c>
      <c r="I32" s="22">
        <f t="shared" si="4"/>
        <v>31</v>
      </c>
      <c r="J32" s="22">
        <f t="shared" si="4"/>
        <v>7</v>
      </c>
      <c r="K32" s="22">
        <f t="shared" si="4"/>
        <v>6</v>
      </c>
      <c r="L32" s="22">
        <f t="shared" si="4"/>
        <v>0</v>
      </c>
      <c r="N32" s="2">
        <f t="shared" si="3"/>
        <v>25731</v>
      </c>
      <c r="O32" s="2">
        <f t="shared" si="3"/>
        <v>9677</v>
      </c>
      <c r="P32" s="2">
        <f t="shared" si="3"/>
        <v>7216</v>
      </c>
      <c r="Q32" s="2">
        <f t="shared" si="3"/>
        <v>3200</v>
      </c>
    </row>
    <row r="33" spans="1:18" ht="24" customHeight="1" thickBot="1">
      <c r="A33" s="254" t="s">
        <v>30</v>
      </c>
      <c r="B33" s="255"/>
      <c r="C33" s="15"/>
      <c r="D33" s="16">
        <v>378572</v>
      </c>
      <c r="E33" s="16">
        <v>391497</v>
      </c>
      <c r="F33" s="16">
        <v>451571</v>
      </c>
      <c r="G33" s="16">
        <v>559818</v>
      </c>
      <c r="I33" s="22">
        <f t="shared" si="4"/>
        <v>572</v>
      </c>
      <c r="J33" s="22">
        <f t="shared" si="4"/>
        <v>497</v>
      </c>
      <c r="K33" s="22">
        <f t="shared" si="4"/>
        <v>571</v>
      </c>
      <c r="L33" s="22">
        <f t="shared" si="4"/>
        <v>818</v>
      </c>
      <c r="N33" s="2">
        <f t="shared" si="3"/>
        <v>378572</v>
      </c>
      <c r="O33" s="2">
        <f t="shared" si="3"/>
        <v>391497</v>
      </c>
      <c r="P33" s="2">
        <f t="shared" si="3"/>
        <v>451571</v>
      </c>
      <c r="Q33" s="2">
        <f t="shared" si="3"/>
        <v>559818</v>
      </c>
      <c r="R33" s="22"/>
    </row>
    <row r="34" spans="1:18" ht="30" customHeight="1" thickBot="1">
      <c r="A34" s="244" t="s">
        <v>31</v>
      </c>
      <c r="B34" s="245"/>
      <c r="C34" s="15"/>
      <c r="D34" s="17">
        <v>139246</v>
      </c>
      <c r="E34" s="17">
        <v>139246</v>
      </c>
      <c r="F34" s="17">
        <v>139246</v>
      </c>
      <c r="G34" s="17">
        <v>139246</v>
      </c>
      <c r="I34" s="22">
        <f t="shared" si="4"/>
        <v>246</v>
      </c>
      <c r="J34" s="22">
        <f t="shared" si="4"/>
        <v>246</v>
      </c>
      <c r="K34" s="22">
        <f t="shared" si="4"/>
        <v>246</v>
      </c>
      <c r="L34" s="22">
        <f t="shared" si="4"/>
        <v>246</v>
      </c>
      <c r="N34" s="2">
        <f t="shared" si="3"/>
        <v>139246</v>
      </c>
      <c r="O34" s="2">
        <f t="shared" si="3"/>
        <v>139246</v>
      </c>
      <c r="P34" s="2">
        <f t="shared" si="3"/>
        <v>139246</v>
      </c>
      <c r="Q34" s="2">
        <f t="shared" si="3"/>
        <v>139246</v>
      </c>
    </row>
    <row r="35" spans="1:18" ht="30" customHeight="1" thickBot="1">
      <c r="A35" s="244" t="s">
        <v>32</v>
      </c>
      <c r="B35" s="245"/>
      <c r="C35" s="15"/>
      <c r="D35" s="17">
        <v>171658</v>
      </c>
      <c r="E35" s="17">
        <v>165706</v>
      </c>
      <c r="F35" s="17">
        <v>165706</v>
      </c>
      <c r="G35" s="17">
        <v>165706</v>
      </c>
      <c r="I35" s="22">
        <f t="shared" si="4"/>
        <v>658</v>
      </c>
      <c r="J35" s="22">
        <f t="shared" si="4"/>
        <v>706</v>
      </c>
      <c r="K35" s="22">
        <f t="shared" si="4"/>
        <v>706</v>
      </c>
      <c r="L35" s="22">
        <f t="shared" si="4"/>
        <v>706</v>
      </c>
      <c r="N35" s="2">
        <f t="shared" si="3"/>
        <v>171658</v>
      </c>
      <c r="O35" s="2">
        <f t="shared" si="3"/>
        <v>165706</v>
      </c>
      <c r="P35" s="2">
        <f t="shared" si="3"/>
        <v>165706</v>
      </c>
      <c r="Q35" s="2">
        <f t="shared" si="3"/>
        <v>165706</v>
      </c>
    </row>
    <row r="36" spans="1:18" ht="37.5" customHeight="1" thickBot="1">
      <c r="A36" s="244" t="s">
        <v>33</v>
      </c>
      <c r="B36" s="245"/>
      <c r="C36" s="15"/>
      <c r="D36" s="17">
        <v>129505</v>
      </c>
      <c r="E36" s="17">
        <v>80814</v>
      </c>
      <c r="F36" s="17">
        <v>130220</v>
      </c>
      <c r="G36" s="17">
        <v>238996</v>
      </c>
      <c r="I36" s="22">
        <f t="shared" si="4"/>
        <v>505</v>
      </c>
      <c r="J36" s="22">
        <f t="shared" si="4"/>
        <v>14</v>
      </c>
      <c r="K36" s="22">
        <f t="shared" si="4"/>
        <v>220</v>
      </c>
      <c r="L36" s="22">
        <f t="shared" si="4"/>
        <v>996</v>
      </c>
      <c r="N36" s="2">
        <f t="shared" si="3"/>
        <v>129505</v>
      </c>
      <c r="O36" s="2">
        <f t="shared" si="3"/>
        <v>80814</v>
      </c>
      <c r="P36" s="2">
        <f t="shared" si="3"/>
        <v>130220</v>
      </c>
      <c r="Q36" s="2">
        <f t="shared" si="3"/>
        <v>238996</v>
      </c>
    </row>
    <row r="37" spans="1:18" ht="36" customHeight="1" thickBot="1">
      <c r="A37" s="254" t="s">
        <v>34</v>
      </c>
      <c r="B37" s="255"/>
      <c r="C37" s="15"/>
      <c r="D37" s="19">
        <v>227</v>
      </c>
      <c r="E37" s="19"/>
      <c r="F37" s="19"/>
      <c r="G37" s="19"/>
      <c r="I37" s="22" t="e">
        <f t="shared" si="4"/>
        <v>#VALUE!</v>
      </c>
      <c r="J37" s="22" t="e">
        <f t="shared" si="4"/>
        <v>#VALUE!</v>
      </c>
      <c r="K37" s="22" t="e">
        <f t="shared" si="4"/>
        <v>#VALUE!</v>
      </c>
      <c r="L37" s="22" t="e">
        <f t="shared" si="4"/>
        <v>#VALUE!</v>
      </c>
      <c r="N37" s="2">
        <f t="shared" si="3"/>
        <v>227</v>
      </c>
      <c r="O37" s="2">
        <f t="shared" si="3"/>
        <v>0</v>
      </c>
      <c r="P37" s="2">
        <f t="shared" si="3"/>
        <v>0</v>
      </c>
      <c r="Q37" s="2">
        <f t="shared" si="3"/>
        <v>0</v>
      </c>
    </row>
    <row r="38" spans="1:18" ht="30" customHeight="1" thickBot="1">
      <c r="A38" s="254" t="s">
        <v>35</v>
      </c>
      <c r="B38" s="255"/>
      <c r="C38" s="15"/>
      <c r="D38" s="16">
        <v>931463</v>
      </c>
      <c r="E38" s="16">
        <v>927438</v>
      </c>
      <c r="F38" s="16">
        <v>1089998</v>
      </c>
      <c r="G38" s="16">
        <v>1487143</v>
      </c>
      <c r="I38" s="22">
        <f t="shared" si="4"/>
        <v>463</v>
      </c>
      <c r="J38" s="22">
        <f t="shared" si="4"/>
        <v>438</v>
      </c>
      <c r="K38" s="22">
        <f t="shared" si="4"/>
        <v>9998</v>
      </c>
      <c r="L38" s="22">
        <f t="shared" si="4"/>
        <v>7143</v>
      </c>
      <c r="N38" s="2">
        <f t="shared" si="3"/>
        <v>931463</v>
      </c>
      <c r="O38" s="2">
        <f t="shared" si="3"/>
        <v>927438</v>
      </c>
      <c r="P38" s="2">
        <f t="shared" si="3"/>
        <v>1089998</v>
      </c>
      <c r="Q38" s="2">
        <f t="shared" si="3"/>
        <v>1487143</v>
      </c>
    </row>
    <row r="39" spans="1:18" ht="15" customHeight="1" thickBot="1">
      <c r="A39" t="s">
        <v>1705</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5.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513112</v>
      </c>
      <c r="E3" s="16">
        <v>365248</v>
      </c>
      <c r="F3" s="16">
        <v>775540</v>
      </c>
      <c r="G3" s="16">
        <v>680306</v>
      </c>
      <c r="H3" s="252" t="s">
        <v>1</v>
      </c>
      <c r="I3" s="253"/>
      <c r="J3" s="15"/>
      <c r="K3" s="16">
        <v>342950</v>
      </c>
      <c r="L3" s="16">
        <v>300467</v>
      </c>
      <c r="M3" s="16">
        <v>260444</v>
      </c>
      <c r="N3" s="16">
        <v>515875</v>
      </c>
      <c r="P3" s="2">
        <f>REPLACE(D3,1,3,"")/1</f>
        <v>112</v>
      </c>
      <c r="Q3" s="2">
        <f t="shared" ref="Q3:S16" si="0">REPLACE(E3,1,3,"")/1</f>
        <v>248</v>
      </c>
      <c r="R3" s="2">
        <f t="shared" si="0"/>
        <v>540</v>
      </c>
      <c r="S3" s="2">
        <f t="shared" si="0"/>
        <v>306</v>
      </c>
      <c r="T3" s="2">
        <f>REPLACE(K3,1,3,"")/1</f>
        <v>950</v>
      </c>
      <c r="U3" s="2">
        <f t="shared" ref="U3:W16" si="1">REPLACE(L3,1,3,"")/1</f>
        <v>467</v>
      </c>
      <c r="V3" s="2">
        <f t="shared" si="1"/>
        <v>444</v>
      </c>
      <c r="W3" s="2">
        <f t="shared" si="1"/>
        <v>875</v>
      </c>
      <c r="Y3" s="3">
        <f>K3</f>
        <v>342950</v>
      </c>
      <c r="Z3" s="3">
        <f t="shared" ref="Z3:AB17" si="2">L3</f>
        <v>300467</v>
      </c>
      <c r="AA3" s="3">
        <f t="shared" si="2"/>
        <v>260444</v>
      </c>
      <c r="AB3" s="3">
        <f t="shared" si="2"/>
        <v>515875</v>
      </c>
      <c r="AC3" s="3">
        <f>D3</f>
        <v>513112</v>
      </c>
      <c r="AD3" s="3">
        <f t="shared" ref="AD3:AF17" si="3">E3</f>
        <v>365248</v>
      </c>
      <c r="AE3" s="3">
        <f t="shared" si="3"/>
        <v>775540</v>
      </c>
      <c r="AF3" s="3">
        <f t="shared" si="3"/>
        <v>680306</v>
      </c>
    </row>
    <row r="4" spans="1:32" ht="24" customHeight="1" thickBot="1">
      <c r="A4" s="244" t="s">
        <v>2</v>
      </c>
      <c r="B4" s="245"/>
      <c r="C4" s="15"/>
      <c r="D4" s="17">
        <v>453787</v>
      </c>
      <c r="E4" s="17">
        <v>315597</v>
      </c>
      <c r="F4" s="17">
        <v>619336</v>
      </c>
      <c r="G4" s="17">
        <v>562577</v>
      </c>
      <c r="H4" s="244" t="s">
        <v>2</v>
      </c>
      <c r="I4" s="245"/>
      <c r="J4" s="15"/>
      <c r="K4" s="17">
        <v>274030</v>
      </c>
      <c r="L4" s="17">
        <v>236488</v>
      </c>
      <c r="M4" s="17">
        <v>205471</v>
      </c>
      <c r="N4" s="17">
        <v>427683</v>
      </c>
      <c r="P4" s="2">
        <f t="shared" ref="P4:P16" si="4">REPLACE(D4,1,3,"")/1</f>
        <v>787</v>
      </c>
      <c r="Q4" s="2">
        <f t="shared" si="0"/>
        <v>597</v>
      </c>
      <c r="R4" s="2">
        <f t="shared" si="0"/>
        <v>336</v>
      </c>
      <c r="S4" s="2">
        <f t="shared" si="0"/>
        <v>577</v>
      </c>
      <c r="T4" s="2">
        <f t="shared" ref="T4:U16" si="5">REPLACE(K4,1,3,"")/1</f>
        <v>30</v>
      </c>
      <c r="U4" s="2">
        <f t="shared" si="5"/>
        <v>488</v>
      </c>
      <c r="V4" s="2">
        <f t="shared" si="1"/>
        <v>471</v>
      </c>
      <c r="W4" s="2">
        <f t="shared" si="1"/>
        <v>683</v>
      </c>
      <c r="Y4" s="3">
        <f t="shared" ref="Y4:AB38" si="6">K4</f>
        <v>274030</v>
      </c>
      <c r="Z4" s="3">
        <f t="shared" si="2"/>
        <v>236488</v>
      </c>
      <c r="AA4" s="3">
        <f t="shared" si="2"/>
        <v>205471</v>
      </c>
      <c r="AB4" s="3">
        <f t="shared" si="2"/>
        <v>427683</v>
      </c>
      <c r="AC4" s="3">
        <f t="shared" ref="AC4:AF38" si="7">D4</f>
        <v>453787</v>
      </c>
      <c r="AD4" s="3">
        <f t="shared" si="3"/>
        <v>315597</v>
      </c>
      <c r="AE4" s="3">
        <f t="shared" si="3"/>
        <v>619336</v>
      </c>
      <c r="AF4" s="3">
        <f t="shared" si="3"/>
        <v>562577</v>
      </c>
    </row>
    <row r="5" spans="1:32" ht="61.5" customHeight="1" thickBot="1">
      <c r="A5" s="254" t="s">
        <v>3</v>
      </c>
      <c r="B5" s="255"/>
      <c r="C5" s="15"/>
      <c r="D5" s="16">
        <v>59325</v>
      </c>
      <c r="E5" s="16">
        <v>49651</v>
      </c>
      <c r="F5" s="16">
        <v>156204</v>
      </c>
      <c r="G5" s="16">
        <v>117729</v>
      </c>
      <c r="H5" s="254" t="s">
        <v>3</v>
      </c>
      <c r="I5" s="255"/>
      <c r="J5" s="15"/>
      <c r="K5" s="16">
        <v>68920</v>
      </c>
      <c r="L5" s="16">
        <v>63980</v>
      </c>
      <c r="M5" s="16">
        <v>54973</v>
      </c>
      <c r="N5" s="16">
        <v>88192</v>
      </c>
      <c r="P5" s="2">
        <f t="shared" si="4"/>
        <v>25</v>
      </c>
      <c r="Q5" s="2">
        <f t="shared" si="0"/>
        <v>51</v>
      </c>
      <c r="R5" s="2">
        <f t="shared" si="0"/>
        <v>204</v>
      </c>
      <c r="S5" s="2">
        <f t="shared" si="0"/>
        <v>729</v>
      </c>
      <c r="T5" s="2">
        <f t="shared" si="5"/>
        <v>20</v>
      </c>
      <c r="U5" s="2">
        <f t="shared" si="1"/>
        <v>80</v>
      </c>
      <c r="V5" s="2">
        <f t="shared" si="1"/>
        <v>73</v>
      </c>
      <c r="W5" s="2">
        <f t="shared" si="1"/>
        <v>92</v>
      </c>
      <c r="Y5" s="3">
        <f t="shared" si="6"/>
        <v>68920</v>
      </c>
      <c r="Z5" s="3">
        <f t="shared" si="2"/>
        <v>63980</v>
      </c>
      <c r="AA5" s="3">
        <f t="shared" si="2"/>
        <v>54973</v>
      </c>
      <c r="AB5" s="3">
        <f t="shared" si="2"/>
        <v>88192</v>
      </c>
      <c r="AC5" s="3">
        <f t="shared" si="7"/>
        <v>59325</v>
      </c>
      <c r="AD5" s="3">
        <f t="shared" si="3"/>
        <v>49651</v>
      </c>
      <c r="AE5" s="3">
        <f t="shared" si="3"/>
        <v>156204</v>
      </c>
      <c r="AF5" s="3">
        <f t="shared" si="3"/>
        <v>117729</v>
      </c>
    </row>
    <row r="6" spans="1:32" ht="37.5" customHeight="1" thickBot="1">
      <c r="A6" s="244" t="s">
        <v>4</v>
      </c>
      <c r="B6" s="245"/>
      <c r="C6" s="15"/>
      <c r="D6" s="17">
        <v>8091</v>
      </c>
      <c r="E6" s="17">
        <v>2431</v>
      </c>
      <c r="F6" s="17">
        <v>4964</v>
      </c>
      <c r="G6" s="17">
        <v>5707</v>
      </c>
      <c r="H6" s="244" t="s">
        <v>4</v>
      </c>
      <c r="I6" s="245"/>
      <c r="J6" s="15"/>
      <c r="K6" s="17">
        <v>8305</v>
      </c>
      <c r="L6" s="17">
        <v>1499</v>
      </c>
      <c r="M6" s="17">
        <v>6253</v>
      </c>
      <c r="N6" s="17">
        <v>5219</v>
      </c>
      <c r="P6" s="2">
        <f t="shared" si="4"/>
        <v>1</v>
      </c>
      <c r="Q6" s="2">
        <f t="shared" si="0"/>
        <v>1</v>
      </c>
      <c r="R6" s="2">
        <f t="shared" si="0"/>
        <v>4</v>
      </c>
      <c r="S6" s="2">
        <f t="shared" si="0"/>
        <v>7</v>
      </c>
      <c r="T6" s="2">
        <f t="shared" si="5"/>
        <v>5</v>
      </c>
      <c r="U6" s="2">
        <f t="shared" si="1"/>
        <v>9</v>
      </c>
      <c r="V6" s="2">
        <f t="shared" si="1"/>
        <v>3</v>
      </c>
      <c r="W6" s="2">
        <f t="shared" si="1"/>
        <v>9</v>
      </c>
      <c r="Y6" s="3">
        <f t="shared" si="6"/>
        <v>8305</v>
      </c>
      <c r="Z6" s="3">
        <f t="shared" si="2"/>
        <v>1499</v>
      </c>
      <c r="AA6" s="3">
        <f t="shared" si="2"/>
        <v>6253</v>
      </c>
      <c r="AB6" s="3">
        <f t="shared" si="2"/>
        <v>5219</v>
      </c>
      <c r="AC6" s="3">
        <f t="shared" si="7"/>
        <v>8091</v>
      </c>
      <c r="AD6" s="3">
        <f t="shared" si="3"/>
        <v>2431</v>
      </c>
      <c r="AE6" s="3">
        <f t="shared" si="3"/>
        <v>4964</v>
      </c>
      <c r="AF6" s="3">
        <f t="shared" si="3"/>
        <v>5707</v>
      </c>
    </row>
    <row r="7" spans="1:32" ht="24" customHeight="1" thickBot="1">
      <c r="A7" s="244" t="s">
        <v>5</v>
      </c>
      <c r="B7" s="245"/>
      <c r="C7" s="15"/>
      <c r="D7" s="17">
        <v>7022</v>
      </c>
      <c r="E7" s="17">
        <v>4607</v>
      </c>
      <c r="F7" s="17">
        <v>5311</v>
      </c>
      <c r="G7" s="17">
        <v>6690</v>
      </c>
      <c r="H7" s="244" t="s">
        <v>5</v>
      </c>
      <c r="I7" s="245"/>
      <c r="J7" s="15"/>
      <c r="K7" s="17">
        <v>4587</v>
      </c>
      <c r="L7" s="17">
        <v>3378</v>
      </c>
      <c r="M7" s="17">
        <v>34490</v>
      </c>
      <c r="N7" s="17">
        <v>9972</v>
      </c>
      <c r="P7" s="2">
        <f t="shared" si="4"/>
        <v>2</v>
      </c>
      <c r="Q7" s="2">
        <f t="shared" si="0"/>
        <v>7</v>
      </c>
      <c r="R7" s="2">
        <f t="shared" si="0"/>
        <v>1</v>
      </c>
      <c r="S7" s="2">
        <f t="shared" si="0"/>
        <v>0</v>
      </c>
      <c r="T7" s="2">
        <f t="shared" si="5"/>
        <v>7</v>
      </c>
      <c r="U7" s="2">
        <f t="shared" si="1"/>
        <v>8</v>
      </c>
      <c r="V7" s="2">
        <f t="shared" si="1"/>
        <v>90</v>
      </c>
      <c r="W7" s="2">
        <f t="shared" si="1"/>
        <v>2</v>
      </c>
      <c r="Y7" s="3">
        <f t="shared" si="6"/>
        <v>4587</v>
      </c>
      <c r="Z7" s="3">
        <f t="shared" si="2"/>
        <v>3378</v>
      </c>
      <c r="AA7" s="3">
        <f t="shared" si="2"/>
        <v>34490</v>
      </c>
      <c r="AB7" s="3">
        <f t="shared" si="2"/>
        <v>9972</v>
      </c>
      <c r="AC7" s="3">
        <f t="shared" si="7"/>
        <v>7022</v>
      </c>
      <c r="AD7" s="3">
        <f t="shared" si="3"/>
        <v>4607</v>
      </c>
      <c r="AE7" s="3">
        <f t="shared" si="3"/>
        <v>5311</v>
      </c>
      <c r="AF7" s="3">
        <f t="shared" si="3"/>
        <v>6690</v>
      </c>
    </row>
    <row r="8" spans="1:32" ht="24" customHeight="1" thickBot="1">
      <c r="A8" s="244" t="s">
        <v>6</v>
      </c>
      <c r="B8" s="245"/>
      <c r="C8" s="15"/>
      <c r="D8" s="17">
        <v>15264</v>
      </c>
      <c r="E8" s="17">
        <v>12673</v>
      </c>
      <c r="F8" s="17">
        <v>35384</v>
      </c>
      <c r="G8" s="17">
        <v>42001</v>
      </c>
      <c r="H8" s="244" t="s">
        <v>6</v>
      </c>
      <c r="I8" s="245"/>
      <c r="J8" s="15"/>
      <c r="K8" s="17">
        <v>11424</v>
      </c>
      <c r="L8" s="17">
        <v>9329</v>
      </c>
      <c r="M8" s="17">
        <v>2554</v>
      </c>
      <c r="N8" s="17">
        <v>20148</v>
      </c>
      <c r="P8" s="2">
        <f t="shared" si="4"/>
        <v>64</v>
      </c>
      <c r="Q8" s="2">
        <f t="shared" si="0"/>
        <v>73</v>
      </c>
      <c r="R8" s="2">
        <f t="shared" si="0"/>
        <v>84</v>
      </c>
      <c r="S8" s="2">
        <f t="shared" si="0"/>
        <v>1</v>
      </c>
      <c r="T8" s="2">
        <f t="shared" si="5"/>
        <v>24</v>
      </c>
      <c r="U8" s="2">
        <f t="shared" si="1"/>
        <v>9</v>
      </c>
      <c r="V8" s="2">
        <f t="shared" si="1"/>
        <v>4</v>
      </c>
      <c r="W8" s="2">
        <f t="shared" si="1"/>
        <v>48</v>
      </c>
      <c r="Y8" s="3">
        <f t="shared" si="6"/>
        <v>11424</v>
      </c>
      <c r="Z8" s="3">
        <f t="shared" si="2"/>
        <v>9329</v>
      </c>
      <c r="AA8" s="3">
        <f t="shared" si="2"/>
        <v>2554</v>
      </c>
      <c r="AB8" s="3">
        <f t="shared" si="2"/>
        <v>20148</v>
      </c>
      <c r="AC8" s="3">
        <f t="shared" si="7"/>
        <v>15264</v>
      </c>
      <c r="AD8" s="3">
        <f t="shared" si="3"/>
        <v>12673</v>
      </c>
      <c r="AE8" s="3">
        <f t="shared" si="3"/>
        <v>35384</v>
      </c>
      <c r="AF8" s="3">
        <f t="shared" si="3"/>
        <v>42001</v>
      </c>
    </row>
    <row r="9" spans="1:32" ht="37.5" customHeight="1" thickBot="1">
      <c r="A9" s="244" t="s">
        <v>7</v>
      </c>
      <c r="B9" s="245"/>
      <c r="C9" s="15"/>
      <c r="D9" s="17">
        <v>23633</v>
      </c>
      <c r="E9" s="17">
        <v>22572</v>
      </c>
      <c r="F9" s="17">
        <v>25746</v>
      </c>
      <c r="G9" s="17">
        <v>20624</v>
      </c>
      <c r="H9" s="244" t="s">
        <v>7</v>
      </c>
      <c r="I9" s="245"/>
      <c r="J9" s="15"/>
      <c r="K9" s="17">
        <v>18541</v>
      </c>
      <c r="L9" s="17">
        <v>20796</v>
      </c>
      <c r="M9" s="17">
        <v>25378</v>
      </c>
      <c r="N9" s="17">
        <v>19836</v>
      </c>
      <c r="P9" s="2">
        <f t="shared" si="4"/>
        <v>33</v>
      </c>
      <c r="Q9" s="2">
        <f t="shared" si="0"/>
        <v>72</v>
      </c>
      <c r="R9" s="2">
        <f t="shared" si="0"/>
        <v>46</v>
      </c>
      <c r="S9" s="2">
        <f t="shared" si="0"/>
        <v>24</v>
      </c>
      <c r="T9" s="2">
        <f t="shared" si="5"/>
        <v>41</v>
      </c>
      <c r="U9" s="2">
        <f t="shared" si="1"/>
        <v>96</v>
      </c>
      <c r="V9" s="2">
        <f t="shared" si="1"/>
        <v>78</v>
      </c>
      <c r="W9" s="2">
        <f t="shared" si="1"/>
        <v>36</v>
      </c>
      <c r="Y9" s="3">
        <f t="shared" si="6"/>
        <v>18541</v>
      </c>
      <c r="Z9" s="3">
        <f t="shared" si="2"/>
        <v>20796</v>
      </c>
      <c r="AA9" s="3">
        <f t="shared" si="2"/>
        <v>25378</v>
      </c>
      <c r="AB9" s="3">
        <f t="shared" si="2"/>
        <v>19836</v>
      </c>
      <c r="AC9" s="3">
        <f t="shared" si="7"/>
        <v>23633</v>
      </c>
      <c r="AD9" s="3">
        <f t="shared" si="3"/>
        <v>22572</v>
      </c>
      <c r="AE9" s="3">
        <f t="shared" si="3"/>
        <v>25746</v>
      </c>
      <c r="AF9" s="3">
        <f t="shared" si="3"/>
        <v>20624</v>
      </c>
    </row>
    <row r="10" spans="1:32" ht="61.5" customHeight="1" thickBot="1">
      <c r="A10" s="254" t="s">
        <v>8</v>
      </c>
      <c r="B10" s="255"/>
      <c r="C10" s="15"/>
      <c r="D10" s="16">
        <v>21497</v>
      </c>
      <c r="E10" s="16">
        <v>12229</v>
      </c>
      <c r="F10" s="16">
        <v>94728</v>
      </c>
      <c r="G10" s="16">
        <v>54121</v>
      </c>
      <c r="H10" s="254" t="s">
        <v>8</v>
      </c>
      <c r="I10" s="255"/>
      <c r="J10" s="15"/>
      <c r="K10" s="16">
        <v>42673</v>
      </c>
      <c r="L10" s="16">
        <v>31975</v>
      </c>
      <c r="M10" s="16">
        <v>-1197</v>
      </c>
      <c r="N10" s="16">
        <v>43455</v>
      </c>
      <c r="P10" s="2">
        <f t="shared" si="4"/>
        <v>97</v>
      </c>
      <c r="Q10" s="2">
        <f t="shared" si="0"/>
        <v>29</v>
      </c>
      <c r="R10" s="2">
        <f t="shared" si="0"/>
        <v>28</v>
      </c>
      <c r="S10" s="2">
        <f t="shared" si="0"/>
        <v>21</v>
      </c>
      <c r="T10" s="2">
        <f t="shared" si="5"/>
        <v>73</v>
      </c>
      <c r="U10" s="2">
        <f t="shared" si="1"/>
        <v>75</v>
      </c>
      <c r="V10" s="2">
        <f t="shared" si="1"/>
        <v>97</v>
      </c>
      <c r="W10" s="2">
        <f t="shared" si="1"/>
        <v>55</v>
      </c>
      <c r="Y10" s="3">
        <f t="shared" si="6"/>
        <v>42673</v>
      </c>
      <c r="Z10" s="3">
        <f t="shared" si="2"/>
        <v>31975</v>
      </c>
      <c r="AA10" s="3">
        <f t="shared" si="2"/>
        <v>-1197</v>
      </c>
      <c r="AB10" s="3">
        <f t="shared" si="2"/>
        <v>43455</v>
      </c>
      <c r="AC10" s="3">
        <f t="shared" si="7"/>
        <v>21497</v>
      </c>
      <c r="AD10" s="3">
        <f t="shared" si="3"/>
        <v>12229</v>
      </c>
      <c r="AE10" s="3">
        <f t="shared" si="3"/>
        <v>94728</v>
      </c>
      <c r="AF10" s="3">
        <f t="shared" si="3"/>
        <v>54121</v>
      </c>
    </row>
    <row r="11" spans="1:32" ht="36" customHeight="1" thickBot="1">
      <c r="A11" s="244" t="s">
        <v>9</v>
      </c>
      <c r="B11" s="245"/>
      <c r="C11" s="15"/>
      <c r="D11" s="18">
        <v>-663</v>
      </c>
      <c r="E11" s="18">
        <v>153</v>
      </c>
      <c r="F11" s="17">
        <v>11421</v>
      </c>
      <c r="G11" s="17">
        <v>-1060</v>
      </c>
      <c r="H11" s="244" t="s">
        <v>9</v>
      </c>
      <c r="I11" s="245"/>
      <c r="J11" s="15"/>
      <c r="K11" s="18">
        <v>499</v>
      </c>
      <c r="L11" s="18">
        <v>-919</v>
      </c>
      <c r="M11" s="17">
        <v>5114</v>
      </c>
      <c r="N11" s="18">
        <v>-914</v>
      </c>
      <c r="P11" s="2">
        <f t="shared" si="4"/>
        <v>3</v>
      </c>
      <c r="Q11" s="2" t="e">
        <f t="shared" si="0"/>
        <v>#VALUE!</v>
      </c>
      <c r="R11" s="2">
        <f t="shared" si="0"/>
        <v>21</v>
      </c>
      <c r="S11" s="2">
        <f t="shared" si="0"/>
        <v>60</v>
      </c>
      <c r="T11" s="2" t="e">
        <f t="shared" si="5"/>
        <v>#VALUE!</v>
      </c>
      <c r="U11" s="2">
        <f t="shared" si="1"/>
        <v>9</v>
      </c>
      <c r="V11" s="2">
        <f t="shared" si="1"/>
        <v>4</v>
      </c>
      <c r="W11" s="2">
        <f t="shared" si="1"/>
        <v>4</v>
      </c>
      <c r="Y11" s="3">
        <f t="shared" si="6"/>
        <v>499</v>
      </c>
      <c r="Z11" s="3">
        <f t="shared" si="2"/>
        <v>-919</v>
      </c>
      <c r="AA11" s="3">
        <f t="shared" si="2"/>
        <v>5114</v>
      </c>
      <c r="AB11" s="3">
        <f t="shared" si="2"/>
        <v>-914</v>
      </c>
      <c r="AC11" s="3">
        <f t="shared" si="7"/>
        <v>-663</v>
      </c>
      <c r="AD11" s="3">
        <f t="shared" si="3"/>
        <v>153</v>
      </c>
      <c r="AE11" s="3">
        <f t="shared" si="3"/>
        <v>11421</v>
      </c>
      <c r="AF11" s="3">
        <f t="shared" si="3"/>
        <v>-1060</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20834</v>
      </c>
      <c r="E13" s="16">
        <v>12381</v>
      </c>
      <c r="F13" s="16">
        <v>106149</v>
      </c>
      <c r="G13" s="16">
        <v>53060</v>
      </c>
      <c r="H13" s="254" t="s">
        <v>11</v>
      </c>
      <c r="I13" s="255"/>
      <c r="J13" s="15"/>
      <c r="K13" s="16">
        <v>43172</v>
      </c>
      <c r="L13" s="16">
        <v>31056</v>
      </c>
      <c r="M13" s="16">
        <v>3918</v>
      </c>
      <c r="N13" s="16">
        <v>42541</v>
      </c>
      <c r="P13" s="2">
        <f t="shared" si="4"/>
        <v>34</v>
      </c>
      <c r="Q13" s="2">
        <f t="shared" si="0"/>
        <v>81</v>
      </c>
      <c r="R13" s="2">
        <f t="shared" si="0"/>
        <v>149</v>
      </c>
      <c r="S13" s="2">
        <f t="shared" si="0"/>
        <v>60</v>
      </c>
      <c r="T13" s="2">
        <f t="shared" si="5"/>
        <v>72</v>
      </c>
      <c r="U13" s="2">
        <f t="shared" si="1"/>
        <v>56</v>
      </c>
      <c r="V13" s="2">
        <f t="shared" si="1"/>
        <v>8</v>
      </c>
      <c r="W13" s="2">
        <f t="shared" si="1"/>
        <v>41</v>
      </c>
      <c r="Y13" s="3">
        <f t="shared" si="6"/>
        <v>43172</v>
      </c>
      <c r="Z13" s="3">
        <f t="shared" si="2"/>
        <v>31056</v>
      </c>
      <c r="AA13" s="3">
        <f t="shared" si="2"/>
        <v>3918</v>
      </c>
      <c r="AB13" s="3">
        <f t="shared" si="2"/>
        <v>42541</v>
      </c>
      <c r="AC13" s="3">
        <f t="shared" si="7"/>
        <v>20834</v>
      </c>
      <c r="AD13" s="3">
        <f t="shared" si="3"/>
        <v>12381</v>
      </c>
      <c r="AE13" s="3">
        <f t="shared" si="3"/>
        <v>106149</v>
      </c>
      <c r="AF13" s="3">
        <f t="shared" si="3"/>
        <v>53060</v>
      </c>
    </row>
    <row r="14" spans="1:32" ht="49.5" customHeight="1" thickBot="1">
      <c r="A14" s="254" t="s">
        <v>12</v>
      </c>
      <c r="B14" s="255"/>
      <c r="C14" s="15"/>
      <c r="D14" s="16">
        <v>15650</v>
      </c>
      <c r="E14" s="16">
        <v>9574</v>
      </c>
      <c r="F14" s="16">
        <v>82643</v>
      </c>
      <c r="G14" s="16">
        <v>41927</v>
      </c>
      <c r="H14" s="254" t="s">
        <v>12</v>
      </c>
      <c r="I14" s="255"/>
      <c r="J14" s="15"/>
      <c r="K14" s="16">
        <v>33596</v>
      </c>
      <c r="L14" s="16">
        <v>24034</v>
      </c>
      <c r="M14" s="16">
        <v>-1663</v>
      </c>
      <c r="N14" s="16">
        <v>33420</v>
      </c>
      <c r="P14" s="2">
        <f t="shared" si="4"/>
        <v>50</v>
      </c>
      <c r="Q14" s="2">
        <f t="shared" si="0"/>
        <v>4</v>
      </c>
      <c r="R14" s="2">
        <f t="shared" si="0"/>
        <v>43</v>
      </c>
      <c r="S14" s="2">
        <f t="shared" si="0"/>
        <v>27</v>
      </c>
      <c r="T14" s="2">
        <f t="shared" si="5"/>
        <v>96</v>
      </c>
      <c r="U14" s="2">
        <f t="shared" si="1"/>
        <v>34</v>
      </c>
      <c r="V14" s="2">
        <f t="shared" si="1"/>
        <v>63</v>
      </c>
      <c r="W14" s="2">
        <f t="shared" si="1"/>
        <v>20</v>
      </c>
      <c r="Y14" s="3">
        <f t="shared" si="6"/>
        <v>33596</v>
      </c>
      <c r="Z14" s="3">
        <f t="shared" si="2"/>
        <v>24034</v>
      </c>
      <c r="AA14" s="3">
        <f t="shared" si="2"/>
        <v>-1663</v>
      </c>
      <c r="AB14" s="3">
        <f t="shared" si="2"/>
        <v>33420</v>
      </c>
      <c r="AC14" s="3">
        <f t="shared" si="7"/>
        <v>15650</v>
      </c>
      <c r="AD14" s="3">
        <f t="shared" si="3"/>
        <v>9574</v>
      </c>
      <c r="AE14" s="3">
        <f t="shared" si="3"/>
        <v>82643</v>
      </c>
      <c r="AF14" s="3">
        <f t="shared" si="3"/>
        <v>41927</v>
      </c>
    </row>
    <row r="15" spans="1:32" ht="61.5" customHeight="1" thickBot="1">
      <c r="A15" s="254" t="s">
        <v>13</v>
      </c>
      <c r="B15" s="255"/>
      <c r="C15" s="15"/>
      <c r="D15" s="16">
        <v>15648</v>
      </c>
      <c r="E15" s="16">
        <v>9562</v>
      </c>
      <c r="F15" s="16">
        <v>82643</v>
      </c>
      <c r="G15" s="16">
        <v>41926</v>
      </c>
      <c r="H15" s="254" t="s">
        <v>13</v>
      </c>
      <c r="I15" s="255"/>
      <c r="J15" s="15"/>
      <c r="K15" s="16">
        <v>29676</v>
      </c>
      <c r="L15" s="16">
        <v>21163</v>
      </c>
      <c r="M15" s="16">
        <v>-6581</v>
      </c>
      <c r="N15" s="16">
        <v>33424</v>
      </c>
      <c r="P15" s="2">
        <f t="shared" si="4"/>
        <v>48</v>
      </c>
      <c r="Q15" s="2">
        <f t="shared" si="0"/>
        <v>2</v>
      </c>
      <c r="R15" s="2">
        <f t="shared" si="0"/>
        <v>43</v>
      </c>
      <c r="S15" s="2">
        <f t="shared" si="0"/>
        <v>26</v>
      </c>
      <c r="T15" s="2">
        <f t="shared" si="5"/>
        <v>76</v>
      </c>
      <c r="U15" s="2">
        <f t="shared" si="1"/>
        <v>63</v>
      </c>
      <c r="V15" s="2">
        <f t="shared" si="1"/>
        <v>81</v>
      </c>
      <c r="W15" s="2">
        <f t="shared" si="1"/>
        <v>24</v>
      </c>
      <c r="Y15" s="3">
        <f t="shared" si="6"/>
        <v>29676</v>
      </c>
      <c r="Z15" s="3">
        <f t="shared" si="2"/>
        <v>21163</v>
      </c>
      <c r="AA15" s="3">
        <f t="shared" si="2"/>
        <v>-6581</v>
      </c>
      <c r="AB15" s="3">
        <f t="shared" si="2"/>
        <v>33424</v>
      </c>
      <c r="AC15" s="3">
        <f t="shared" si="7"/>
        <v>15648</v>
      </c>
      <c r="AD15" s="3">
        <f t="shared" si="3"/>
        <v>9562</v>
      </c>
      <c r="AE15" s="3">
        <f t="shared" si="3"/>
        <v>82643</v>
      </c>
      <c r="AF15" s="3">
        <f t="shared" si="3"/>
        <v>41926</v>
      </c>
    </row>
    <row r="16" spans="1:32" ht="30" customHeight="1" thickBot="1">
      <c r="A16" s="244" t="s">
        <v>14</v>
      </c>
      <c r="B16" s="245"/>
      <c r="C16" s="15"/>
      <c r="D16" s="17">
        <v>1289</v>
      </c>
      <c r="E16" s="18">
        <v>734</v>
      </c>
      <c r="F16" s="17">
        <v>6343</v>
      </c>
      <c r="G16" s="17">
        <v>3218</v>
      </c>
      <c r="H16" s="244" t="s">
        <v>14</v>
      </c>
      <c r="I16" s="245"/>
      <c r="J16" s="15"/>
      <c r="K16" s="17">
        <v>2330</v>
      </c>
      <c r="L16" s="17">
        <v>1662</v>
      </c>
      <c r="M16" s="18">
        <v>-505</v>
      </c>
      <c r="N16" s="17">
        <v>2565</v>
      </c>
      <c r="P16" s="2">
        <f t="shared" si="4"/>
        <v>9</v>
      </c>
      <c r="Q16" s="2" t="e">
        <f t="shared" si="0"/>
        <v>#VALUE!</v>
      </c>
      <c r="R16" s="2">
        <f t="shared" si="0"/>
        <v>3</v>
      </c>
      <c r="S16" s="2">
        <f t="shared" si="0"/>
        <v>8</v>
      </c>
      <c r="T16" s="2">
        <f t="shared" si="5"/>
        <v>0</v>
      </c>
      <c r="U16" s="2">
        <f t="shared" si="1"/>
        <v>2</v>
      </c>
      <c r="V16" s="2">
        <f t="shared" si="1"/>
        <v>5</v>
      </c>
      <c r="W16" s="2">
        <f t="shared" si="1"/>
        <v>5</v>
      </c>
      <c r="Y16" s="3">
        <f t="shared" si="6"/>
        <v>2330</v>
      </c>
      <c r="Z16" s="3">
        <f t="shared" si="2"/>
        <v>1662</v>
      </c>
      <c r="AA16" s="3">
        <f t="shared" si="2"/>
        <v>-505</v>
      </c>
      <c r="AB16" s="3">
        <f t="shared" si="2"/>
        <v>2565</v>
      </c>
      <c r="AC16" s="3">
        <f t="shared" si="7"/>
        <v>1289</v>
      </c>
      <c r="AD16" s="3">
        <f t="shared" si="3"/>
        <v>734</v>
      </c>
      <c r="AE16" s="3">
        <f t="shared" si="3"/>
        <v>6343</v>
      </c>
      <c r="AF16" s="3">
        <f t="shared" si="3"/>
        <v>3218</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786845</v>
      </c>
      <c r="E19" s="16">
        <v>915749</v>
      </c>
      <c r="F19" s="16">
        <v>1122559</v>
      </c>
      <c r="G19" s="16">
        <v>1289396</v>
      </c>
      <c r="H19" s="252" t="s">
        <v>16</v>
      </c>
      <c r="I19" s="253"/>
      <c r="J19" s="15"/>
      <c r="K19" s="16">
        <v>591988</v>
      </c>
      <c r="L19" s="16">
        <v>652682</v>
      </c>
      <c r="M19" s="16">
        <v>720694</v>
      </c>
      <c r="N19" s="16">
        <v>765993</v>
      </c>
      <c r="P19" s="2">
        <f t="shared" ref="P19:S38" si="9">REPLACE(D19,1,3,"")/1</f>
        <v>845</v>
      </c>
      <c r="Q19" s="2">
        <f t="shared" si="9"/>
        <v>749</v>
      </c>
      <c r="R19" s="2">
        <f t="shared" si="9"/>
        <v>2559</v>
      </c>
      <c r="S19" s="2">
        <f t="shared" si="9"/>
        <v>9396</v>
      </c>
      <c r="T19" s="2">
        <f t="shared" ref="T19:W38" si="10">REPLACE(K19,1,3,"")/1</f>
        <v>988</v>
      </c>
      <c r="U19" s="2">
        <f t="shared" si="10"/>
        <v>682</v>
      </c>
      <c r="V19" s="2">
        <f t="shared" si="10"/>
        <v>694</v>
      </c>
      <c r="W19" s="2">
        <f t="shared" si="10"/>
        <v>993</v>
      </c>
      <c r="Y19" s="3">
        <f t="shared" si="6"/>
        <v>591988</v>
      </c>
      <c r="Z19" s="3">
        <f t="shared" si="6"/>
        <v>652682</v>
      </c>
      <c r="AA19" s="3">
        <f t="shared" si="6"/>
        <v>720694</v>
      </c>
      <c r="AB19" s="3">
        <f t="shared" si="6"/>
        <v>765993</v>
      </c>
      <c r="AC19" s="3">
        <f t="shared" si="7"/>
        <v>786845</v>
      </c>
      <c r="AD19" s="3">
        <f t="shared" si="7"/>
        <v>915749</v>
      </c>
      <c r="AE19" s="3">
        <f t="shared" si="7"/>
        <v>1122559</v>
      </c>
      <c r="AF19" s="3">
        <f t="shared" si="7"/>
        <v>1289396</v>
      </c>
    </row>
    <row r="20" spans="1:32" ht="61.5" customHeight="1" thickBot="1">
      <c r="A20" s="244" t="s">
        <v>17</v>
      </c>
      <c r="B20" s="245"/>
      <c r="C20" s="15"/>
      <c r="D20" s="17">
        <v>140848</v>
      </c>
      <c r="E20" s="17">
        <v>308475</v>
      </c>
      <c r="F20" s="17">
        <v>204332</v>
      </c>
      <c r="G20" s="17">
        <v>514836</v>
      </c>
      <c r="H20" s="244" t="s">
        <v>17</v>
      </c>
      <c r="I20" s="245"/>
      <c r="J20" s="15"/>
      <c r="K20" s="17">
        <v>144610</v>
      </c>
      <c r="L20" s="17">
        <v>207847</v>
      </c>
      <c r="M20" s="17">
        <v>118257</v>
      </c>
      <c r="N20" s="17">
        <v>183354</v>
      </c>
      <c r="P20" s="2">
        <f t="shared" si="9"/>
        <v>848</v>
      </c>
      <c r="Q20" s="2">
        <f t="shared" si="9"/>
        <v>475</v>
      </c>
      <c r="R20" s="2">
        <f t="shared" si="9"/>
        <v>332</v>
      </c>
      <c r="S20" s="2">
        <f t="shared" si="9"/>
        <v>836</v>
      </c>
      <c r="T20" s="2">
        <f t="shared" si="10"/>
        <v>610</v>
      </c>
      <c r="U20" s="2">
        <f t="shared" si="10"/>
        <v>847</v>
      </c>
      <c r="V20" s="2">
        <f t="shared" si="10"/>
        <v>257</v>
      </c>
      <c r="W20" s="2">
        <f t="shared" si="10"/>
        <v>354</v>
      </c>
      <c r="Y20" s="3">
        <f t="shared" si="6"/>
        <v>144610</v>
      </c>
      <c r="Z20" s="3">
        <f t="shared" si="6"/>
        <v>207847</v>
      </c>
      <c r="AA20" s="3">
        <f t="shared" si="6"/>
        <v>118257</v>
      </c>
      <c r="AB20" s="3">
        <f t="shared" si="6"/>
        <v>183354</v>
      </c>
      <c r="AC20" s="3">
        <f t="shared" si="7"/>
        <v>140848</v>
      </c>
      <c r="AD20" s="3">
        <f t="shared" si="7"/>
        <v>308475</v>
      </c>
      <c r="AE20" s="3">
        <f t="shared" si="7"/>
        <v>204332</v>
      </c>
      <c r="AF20" s="3">
        <f t="shared" si="7"/>
        <v>514836</v>
      </c>
    </row>
    <row r="21" spans="1:32" ht="30" customHeight="1" thickBot="1">
      <c r="A21" s="244" t="s">
        <v>18</v>
      </c>
      <c r="B21" s="245"/>
      <c r="C21" s="15"/>
      <c r="D21" s="17">
        <v>3894</v>
      </c>
      <c r="E21" s="17">
        <v>6394</v>
      </c>
      <c r="F21" s="17">
        <v>6409</v>
      </c>
      <c r="G21" s="17">
        <v>19209</v>
      </c>
      <c r="H21" s="244" t="s">
        <v>18</v>
      </c>
      <c r="I21" s="245"/>
      <c r="J21" s="15"/>
      <c r="K21" s="17">
        <v>2829</v>
      </c>
      <c r="L21" s="17">
        <v>2829</v>
      </c>
      <c r="M21" s="17">
        <v>31389</v>
      </c>
      <c r="N21" s="17">
        <v>13389</v>
      </c>
      <c r="P21" s="2">
        <f t="shared" si="9"/>
        <v>4</v>
      </c>
      <c r="Q21" s="2">
        <f t="shared" si="9"/>
        <v>4</v>
      </c>
      <c r="R21" s="2">
        <f t="shared" si="9"/>
        <v>9</v>
      </c>
      <c r="S21" s="2">
        <f t="shared" si="9"/>
        <v>9</v>
      </c>
      <c r="T21" s="2">
        <f t="shared" si="10"/>
        <v>9</v>
      </c>
      <c r="U21" s="2">
        <f t="shared" si="10"/>
        <v>9</v>
      </c>
      <c r="V21" s="2">
        <f t="shared" si="10"/>
        <v>89</v>
      </c>
      <c r="W21" s="2">
        <f t="shared" si="10"/>
        <v>89</v>
      </c>
      <c r="Y21" s="3">
        <f t="shared" si="6"/>
        <v>2829</v>
      </c>
      <c r="Z21" s="3">
        <f t="shared" si="6"/>
        <v>2829</v>
      </c>
      <c r="AA21" s="3">
        <f t="shared" si="6"/>
        <v>31389</v>
      </c>
      <c r="AB21" s="3">
        <f t="shared" si="6"/>
        <v>13389</v>
      </c>
      <c r="AC21" s="3">
        <f t="shared" si="7"/>
        <v>3894</v>
      </c>
      <c r="AD21" s="3">
        <f t="shared" si="7"/>
        <v>6394</v>
      </c>
      <c r="AE21" s="3">
        <f t="shared" si="7"/>
        <v>6409</v>
      </c>
      <c r="AF21" s="3">
        <f t="shared" si="7"/>
        <v>19209</v>
      </c>
    </row>
    <row r="22" spans="1:32" ht="36" customHeight="1" thickBot="1">
      <c r="A22" s="244" t="s">
        <v>19</v>
      </c>
      <c r="B22" s="245"/>
      <c r="C22" s="15"/>
      <c r="D22" s="17">
        <v>295224</v>
      </c>
      <c r="E22" s="17">
        <v>159743</v>
      </c>
      <c r="F22" s="17">
        <v>479874</v>
      </c>
      <c r="G22" s="17">
        <v>345322</v>
      </c>
      <c r="H22" s="244" t="s">
        <v>19</v>
      </c>
      <c r="I22" s="245"/>
      <c r="J22" s="15"/>
      <c r="K22" s="17">
        <v>196839</v>
      </c>
      <c r="L22" s="17">
        <v>150002</v>
      </c>
      <c r="M22" s="17">
        <v>112566</v>
      </c>
      <c r="N22" s="17">
        <v>256947</v>
      </c>
      <c r="P22" s="2">
        <f t="shared" si="9"/>
        <v>224</v>
      </c>
      <c r="Q22" s="2">
        <f t="shared" si="9"/>
        <v>743</v>
      </c>
      <c r="R22" s="2">
        <f t="shared" si="9"/>
        <v>874</v>
      </c>
      <c r="S22" s="2">
        <f t="shared" si="9"/>
        <v>322</v>
      </c>
      <c r="T22" s="2">
        <f t="shared" si="10"/>
        <v>839</v>
      </c>
      <c r="U22" s="2">
        <f t="shared" si="10"/>
        <v>2</v>
      </c>
      <c r="V22" s="2">
        <f t="shared" si="10"/>
        <v>566</v>
      </c>
      <c r="W22" s="2">
        <f t="shared" si="10"/>
        <v>947</v>
      </c>
      <c r="Y22" s="3">
        <f t="shared" si="6"/>
        <v>196839</v>
      </c>
      <c r="Z22" s="3">
        <f t="shared" si="6"/>
        <v>150002</v>
      </c>
      <c r="AA22" s="3">
        <f t="shared" si="6"/>
        <v>112566</v>
      </c>
      <c r="AB22" s="3">
        <f t="shared" si="6"/>
        <v>256947</v>
      </c>
      <c r="AC22" s="3">
        <f t="shared" si="7"/>
        <v>295224</v>
      </c>
      <c r="AD22" s="3">
        <f t="shared" si="7"/>
        <v>159743</v>
      </c>
      <c r="AE22" s="3">
        <f t="shared" si="7"/>
        <v>479874</v>
      </c>
      <c r="AF22" s="3">
        <f t="shared" si="7"/>
        <v>345322</v>
      </c>
    </row>
    <row r="23" spans="1:32" ht="15" customHeight="1" thickBot="1">
      <c r="A23" s="244" t="s">
        <v>20</v>
      </c>
      <c r="B23" s="245"/>
      <c r="C23" s="15"/>
      <c r="D23" s="17">
        <v>302970</v>
      </c>
      <c r="E23" s="17">
        <v>400602</v>
      </c>
      <c r="F23" s="17">
        <v>397643</v>
      </c>
      <c r="G23" s="17">
        <v>364174</v>
      </c>
      <c r="H23" s="244" t="s">
        <v>20</v>
      </c>
      <c r="I23" s="245"/>
      <c r="J23" s="15"/>
      <c r="K23" s="17">
        <v>216440</v>
      </c>
      <c r="L23" s="17">
        <v>256082</v>
      </c>
      <c r="M23" s="17">
        <v>426393</v>
      </c>
      <c r="N23" s="17">
        <v>283259</v>
      </c>
      <c r="P23" s="2">
        <f t="shared" si="9"/>
        <v>970</v>
      </c>
      <c r="Q23" s="2">
        <f t="shared" si="9"/>
        <v>602</v>
      </c>
      <c r="R23" s="2">
        <f t="shared" si="9"/>
        <v>643</v>
      </c>
      <c r="S23" s="2">
        <f t="shared" si="9"/>
        <v>174</v>
      </c>
      <c r="T23" s="2">
        <f t="shared" si="10"/>
        <v>440</v>
      </c>
      <c r="U23" s="2">
        <f t="shared" si="10"/>
        <v>82</v>
      </c>
      <c r="V23" s="2">
        <f t="shared" si="10"/>
        <v>393</v>
      </c>
      <c r="W23" s="2">
        <f t="shared" si="10"/>
        <v>259</v>
      </c>
      <c r="Y23" s="3">
        <f t="shared" si="6"/>
        <v>216440</v>
      </c>
      <c r="Z23" s="3">
        <f t="shared" si="6"/>
        <v>256082</v>
      </c>
      <c r="AA23" s="3">
        <f t="shared" si="6"/>
        <v>426393</v>
      </c>
      <c r="AB23" s="3">
        <f t="shared" si="6"/>
        <v>283259</v>
      </c>
      <c r="AC23" s="3">
        <f t="shared" si="7"/>
        <v>302970</v>
      </c>
      <c r="AD23" s="3">
        <f t="shared" si="7"/>
        <v>400602</v>
      </c>
      <c r="AE23" s="3">
        <f t="shared" si="7"/>
        <v>397643</v>
      </c>
      <c r="AF23" s="3">
        <f t="shared" si="7"/>
        <v>364174</v>
      </c>
    </row>
    <row r="24" spans="1:32" ht="36" customHeight="1" thickBot="1">
      <c r="A24" s="244" t="s">
        <v>21</v>
      </c>
      <c r="B24" s="245"/>
      <c r="C24" s="15"/>
      <c r="D24" s="17">
        <v>43908</v>
      </c>
      <c r="E24" s="17">
        <v>40535</v>
      </c>
      <c r="F24" s="17">
        <v>34301</v>
      </c>
      <c r="G24" s="17">
        <v>45854</v>
      </c>
      <c r="H24" s="244" t="s">
        <v>21</v>
      </c>
      <c r="I24" s="245"/>
      <c r="J24" s="15"/>
      <c r="K24" s="17">
        <v>31270</v>
      </c>
      <c r="L24" s="17">
        <v>35921</v>
      </c>
      <c r="M24" s="17">
        <v>32089</v>
      </c>
      <c r="N24" s="17">
        <v>29044</v>
      </c>
      <c r="P24" s="2">
        <f t="shared" si="9"/>
        <v>8</v>
      </c>
      <c r="Q24" s="2">
        <f t="shared" si="9"/>
        <v>35</v>
      </c>
      <c r="R24" s="2">
        <f t="shared" si="9"/>
        <v>1</v>
      </c>
      <c r="S24" s="2">
        <f t="shared" si="9"/>
        <v>54</v>
      </c>
      <c r="T24" s="2">
        <f t="shared" si="10"/>
        <v>70</v>
      </c>
      <c r="U24" s="2">
        <f t="shared" si="10"/>
        <v>21</v>
      </c>
      <c r="V24" s="2">
        <f t="shared" si="10"/>
        <v>89</v>
      </c>
      <c r="W24" s="2">
        <f t="shared" si="10"/>
        <v>44</v>
      </c>
      <c r="Y24" s="3">
        <f t="shared" si="6"/>
        <v>31270</v>
      </c>
      <c r="Z24" s="3">
        <f t="shared" si="6"/>
        <v>35921</v>
      </c>
      <c r="AA24" s="3">
        <f t="shared" si="6"/>
        <v>32089</v>
      </c>
      <c r="AB24" s="3">
        <f t="shared" si="6"/>
        <v>29044</v>
      </c>
      <c r="AC24" s="3">
        <f t="shared" si="7"/>
        <v>43908</v>
      </c>
      <c r="AD24" s="3">
        <f t="shared" si="7"/>
        <v>40535</v>
      </c>
      <c r="AE24" s="3">
        <f t="shared" si="7"/>
        <v>34301</v>
      </c>
      <c r="AF24" s="3">
        <f t="shared" si="7"/>
        <v>45854</v>
      </c>
    </row>
    <row r="25" spans="1:32" ht="24" customHeight="1" thickBot="1">
      <c r="A25" s="254" t="s">
        <v>22</v>
      </c>
      <c r="B25" s="255"/>
      <c r="C25" s="15"/>
      <c r="D25" s="16">
        <v>363501</v>
      </c>
      <c r="E25" s="16">
        <v>363495</v>
      </c>
      <c r="F25" s="16">
        <v>362443</v>
      </c>
      <c r="G25" s="16">
        <v>358362</v>
      </c>
      <c r="H25" s="254" t="s">
        <v>22</v>
      </c>
      <c r="I25" s="255"/>
      <c r="J25" s="15"/>
      <c r="K25" s="16">
        <v>391408</v>
      </c>
      <c r="L25" s="16">
        <v>391303</v>
      </c>
      <c r="M25" s="16">
        <v>369091</v>
      </c>
      <c r="N25" s="16">
        <v>365768</v>
      </c>
      <c r="P25" s="2">
        <f t="shared" si="9"/>
        <v>501</v>
      </c>
      <c r="Q25" s="2">
        <f t="shared" si="9"/>
        <v>495</v>
      </c>
      <c r="R25" s="2">
        <f t="shared" si="9"/>
        <v>443</v>
      </c>
      <c r="S25" s="2">
        <f t="shared" si="9"/>
        <v>362</v>
      </c>
      <c r="T25" s="2">
        <f t="shared" si="10"/>
        <v>408</v>
      </c>
      <c r="U25" s="2">
        <f t="shared" si="10"/>
        <v>303</v>
      </c>
      <c r="V25" s="2">
        <f t="shared" si="10"/>
        <v>91</v>
      </c>
      <c r="W25" s="2">
        <f t="shared" si="10"/>
        <v>768</v>
      </c>
      <c r="Y25" s="3">
        <f t="shared" si="6"/>
        <v>391408</v>
      </c>
      <c r="Z25" s="3">
        <f t="shared" si="6"/>
        <v>391303</v>
      </c>
      <c r="AA25" s="3">
        <f t="shared" si="6"/>
        <v>369091</v>
      </c>
      <c r="AB25" s="3">
        <f t="shared" si="6"/>
        <v>365768</v>
      </c>
      <c r="AC25" s="3">
        <f t="shared" si="7"/>
        <v>363501</v>
      </c>
      <c r="AD25" s="3">
        <f t="shared" si="7"/>
        <v>363495</v>
      </c>
      <c r="AE25" s="3">
        <f t="shared" si="7"/>
        <v>362443</v>
      </c>
      <c r="AF25" s="3">
        <f t="shared" si="7"/>
        <v>358362</v>
      </c>
    </row>
    <row r="26" spans="1:32" ht="15" customHeight="1" thickBot="1">
      <c r="A26" s="244" t="s">
        <v>23</v>
      </c>
      <c r="B26" s="245"/>
      <c r="C26" s="15"/>
      <c r="D26" s="17">
        <v>132317</v>
      </c>
      <c r="E26" s="17">
        <v>133120</v>
      </c>
      <c r="F26" s="17">
        <v>132709</v>
      </c>
      <c r="G26" s="17">
        <v>130226</v>
      </c>
      <c r="H26" s="244" t="s">
        <v>23</v>
      </c>
      <c r="I26" s="245"/>
      <c r="J26" s="15"/>
      <c r="K26" s="17">
        <v>152552</v>
      </c>
      <c r="L26" s="17">
        <v>151779</v>
      </c>
      <c r="M26" s="17">
        <v>136975</v>
      </c>
      <c r="N26" s="17">
        <v>134797</v>
      </c>
      <c r="P26" s="2">
        <f t="shared" si="9"/>
        <v>317</v>
      </c>
      <c r="Q26" s="2">
        <f t="shared" si="9"/>
        <v>120</v>
      </c>
      <c r="R26" s="2">
        <f t="shared" si="9"/>
        <v>709</v>
      </c>
      <c r="S26" s="2">
        <f t="shared" si="9"/>
        <v>226</v>
      </c>
      <c r="T26" s="2">
        <f t="shared" si="10"/>
        <v>552</v>
      </c>
      <c r="U26" s="2">
        <f t="shared" si="10"/>
        <v>779</v>
      </c>
      <c r="V26" s="2">
        <f t="shared" si="10"/>
        <v>975</v>
      </c>
      <c r="W26" s="2">
        <f t="shared" si="10"/>
        <v>797</v>
      </c>
      <c r="Y26" s="3">
        <f t="shared" si="6"/>
        <v>152552</v>
      </c>
      <c r="Z26" s="3">
        <f t="shared" si="6"/>
        <v>151779</v>
      </c>
      <c r="AA26" s="3">
        <f t="shared" si="6"/>
        <v>136975</v>
      </c>
      <c r="AB26" s="3">
        <f t="shared" si="6"/>
        <v>134797</v>
      </c>
      <c r="AC26" s="3">
        <f t="shared" si="7"/>
        <v>132317</v>
      </c>
      <c r="AD26" s="3">
        <f t="shared" si="7"/>
        <v>133120</v>
      </c>
      <c r="AE26" s="3">
        <f t="shared" si="7"/>
        <v>132709</v>
      </c>
      <c r="AF26" s="3">
        <f t="shared" si="7"/>
        <v>130226</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193823</v>
      </c>
      <c r="E28" s="17">
        <v>193823</v>
      </c>
      <c r="F28" s="17">
        <v>193823</v>
      </c>
      <c r="G28" s="17">
        <v>193823</v>
      </c>
      <c r="H28" s="244" t="s">
        <v>25</v>
      </c>
      <c r="I28" s="245"/>
      <c r="J28" s="15"/>
      <c r="K28" s="17">
        <v>195104</v>
      </c>
      <c r="L28" s="17">
        <v>195104</v>
      </c>
      <c r="M28" s="17">
        <v>193823</v>
      </c>
      <c r="N28" s="17">
        <v>193823</v>
      </c>
      <c r="P28" s="2">
        <f t="shared" si="9"/>
        <v>823</v>
      </c>
      <c r="Q28" s="2">
        <f t="shared" si="9"/>
        <v>823</v>
      </c>
      <c r="R28" s="2">
        <f t="shared" si="9"/>
        <v>823</v>
      </c>
      <c r="S28" s="2">
        <f t="shared" si="9"/>
        <v>823</v>
      </c>
      <c r="T28" s="2">
        <f t="shared" si="10"/>
        <v>104</v>
      </c>
      <c r="U28" s="2">
        <f t="shared" si="10"/>
        <v>104</v>
      </c>
      <c r="V28" s="2">
        <f t="shared" si="10"/>
        <v>823</v>
      </c>
      <c r="W28" s="2">
        <f t="shared" si="10"/>
        <v>823</v>
      </c>
      <c r="Y28" s="3">
        <f t="shared" si="6"/>
        <v>195104</v>
      </c>
      <c r="Z28" s="3">
        <f t="shared" si="6"/>
        <v>195104</v>
      </c>
      <c r="AA28" s="3">
        <f t="shared" si="6"/>
        <v>193823</v>
      </c>
      <c r="AB28" s="3">
        <f t="shared" si="6"/>
        <v>193823</v>
      </c>
      <c r="AC28" s="3">
        <f t="shared" si="7"/>
        <v>193823</v>
      </c>
      <c r="AD28" s="3">
        <f t="shared" si="7"/>
        <v>193823</v>
      </c>
      <c r="AE28" s="3">
        <f t="shared" si="7"/>
        <v>193823</v>
      </c>
      <c r="AF28" s="3">
        <f t="shared" si="7"/>
        <v>193823</v>
      </c>
    </row>
    <row r="29" spans="1:32" ht="15" customHeight="1" thickBot="1">
      <c r="A29" s="254" t="s">
        <v>26</v>
      </c>
      <c r="B29" s="255"/>
      <c r="C29" s="15"/>
      <c r="D29" s="16">
        <v>1150346</v>
      </c>
      <c r="E29" s="16">
        <v>1279244</v>
      </c>
      <c r="F29" s="16">
        <v>1485002</v>
      </c>
      <c r="G29" s="16">
        <v>1647757</v>
      </c>
      <c r="H29" s="254" t="s">
        <v>26</v>
      </c>
      <c r="I29" s="255"/>
      <c r="J29" s="15"/>
      <c r="K29" s="16">
        <v>983396</v>
      </c>
      <c r="L29" s="16">
        <v>1043985</v>
      </c>
      <c r="M29" s="16">
        <v>1089785</v>
      </c>
      <c r="N29" s="16">
        <v>1131760</v>
      </c>
      <c r="P29" s="2">
        <f t="shared" si="9"/>
        <v>346</v>
      </c>
      <c r="Q29" s="2">
        <f t="shared" si="9"/>
        <v>9244</v>
      </c>
      <c r="R29" s="2">
        <f t="shared" si="9"/>
        <v>5002</v>
      </c>
      <c r="S29" s="2">
        <f t="shared" si="9"/>
        <v>7757</v>
      </c>
      <c r="T29" s="2">
        <f t="shared" si="10"/>
        <v>396</v>
      </c>
      <c r="U29" s="2">
        <f t="shared" si="10"/>
        <v>3985</v>
      </c>
      <c r="V29" s="2">
        <f t="shared" si="10"/>
        <v>9785</v>
      </c>
      <c r="W29" s="2">
        <f t="shared" si="10"/>
        <v>1760</v>
      </c>
      <c r="Y29" s="3">
        <f t="shared" si="6"/>
        <v>983396</v>
      </c>
      <c r="Z29" s="3">
        <f t="shared" si="6"/>
        <v>1043985</v>
      </c>
      <c r="AA29" s="3">
        <f t="shared" si="6"/>
        <v>1089785</v>
      </c>
      <c r="AB29" s="3">
        <f t="shared" si="6"/>
        <v>1131760</v>
      </c>
      <c r="AC29" s="3">
        <f t="shared" si="7"/>
        <v>1150346</v>
      </c>
      <c r="AD29" s="3">
        <f t="shared" si="7"/>
        <v>1279244</v>
      </c>
      <c r="AE29" s="3">
        <f t="shared" si="7"/>
        <v>1485002</v>
      </c>
      <c r="AF29" s="3">
        <f t="shared" si="7"/>
        <v>1647757</v>
      </c>
    </row>
    <row r="30" spans="1:32" ht="15" customHeight="1" thickBot="1">
      <c r="A30" s="254" t="s">
        <v>27</v>
      </c>
      <c r="B30" s="255"/>
      <c r="C30" s="15"/>
      <c r="D30" s="16">
        <v>686736</v>
      </c>
      <c r="E30" s="16">
        <v>804118</v>
      </c>
      <c r="F30" s="16">
        <v>927417</v>
      </c>
      <c r="G30" s="16">
        <v>1046326</v>
      </c>
      <c r="H30" s="254" t="s">
        <v>27</v>
      </c>
      <c r="I30" s="255"/>
      <c r="J30" s="15"/>
      <c r="K30" s="16">
        <v>519869</v>
      </c>
      <c r="L30" s="16">
        <v>586754</v>
      </c>
      <c r="M30" s="16">
        <v>640572</v>
      </c>
      <c r="N30" s="16">
        <v>648008</v>
      </c>
      <c r="P30" s="2">
        <f t="shared" si="9"/>
        <v>736</v>
      </c>
      <c r="Q30" s="2">
        <f t="shared" si="9"/>
        <v>118</v>
      </c>
      <c r="R30" s="2">
        <f t="shared" si="9"/>
        <v>417</v>
      </c>
      <c r="S30" s="2">
        <f t="shared" si="9"/>
        <v>6326</v>
      </c>
      <c r="T30" s="2">
        <f t="shared" si="10"/>
        <v>869</v>
      </c>
      <c r="U30" s="2">
        <f t="shared" si="10"/>
        <v>754</v>
      </c>
      <c r="V30" s="2">
        <f t="shared" si="10"/>
        <v>572</v>
      </c>
      <c r="W30" s="2">
        <f t="shared" si="10"/>
        <v>8</v>
      </c>
      <c r="Y30" s="3">
        <f t="shared" si="6"/>
        <v>519869</v>
      </c>
      <c r="Z30" s="3">
        <f t="shared" si="6"/>
        <v>586754</v>
      </c>
      <c r="AA30" s="3">
        <f t="shared" si="6"/>
        <v>640572</v>
      </c>
      <c r="AB30" s="3">
        <f t="shared" si="6"/>
        <v>648008</v>
      </c>
      <c r="AC30" s="3">
        <f t="shared" si="7"/>
        <v>686736</v>
      </c>
      <c r="AD30" s="3">
        <f t="shared" si="7"/>
        <v>804118</v>
      </c>
      <c r="AE30" s="3">
        <f t="shared" si="7"/>
        <v>927417</v>
      </c>
      <c r="AF30" s="3">
        <f t="shared" si="7"/>
        <v>1046326</v>
      </c>
    </row>
    <row r="31" spans="1:32" ht="15" customHeight="1" thickBot="1">
      <c r="A31" s="244" t="s">
        <v>28</v>
      </c>
      <c r="B31" s="245"/>
      <c r="C31" s="15"/>
      <c r="D31" s="17">
        <v>681442</v>
      </c>
      <c r="E31" s="17">
        <v>799820</v>
      </c>
      <c r="F31" s="17">
        <v>924217</v>
      </c>
      <c r="G31" s="17">
        <v>1043126</v>
      </c>
      <c r="H31" s="244" t="s">
        <v>28</v>
      </c>
      <c r="I31" s="245"/>
      <c r="J31" s="15"/>
      <c r="K31" s="17">
        <v>512559</v>
      </c>
      <c r="L31" s="17">
        <v>580543</v>
      </c>
      <c r="M31" s="17">
        <v>635356</v>
      </c>
      <c r="N31" s="17">
        <v>641788</v>
      </c>
      <c r="P31" s="2">
        <f t="shared" si="9"/>
        <v>442</v>
      </c>
      <c r="Q31" s="2">
        <f t="shared" si="9"/>
        <v>820</v>
      </c>
      <c r="R31" s="2">
        <f t="shared" si="9"/>
        <v>217</v>
      </c>
      <c r="S31" s="2">
        <f t="shared" si="9"/>
        <v>3126</v>
      </c>
      <c r="T31" s="2">
        <f t="shared" si="10"/>
        <v>559</v>
      </c>
      <c r="U31" s="2">
        <f t="shared" si="10"/>
        <v>543</v>
      </c>
      <c r="V31" s="2">
        <f t="shared" si="10"/>
        <v>356</v>
      </c>
      <c r="W31" s="2">
        <f t="shared" si="10"/>
        <v>788</v>
      </c>
      <c r="Y31" s="3">
        <f t="shared" si="6"/>
        <v>512559</v>
      </c>
      <c r="Z31" s="3">
        <f t="shared" si="6"/>
        <v>580543</v>
      </c>
      <c r="AA31" s="3">
        <f t="shared" si="6"/>
        <v>635356</v>
      </c>
      <c r="AB31" s="3">
        <f t="shared" si="6"/>
        <v>641788</v>
      </c>
      <c r="AC31" s="3">
        <f t="shared" si="7"/>
        <v>681442</v>
      </c>
      <c r="AD31" s="3">
        <f t="shared" si="7"/>
        <v>799820</v>
      </c>
      <c r="AE31" s="3">
        <f t="shared" si="7"/>
        <v>924217</v>
      </c>
      <c r="AF31" s="3">
        <f t="shared" si="7"/>
        <v>1043126</v>
      </c>
    </row>
    <row r="32" spans="1:32" ht="24" customHeight="1" thickBot="1">
      <c r="A32" s="244" t="s">
        <v>29</v>
      </c>
      <c r="B32" s="245"/>
      <c r="C32" s="15"/>
      <c r="D32" s="17">
        <v>5294</v>
      </c>
      <c r="E32" s="17">
        <v>4298</v>
      </c>
      <c r="F32" s="17">
        <v>3200</v>
      </c>
      <c r="G32" s="17">
        <v>3200</v>
      </c>
      <c r="H32" s="244" t="s">
        <v>29</v>
      </c>
      <c r="I32" s="245"/>
      <c r="J32" s="15"/>
      <c r="K32" s="17">
        <v>7310</v>
      </c>
      <c r="L32" s="17">
        <v>6212</v>
      </c>
      <c r="M32" s="17">
        <v>5216</v>
      </c>
      <c r="N32" s="17">
        <v>6220</v>
      </c>
      <c r="P32" s="2">
        <f t="shared" si="9"/>
        <v>4</v>
      </c>
      <c r="Q32" s="2">
        <f t="shared" si="9"/>
        <v>8</v>
      </c>
      <c r="R32" s="2">
        <f t="shared" si="9"/>
        <v>0</v>
      </c>
      <c r="S32" s="2">
        <f t="shared" si="9"/>
        <v>0</v>
      </c>
      <c r="T32" s="2">
        <f t="shared" si="10"/>
        <v>0</v>
      </c>
      <c r="U32" s="2">
        <f t="shared" si="10"/>
        <v>2</v>
      </c>
      <c r="V32" s="2">
        <f t="shared" si="10"/>
        <v>6</v>
      </c>
      <c r="W32" s="2">
        <f t="shared" si="10"/>
        <v>0</v>
      </c>
      <c r="Y32" s="3">
        <f t="shared" si="6"/>
        <v>7310</v>
      </c>
      <c r="Z32" s="3">
        <f t="shared" si="6"/>
        <v>6212</v>
      </c>
      <c r="AA32" s="3">
        <f t="shared" si="6"/>
        <v>5216</v>
      </c>
      <c r="AB32" s="3">
        <f t="shared" si="6"/>
        <v>6220</v>
      </c>
      <c r="AC32" s="3">
        <f t="shared" si="7"/>
        <v>5294</v>
      </c>
      <c r="AD32" s="3">
        <f t="shared" si="7"/>
        <v>4298</v>
      </c>
      <c r="AE32" s="3">
        <f t="shared" si="7"/>
        <v>3200</v>
      </c>
      <c r="AF32" s="3">
        <f t="shared" si="7"/>
        <v>3200</v>
      </c>
    </row>
    <row r="33" spans="1:32" ht="24" customHeight="1" thickBot="1">
      <c r="A33" s="254" t="s">
        <v>30</v>
      </c>
      <c r="B33" s="255"/>
      <c r="C33" s="15"/>
      <c r="D33" s="16">
        <v>463610</v>
      </c>
      <c r="E33" s="16">
        <v>475126</v>
      </c>
      <c r="F33" s="16">
        <v>557585</v>
      </c>
      <c r="G33" s="16">
        <v>601431</v>
      </c>
      <c r="H33" s="254" t="s">
        <v>30</v>
      </c>
      <c r="I33" s="255"/>
      <c r="J33" s="15"/>
      <c r="K33" s="16">
        <v>463527</v>
      </c>
      <c r="L33" s="16">
        <v>457231</v>
      </c>
      <c r="M33" s="16">
        <v>449213</v>
      </c>
      <c r="N33" s="16">
        <v>483752</v>
      </c>
      <c r="P33" s="2">
        <f t="shared" si="9"/>
        <v>610</v>
      </c>
      <c r="Q33" s="2">
        <f t="shared" si="9"/>
        <v>126</v>
      </c>
      <c r="R33" s="2">
        <f t="shared" si="9"/>
        <v>585</v>
      </c>
      <c r="S33" s="2">
        <f t="shared" si="9"/>
        <v>431</v>
      </c>
      <c r="T33" s="2">
        <f t="shared" si="10"/>
        <v>527</v>
      </c>
      <c r="U33" s="2">
        <f t="shared" si="10"/>
        <v>231</v>
      </c>
      <c r="V33" s="2">
        <f t="shared" si="10"/>
        <v>213</v>
      </c>
      <c r="W33" s="2">
        <f t="shared" si="10"/>
        <v>752</v>
      </c>
      <c r="Y33" s="3">
        <f t="shared" si="6"/>
        <v>463527</v>
      </c>
      <c r="Z33" s="3">
        <f t="shared" si="6"/>
        <v>457231</v>
      </c>
      <c r="AA33" s="3">
        <f t="shared" si="6"/>
        <v>449213</v>
      </c>
      <c r="AB33" s="3">
        <f t="shared" si="6"/>
        <v>483752</v>
      </c>
      <c r="AC33" s="3">
        <f t="shared" si="7"/>
        <v>463610</v>
      </c>
      <c r="AD33" s="3">
        <f t="shared" si="7"/>
        <v>475126</v>
      </c>
      <c r="AE33" s="3">
        <f t="shared" si="7"/>
        <v>557585</v>
      </c>
      <c r="AF33" s="3">
        <f t="shared" si="7"/>
        <v>601431</v>
      </c>
    </row>
    <row r="34" spans="1:32" ht="30" customHeight="1" thickBot="1">
      <c r="A34" s="244" t="s">
        <v>31</v>
      </c>
      <c r="B34" s="245"/>
      <c r="C34" s="15"/>
      <c r="D34" s="17">
        <v>139246</v>
      </c>
      <c r="E34" s="17">
        <v>139246</v>
      </c>
      <c r="F34" s="17">
        <v>139246</v>
      </c>
      <c r="G34" s="17">
        <v>139246</v>
      </c>
      <c r="H34" s="244" t="s">
        <v>31</v>
      </c>
      <c r="I34" s="245"/>
      <c r="J34" s="15"/>
      <c r="K34" s="17">
        <v>139246</v>
      </c>
      <c r="L34" s="17">
        <v>139246</v>
      </c>
      <c r="M34" s="17">
        <v>139246</v>
      </c>
      <c r="N34" s="17">
        <v>139246</v>
      </c>
      <c r="P34" s="2">
        <f t="shared" si="9"/>
        <v>246</v>
      </c>
      <c r="Q34" s="2">
        <f t="shared" si="9"/>
        <v>246</v>
      </c>
      <c r="R34" s="2">
        <f t="shared" si="9"/>
        <v>246</v>
      </c>
      <c r="S34" s="2">
        <f t="shared" si="9"/>
        <v>246</v>
      </c>
      <c r="T34" s="2">
        <f t="shared" si="10"/>
        <v>246</v>
      </c>
      <c r="U34" s="2">
        <f t="shared" si="10"/>
        <v>246</v>
      </c>
      <c r="V34" s="2">
        <f t="shared" si="10"/>
        <v>246</v>
      </c>
      <c r="W34" s="2">
        <f t="shared" si="10"/>
        <v>246</v>
      </c>
      <c r="Y34" s="3">
        <f t="shared" si="6"/>
        <v>139246</v>
      </c>
      <c r="Z34" s="3">
        <f t="shared" si="6"/>
        <v>139246</v>
      </c>
      <c r="AA34" s="3">
        <f t="shared" si="6"/>
        <v>139246</v>
      </c>
      <c r="AB34" s="3">
        <f t="shared" si="6"/>
        <v>139246</v>
      </c>
      <c r="AC34" s="3">
        <f t="shared" si="7"/>
        <v>139246</v>
      </c>
      <c r="AD34" s="3">
        <f t="shared" si="7"/>
        <v>139246</v>
      </c>
      <c r="AE34" s="3">
        <f t="shared" si="7"/>
        <v>139246</v>
      </c>
      <c r="AF34" s="3">
        <f t="shared" si="7"/>
        <v>139246</v>
      </c>
    </row>
    <row r="35" spans="1:32" ht="30" customHeight="1" thickBot="1">
      <c r="A35" s="244" t="s">
        <v>32</v>
      </c>
      <c r="B35" s="245"/>
      <c r="C35" s="15"/>
      <c r="D35" s="17">
        <v>165706</v>
      </c>
      <c r="E35" s="17">
        <v>165706</v>
      </c>
      <c r="F35" s="17">
        <v>165706</v>
      </c>
      <c r="G35" s="17">
        <v>165706</v>
      </c>
      <c r="H35" s="244" t="s">
        <v>32</v>
      </c>
      <c r="I35" s="245"/>
      <c r="J35" s="15"/>
      <c r="K35" s="17">
        <v>165706</v>
      </c>
      <c r="L35" s="17">
        <v>165706</v>
      </c>
      <c r="M35" s="17">
        <v>165706</v>
      </c>
      <c r="N35" s="17">
        <v>165706</v>
      </c>
      <c r="P35" s="2">
        <f t="shared" si="9"/>
        <v>706</v>
      </c>
      <c r="Q35" s="2">
        <f t="shared" si="9"/>
        <v>706</v>
      </c>
      <c r="R35" s="2">
        <f t="shared" si="9"/>
        <v>706</v>
      </c>
      <c r="S35" s="2">
        <f t="shared" si="9"/>
        <v>706</v>
      </c>
      <c r="T35" s="2">
        <f t="shared" si="10"/>
        <v>706</v>
      </c>
      <c r="U35" s="2">
        <f t="shared" si="10"/>
        <v>706</v>
      </c>
      <c r="V35" s="2">
        <f t="shared" si="10"/>
        <v>706</v>
      </c>
      <c r="W35" s="2">
        <f t="shared" si="10"/>
        <v>706</v>
      </c>
      <c r="Y35" s="3">
        <f t="shared" si="6"/>
        <v>165706</v>
      </c>
      <c r="Z35" s="3">
        <f t="shared" si="6"/>
        <v>165706</v>
      </c>
      <c r="AA35" s="3">
        <f t="shared" si="6"/>
        <v>165706</v>
      </c>
      <c r="AB35" s="3">
        <f t="shared" si="6"/>
        <v>165706</v>
      </c>
      <c r="AC35" s="3">
        <f t="shared" si="7"/>
        <v>165706</v>
      </c>
      <c r="AD35" s="3">
        <f t="shared" si="7"/>
        <v>165706</v>
      </c>
      <c r="AE35" s="3">
        <f t="shared" si="7"/>
        <v>165706</v>
      </c>
      <c r="AF35" s="3">
        <f t="shared" si="7"/>
        <v>165706</v>
      </c>
    </row>
    <row r="36" spans="1:32" ht="36" customHeight="1" thickBot="1">
      <c r="A36" s="244" t="s">
        <v>33</v>
      </c>
      <c r="B36" s="245"/>
      <c r="C36" s="15"/>
      <c r="D36" s="17">
        <v>142486</v>
      </c>
      <c r="E36" s="17">
        <v>154139</v>
      </c>
      <c r="F36" s="17">
        <v>236763</v>
      </c>
      <c r="G36" s="17">
        <v>280008</v>
      </c>
      <c r="H36" s="244" t="s">
        <v>33</v>
      </c>
      <c r="I36" s="245"/>
      <c r="J36" s="15"/>
      <c r="K36" s="17">
        <v>143808</v>
      </c>
      <c r="L36" s="17">
        <v>134688</v>
      </c>
      <c r="M36" s="17">
        <v>127862</v>
      </c>
      <c r="N36" s="17">
        <v>163204</v>
      </c>
      <c r="P36" s="2">
        <f t="shared" si="9"/>
        <v>486</v>
      </c>
      <c r="Q36" s="2">
        <f t="shared" si="9"/>
        <v>139</v>
      </c>
      <c r="R36" s="2">
        <f t="shared" si="9"/>
        <v>763</v>
      </c>
      <c r="S36" s="2">
        <f t="shared" si="9"/>
        <v>8</v>
      </c>
      <c r="T36" s="2">
        <f t="shared" si="10"/>
        <v>808</v>
      </c>
      <c r="U36" s="2">
        <f t="shared" si="10"/>
        <v>688</v>
      </c>
      <c r="V36" s="2">
        <f t="shared" si="10"/>
        <v>862</v>
      </c>
      <c r="W36" s="2">
        <f t="shared" si="10"/>
        <v>204</v>
      </c>
      <c r="Y36" s="3">
        <f t="shared" si="6"/>
        <v>143808</v>
      </c>
      <c r="Z36" s="3">
        <f t="shared" si="6"/>
        <v>134688</v>
      </c>
      <c r="AA36" s="3">
        <f t="shared" si="6"/>
        <v>127862</v>
      </c>
      <c r="AB36" s="3">
        <f t="shared" si="6"/>
        <v>163204</v>
      </c>
      <c r="AC36" s="3">
        <f t="shared" si="7"/>
        <v>142486</v>
      </c>
      <c r="AD36" s="3">
        <f t="shared" si="7"/>
        <v>154139</v>
      </c>
      <c r="AE36" s="3">
        <f t="shared" si="7"/>
        <v>236763</v>
      </c>
      <c r="AF36" s="3">
        <f t="shared" si="7"/>
        <v>280008</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1150346</v>
      </c>
      <c r="E38" s="16">
        <v>1279244</v>
      </c>
      <c r="F38" s="16">
        <v>1485002</v>
      </c>
      <c r="G38" s="16">
        <v>1647757</v>
      </c>
      <c r="H38" s="254" t="s">
        <v>35</v>
      </c>
      <c r="I38" s="255"/>
      <c r="J38" s="15"/>
      <c r="K38" s="16">
        <v>983396</v>
      </c>
      <c r="L38" s="16">
        <v>1043985</v>
      </c>
      <c r="M38" s="16">
        <v>1089785</v>
      </c>
      <c r="N38" s="16">
        <v>1131760</v>
      </c>
      <c r="P38" s="2">
        <f t="shared" si="9"/>
        <v>346</v>
      </c>
      <c r="Q38" s="2">
        <f t="shared" si="9"/>
        <v>9244</v>
      </c>
      <c r="R38" s="2">
        <f t="shared" si="9"/>
        <v>5002</v>
      </c>
      <c r="S38" s="2">
        <f t="shared" si="9"/>
        <v>7757</v>
      </c>
      <c r="T38" s="2">
        <f t="shared" si="10"/>
        <v>396</v>
      </c>
      <c r="U38" s="2">
        <f t="shared" si="10"/>
        <v>3985</v>
      </c>
      <c r="V38" s="2">
        <f t="shared" si="10"/>
        <v>9785</v>
      </c>
      <c r="W38" s="2">
        <f t="shared" si="10"/>
        <v>1760</v>
      </c>
      <c r="Y38" s="3">
        <f t="shared" si="6"/>
        <v>983396</v>
      </c>
      <c r="Z38" s="3">
        <f t="shared" si="6"/>
        <v>1043985</v>
      </c>
      <c r="AA38" s="3">
        <f t="shared" si="6"/>
        <v>1089785</v>
      </c>
      <c r="AB38" s="3">
        <f t="shared" si="6"/>
        <v>1131760</v>
      </c>
      <c r="AC38" s="3">
        <f t="shared" si="7"/>
        <v>1150346</v>
      </c>
      <c r="AD38" s="3">
        <f t="shared" si="7"/>
        <v>1279244</v>
      </c>
      <c r="AE38" s="3">
        <f t="shared" si="7"/>
        <v>1485002</v>
      </c>
      <c r="AF38" s="3">
        <f t="shared" si="7"/>
        <v>1647757</v>
      </c>
    </row>
    <row r="39" spans="1:32" ht="15" customHeight="1" thickBot="1">
      <c r="A39" t="s">
        <v>1703</v>
      </c>
      <c r="B39"/>
      <c r="C39"/>
      <c r="D39"/>
      <c r="E39"/>
      <c r="F39"/>
      <c r="G39"/>
      <c r="H39" t="s">
        <v>1704</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Q24" sqref="Q24"/>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116</v>
      </c>
      <c r="D1" s="155" t="s">
        <v>1910</v>
      </c>
    </row>
    <row r="2" spans="1:11">
      <c r="A2" s="7"/>
      <c r="B2" s="198" t="s">
        <v>540</v>
      </c>
      <c r="C2" s="199" t="s">
        <v>37</v>
      </c>
      <c r="D2" s="199" t="str">
        <f>'Input yearly HDC'!N18</f>
        <v>Năm 2014</v>
      </c>
      <c r="E2" s="199" t="str">
        <f>'Input yearly HDC'!O18</f>
        <v>Năm 2015</v>
      </c>
      <c r="F2" s="199" t="str">
        <f>'Input yearly HDC'!P18</f>
        <v>Năm 2016</v>
      </c>
      <c r="G2" s="199" t="str">
        <f>'Input yearly HDC'!Q18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HDC'!N3</f>
        <v>392025</v>
      </c>
      <c r="E4" s="172">
        <f>'Input yearly HDC'!O3</f>
        <v>423552</v>
      </c>
      <c r="F4" s="172">
        <f>'Input yearly HDC'!P3</f>
        <v>478861</v>
      </c>
      <c r="G4" s="172">
        <f>'Input yearly HDC'!Q3</f>
        <v>410121</v>
      </c>
      <c r="H4" s="171"/>
      <c r="I4" s="268"/>
      <c r="J4" s="239"/>
      <c r="K4" s="269"/>
    </row>
    <row r="5" spans="1:11">
      <c r="A5" s="7"/>
      <c r="B5" s="170" t="s">
        <v>542</v>
      </c>
      <c r="C5" s="170" t="s">
        <v>38</v>
      </c>
      <c r="D5" s="173">
        <f>'Input yearly HDC'!N5</f>
        <v>66216</v>
      </c>
      <c r="E5" s="173">
        <f>'Input yearly HDC'!O5</f>
        <v>100393</v>
      </c>
      <c r="F5" s="173">
        <f>'Input yearly HDC'!P5</f>
        <v>106419</v>
      </c>
      <c r="G5" s="173">
        <f>'Input yearly HDC'!Q5</f>
        <v>107191</v>
      </c>
      <c r="H5" s="171"/>
      <c r="I5" s="268"/>
      <c r="J5" s="239"/>
      <c r="K5" s="269"/>
    </row>
    <row r="6" spans="1:11">
      <c r="A6" s="7"/>
      <c r="B6" s="170" t="s">
        <v>543</v>
      </c>
      <c r="C6" s="170" t="s">
        <v>38</v>
      </c>
      <c r="D6" s="173">
        <f>'Input yearly HDC'!N15</f>
        <v>22688</v>
      </c>
      <c r="E6" s="173">
        <f>'Input yearly HDC'!O15</f>
        <v>47740</v>
      </c>
      <c r="F6" s="173">
        <f>'Input yearly HDC'!P15</f>
        <v>59342</v>
      </c>
      <c r="G6" s="173">
        <f>'Input yearly HDC'!Q15</f>
        <v>80279</v>
      </c>
      <c r="H6" s="171"/>
      <c r="I6" s="268"/>
      <c r="J6" s="239"/>
      <c r="K6" s="269"/>
    </row>
    <row r="7" spans="1:11">
      <c r="A7" s="7"/>
      <c r="B7" s="170" t="s">
        <v>544</v>
      </c>
      <c r="C7" s="170" t="s">
        <v>38</v>
      </c>
      <c r="D7" s="173">
        <f>'Input yearly HDC'!N33</f>
        <v>592807</v>
      </c>
      <c r="E7" s="173">
        <f>'Input yearly HDC'!O33</f>
        <v>634389</v>
      </c>
      <c r="F7" s="173">
        <f>'Input yearly HDC'!P33</f>
        <v>667972</v>
      </c>
      <c r="G7" s="173">
        <f>'Input yearly HDC'!Q33</f>
        <v>716022</v>
      </c>
      <c r="H7" s="171"/>
      <c r="I7" s="268"/>
      <c r="J7" s="239"/>
      <c r="K7" s="269"/>
    </row>
    <row r="8" spans="1:11">
      <c r="A8" s="7"/>
      <c r="B8" s="170" t="s">
        <v>545</v>
      </c>
      <c r="C8" s="171" t="s">
        <v>38</v>
      </c>
      <c r="D8" s="172">
        <f>'Input yearly HDC'!N29</f>
        <v>1207709</v>
      </c>
      <c r="E8" s="172">
        <f>'Input yearly HDC'!O29</f>
        <v>1197205</v>
      </c>
      <c r="F8" s="172">
        <f>'Input yearly HDC'!P29</f>
        <v>1424146</v>
      </c>
      <c r="G8" s="172">
        <f>'Input yearly HDC'!Q29</f>
        <v>1501815</v>
      </c>
      <c r="H8" s="171"/>
      <c r="I8" s="268"/>
      <c r="J8" s="239"/>
      <c r="K8" s="269"/>
    </row>
    <row r="9" spans="1:11">
      <c r="A9" s="7"/>
      <c r="B9" s="170" t="s">
        <v>546</v>
      </c>
      <c r="C9" s="171" t="s">
        <v>39</v>
      </c>
      <c r="D9" s="172">
        <f>'Input yearly HDC'!N34*1000000/10000</f>
        <v>41113200</v>
      </c>
      <c r="E9" s="172">
        <f>'Input yearly HDC'!O34*1000000/10000</f>
        <v>41113200</v>
      </c>
      <c r="F9" s="172">
        <f>'Input yearly HDC'!P34*1000000/10000</f>
        <v>45078900</v>
      </c>
      <c r="G9" s="172">
        <f>'Input yearly HDC'!Q34*1000000/10000</f>
        <v>45078900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0.16890759517887891</v>
      </c>
      <c r="E11" s="174">
        <f>E5/E4</f>
        <v>0.23702638637050469</v>
      </c>
      <c r="F11" s="174">
        <f>F5/F4</f>
        <v>0.22223359179386085</v>
      </c>
      <c r="G11" s="174">
        <f>G5/G4</f>
        <v>0.26136432906386164</v>
      </c>
      <c r="H11" s="171"/>
      <c r="I11" s="268"/>
      <c r="J11" s="239"/>
      <c r="K11" s="269"/>
    </row>
    <row r="12" spans="1:11">
      <c r="A12" s="7"/>
      <c r="B12" s="170" t="s">
        <v>570</v>
      </c>
      <c r="C12" s="171" t="s">
        <v>36</v>
      </c>
      <c r="D12" s="175">
        <f>D6/D4</f>
        <v>5.7873860085453734E-2</v>
      </c>
      <c r="E12" s="174">
        <f>E6/E4</f>
        <v>0.11271343306134785</v>
      </c>
      <c r="F12" s="174">
        <f>F6/F4</f>
        <v>0.12392322615539791</v>
      </c>
      <c r="G12" s="174">
        <f>G6/G4</f>
        <v>0.19574467047529875</v>
      </c>
      <c r="H12" s="171"/>
      <c r="I12" s="268"/>
      <c r="J12" s="239"/>
      <c r="K12" s="269"/>
    </row>
    <row r="13" spans="1:11">
      <c r="A13" s="7"/>
      <c r="B13" s="170" t="s">
        <v>41</v>
      </c>
      <c r="C13" s="171" t="s">
        <v>40</v>
      </c>
      <c r="D13" s="172">
        <f>D6*1000000/D9</f>
        <v>551.84223071908775</v>
      </c>
      <c r="E13" s="173">
        <f>E6*1000000/E9</f>
        <v>1161.1842425303796</v>
      </c>
      <c r="F13" s="173">
        <f>F6*1000000/F9</f>
        <v>1316.403017819867</v>
      </c>
      <c r="G13" s="173">
        <f>G6*1000000/G9</f>
        <v>1780.8553447400004</v>
      </c>
      <c r="H13" s="171"/>
      <c r="I13" s="268"/>
      <c r="J13" s="239"/>
      <c r="K13" s="269"/>
    </row>
    <row r="14" spans="1:11">
      <c r="A14" s="7"/>
      <c r="B14" s="170" t="s">
        <v>548</v>
      </c>
      <c r="C14" s="171"/>
      <c r="D14" s="172">
        <f>D7*1000000/D9</f>
        <v>14418.897093877393</v>
      </c>
      <c r="E14" s="173">
        <f>E7*1000000/E9</f>
        <v>15430.299757742039</v>
      </c>
      <c r="F14" s="173">
        <f>F7*1000000/F9</f>
        <v>14817.841606605307</v>
      </c>
      <c r="G14" s="173">
        <f>G7*1000000/G9</f>
        <v>15883.75049080612</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8.0420891524775204E-2</v>
      </c>
      <c r="F16" s="179">
        <f>(F4-E4)/ABS(E4)</f>
        <v>0.13058372997884557</v>
      </c>
      <c r="G16" s="179">
        <f>(G4-F4)/ABS(F4)</f>
        <v>-0.14354896306026174</v>
      </c>
      <c r="H16" s="171"/>
      <c r="I16" s="268"/>
      <c r="J16" s="239"/>
      <c r="K16" s="269"/>
    </row>
    <row r="17" spans="1:12">
      <c r="A17" s="7"/>
      <c r="B17" s="170" t="s">
        <v>543</v>
      </c>
      <c r="C17" s="180" t="s">
        <v>36</v>
      </c>
      <c r="D17" s="170"/>
      <c r="E17" s="179">
        <f>(E6-D6)/ABS(D6)</f>
        <v>1.1041960507757405</v>
      </c>
      <c r="F17" s="179">
        <f>(F6-E6)/ABS(E6)</f>
        <v>0.2430247172182656</v>
      </c>
      <c r="G17" s="179">
        <f>(G6-F6)/ABS(F6)</f>
        <v>0.35281925112062285</v>
      </c>
      <c r="H17" s="171"/>
      <c r="I17" s="268"/>
      <c r="J17" s="239"/>
      <c r="K17" s="269"/>
    </row>
    <row r="18" spans="1:12">
      <c r="A18" s="7"/>
      <c r="B18" s="170" t="s">
        <v>41</v>
      </c>
      <c r="C18" s="177" t="s">
        <v>36</v>
      </c>
      <c r="D18" s="178"/>
      <c r="E18" s="179">
        <f>(E13-D13)/ABS(D13)</f>
        <v>1.1041960507757407</v>
      </c>
      <c r="F18" s="179">
        <f>(F13-E13)/ABS(E13)</f>
        <v>0.13367282262739327</v>
      </c>
      <c r="G18" s="179">
        <f>(G13-F13)/ABS(F13)</f>
        <v>0.35281925112062279</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7.7803382670738816E-2</v>
      </c>
      <c r="F20" s="175">
        <f>F6/AVERAGE(E7:F7)</f>
        <v>9.1129878735619382E-2</v>
      </c>
      <c r="G20" s="175">
        <f>G6/AVERAGE(F7:G7)</f>
        <v>0.11601061854314397</v>
      </c>
      <c r="H20" s="171"/>
      <c r="I20" s="264" t="s">
        <v>1187</v>
      </c>
      <c r="J20" s="264"/>
      <c r="K20" s="264"/>
    </row>
    <row r="21" spans="1:12">
      <c r="A21" s="7"/>
      <c r="B21" s="170" t="s">
        <v>43</v>
      </c>
      <c r="C21" s="182" t="s">
        <v>36</v>
      </c>
      <c r="D21" s="171"/>
      <c r="E21" s="175">
        <f>E6/AVERAGE(D8:E8)</f>
        <v>3.9702043399472912E-2</v>
      </c>
      <c r="F21" s="175">
        <f>F6/AVERAGE(E8:F8)</f>
        <v>4.527589018029253E-2</v>
      </c>
      <c r="G21" s="175">
        <f>G6/AVERAGE(F8:G8)</f>
        <v>5.4873595376014925E-2</v>
      </c>
      <c r="H21" s="171"/>
      <c r="I21" s="183" t="s">
        <v>1188</v>
      </c>
      <c r="J21" s="183">
        <v>2018</v>
      </c>
      <c r="K21" s="183" t="s">
        <v>1190</v>
      </c>
    </row>
    <row r="22" spans="1:12">
      <c r="A22" s="7"/>
      <c r="B22" s="176" t="s">
        <v>551</v>
      </c>
      <c r="C22" s="182"/>
      <c r="D22" s="171"/>
      <c r="E22" s="175"/>
      <c r="F22" s="175"/>
      <c r="G22" s="175"/>
      <c r="H22" s="171"/>
      <c r="I22" s="171" t="s">
        <v>1189</v>
      </c>
      <c r="J22" s="172"/>
      <c r="K22" s="185" t="e">
        <f>SUM(K30)/J22</f>
        <v>#DIV/0!</v>
      </c>
    </row>
    <row r="23" spans="1:12">
      <c r="A23" s="7"/>
      <c r="B23" s="170" t="s">
        <v>552</v>
      </c>
      <c r="C23" s="182" t="s">
        <v>36</v>
      </c>
      <c r="D23" s="175">
        <f>1-D7/D8</f>
        <v>0.50914748503157625</v>
      </c>
      <c r="E23" s="175">
        <f>1-E7/E8</f>
        <v>0.47010829390121156</v>
      </c>
      <c r="F23" s="175">
        <f>1-F7/F8</f>
        <v>0.5309666284215242</v>
      </c>
      <c r="G23" s="175">
        <f>1-G7/G8</f>
        <v>0.52322889303942222</v>
      </c>
      <c r="H23" s="171"/>
      <c r="I23" s="171" t="s">
        <v>1191</v>
      </c>
      <c r="J23" s="172"/>
      <c r="K23" s="185" t="e">
        <f>SUM(K32)/J23</f>
        <v>#DIV/0!</v>
      </c>
    </row>
    <row r="24" spans="1:12">
      <c r="A24" s="7"/>
      <c r="B24" s="170" t="s">
        <v>553</v>
      </c>
      <c r="C24" s="182" t="s">
        <v>36</v>
      </c>
      <c r="D24" s="175">
        <f>D8/D7-1</f>
        <v>1.037271827087062</v>
      </c>
      <c r="E24" s="175">
        <f>E8/E7-1</f>
        <v>0.88717805636604674</v>
      </c>
      <c r="F24" s="175">
        <f>F8/F7-1</f>
        <v>1.1320444569532855</v>
      </c>
      <c r="G24" s="175">
        <f>G8/G7-1</f>
        <v>1.0974425366818337</v>
      </c>
      <c r="H24" s="171"/>
      <c r="I24" s="171" t="s">
        <v>1376</v>
      </c>
      <c r="J24" s="172"/>
      <c r="K24" s="171"/>
    </row>
    <row r="25" spans="1:12">
      <c r="A25" s="7"/>
      <c r="B25" s="170" t="s">
        <v>554</v>
      </c>
      <c r="C25" s="182" t="s">
        <v>40</v>
      </c>
      <c r="D25" s="186">
        <f>'Input yearly HDC'!N19/'Input yearly HDC'!N31</f>
        <v>2.4216126258819517</v>
      </c>
      <c r="E25" s="186">
        <f>'Input yearly HDC'!O19/'Input yearly HDC'!O31</f>
        <v>2.7670010157440323</v>
      </c>
      <c r="F25" s="186">
        <f>'Input yearly HDC'!P19/'Input yearly HDC'!P31</f>
        <v>3.0933182002279387</v>
      </c>
      <c r="G25" s="186">
        <f>'Input yearly HDC'!Q19/'Input yearly HDC'!Q31</f>
        <v>3.3438299946197776</v>
      </c>
      <c r="H25" s="171"/>
      <c r="I25" s="171" t="s">
        <v>576</v>
      </c>
      <c r="J25" s="187"/>
      <c r="K25" s="197" t="s">
        <v>1649</v>
      </c>
    </row>
    <row r="26" spans="1:12">
      <c r="A26" s="7"/>
      <c r="B26" s="170" t="s">
        <v>555</v>
      </c>
      <c r="C26" s="182" t="s">
        <v>40</v>
      </c>
      <c r="D26" s="186">
        <f>('Input yearly HDC'!N19-'Input yearly HDC'!N23)/'Input yearly HDC'!N31</f>
        <v>0.41225892554611271</v>
      </c>
      <c r="E26" s="186">
        <f>('Input yearly HDC'!O19-'Input yearly HDC'!O23)/'Input yearly HDC'!O31</f>
        <v>0.60118334179786692</v>
      </c>
      <c r="F26" s="186">
        <f>('Input yearly HDC'!P19-'Input yearly HDC'!P23)/'Input yearly HDC'!P31</f>
        <v>0.94320611477926697</v>
      </c>
      <c r="G26" s="186">
        <f>('Input yearly HDC'!Q19-'Input yearly HDC'!Q23)/'Input yearly HDC'!Q31</f>
        <v>0.95147907865499259</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HDC'!Y1</f>
        <v>Quý 2/2016</v>
      </c>
      <c r="E28" s="199" t="str">
        <f>'Input quaterly HDC'!Z1</f>
        <v>Quý 3/2016</v>
      </c>
      <c r="F28" s="199" t="str">
        <f>'Input quaterly HDC'!AA1</f>
        <v>Quý 4/2016</v>
      </c>
      <c r="G28" s="199" t="str">
        <f>'Input quaterly HDC'!AB1</f>
        <v>Quý 1/2017</v>
      </c>
      <c r="H28" s="199" t="str">
        <f>'Input quaterly HDC'!AC1</f>
        <v>Quý 2/2017</v>
      </c>
      <c r="I28" s="199" t="str">
        <f>'Input quaterly HDC'!AD1</f>
        <v>Quý 3/2017</v>
      </c>
      <c r="J28" s="199" t="str">
        <f>'Input quaterly HDC'!AE1</f>
        <v>Quý 4/2017</v>
      </c>
      <c r="K28" s="199" t="str">
        <f>'Input quaterly HDC'!AF1</f>
        <v>Quý 1/2018</v>
      </c>
    </row>
    <row r="29" spans="1:12">
      <c r="A29" s="7"/>
      <c r="B29" s="170"/>
      <c r="C29" s="171"/>
      <c r="D29" s="171"/>
      <c r="E29" s="171"/>
      <c r="F29" s="171"/>
      <c r="G29" s="171"/>
      <c r="H29" s="171"/>
      <c r="I29" s="171"/>
      <c r="J29" s="171"/>
      <c r="K29" s="171"/>
    </row>
    <row r="30" spans="1:12">
      <c r="A30" s="7"/>
      <c r="B30" s="170" t="s">
        <v>541</v>
      </c>
      <c r="C30" s="171" t="s">
        <v>38</v>
      </c>
      <c r="D30" s="188">
        <f>'Input quaterly HDC'!Y3</f>
        <v>64807</v>
      </c>
      <c r="E30" s="188">
        <f>'Input quaterly HDC'!Z3</f>
        <v>98049</v>
      </c>
      <c r="F30" s="188">
        <f>'Input quaterly HDC'!AA3</f>
        <v>190450</v>
      </c>
      <c r="G30" s="188">
        <f>'Input quaterly HDC'!AB3</f>
        <v>70733</v>
      </c>
      <c r="H30" s="188">
        <f>'Input quaterly HDC'!AC3</f>
        <v>75770</v>
      </c>
      <c r="I30" s="188">
        <f>'Input quaterly HDC'!AD3</f>
        <v>170240</v>
      </c>
      <c r="J30" s="188">
        <f>'Input quaterly HDC'!AE3</f>
        <v>93378</v>
      </c>
      <c r="K30" s="188">
        <f>'Input quaterly HDC'!AF3</f>
        <v>248215</v>
      </c>
    </row>
    <row r="31" spans="1:12">
      <c r="A31" s="7"/>
      <c r="B31" s="170" t="s">
        <v>542</v>
      </c>
      <c r="C31" s="171" t="s">
        <v>38</v>
      </c>
      <c r="D31" s="188">
        <f>'Input quaterly HDC'!Y5</f>
        <v>19964</v>
      </c>
      <c r="E31" s="188">
        <f>'Input quaterly HDC'!Z5</f>
        <v>16465</v>
      </c>
      <c r="F31" s="188">
        <f>'Input quaterly HDC'!AA5</f>
        <v>56444</v>
      </c>
      <c r="G31" s="188">
        <f>'Input quaterly HDC'!AB5</f>
        <v>20787</v>
      </c>
      <c r="H31" s="188">
        <f>'Input quaterly HDC'!AC5</f>
        <v>19380</v>
      </c>
      <c r="I31" s="188">
        <f>'Input quaterly HDC'!AD5</f>
        <v>50267</v>
      </c>
      <c r="J31" s="188">
        <f>'Input quaterly HDC'!AE5</f>
        <v>16757</v>
      </c>
      <c r="K31" s="188">
        <f>'Input quaterly HDC'!AF5</f>
        <v>40911</v>
      </c>
    </row>
    <row r="32" spans="1:12">
      <c r="A32" s="7"/>
      <c r="B32" s="170" t="s">
        <v>543</v>
      </c>
      <c r="C32" s="170" t="s">
        <v>38</v>
      </c>
      <c r="D32" s="189">
        <f>'Input quaterly HDC'!Y15</f>
        <v>11509</v>
      </c>
      <c r="E32" s="189">
        <f>'Input quaterly HDC'!Z15</f>
        <v>7050</v>
      </c>
      <c r="F32" s="189">
        <f>'Input quaterly HDC'!AA15</f>
        <v>36406</v>
      </c>
      <c r="G32" s="189">
        <f>'Input quaterly HDC'!AB15</f>
        <v>12015</v>
      </c>
      <c r="H32" s="189">
        <f>'Input quaterly HDC'!AC15</f>
        <v>4429</v>
      </c>
      <c r="I32" s="189">
        <f>'Input quaterly HDC'!AD15</f>
        <v>33249</v>
      </c>
      <c r="J32" s="189">
        <f>'Input quaterly HDC'!AE15</f>
        <v>30586</v>
      </c>
      <c r="K32" s="189">
        <f>'Input quaterly HDC'!AF15</f>
        <v>25723</v>
      </c>
      <c r="L32" s="10"/>
    </row>
    <row r="33" spans="1:12">
      <c r="A33" s="7"/>
      <c r="B33" s="170" t="s">
        <v>544</v>
      </c>
      <c r="C33" s="171" t="s">
        <v>38</v>
      </c>
      <c r="D33" s="188">
        <f>'Input quaterly HDC'!Y33</f>
        <v>644596</v>
      </c>
      <c r="E33" s="188">
        <f>'Input quaterly HDC'!Z33</f>
        <v>636950</v>
      </c>
      <c r="F33" s="188">
        <f>'Input quaterly HDC'!AA33</f>
        <v>668047</v>
      </c>
      <c r="G33" s="188">
        <f>'Input quaterly HDC'!AB33</f>
        <v>679990</v>
      </c>
      <c r="H33" s="188">
        <f>'Input quaterly HDC'!AC33</f>
        <v>634868</v>
      </c>
      <c r="I33" s="188">
        <f>'Input quaterly HDC'!AD33</f>
        <v>691976</v>
      </c>
      <c r="J33" s="188">
        <f>'Input quaterly HDC'!AE33</f>
        <v>716022</v>
      </c>
      <c r="K33" s="188">
        <f>'Input quaterly HDC'!AF33</f>
        <v>731309</v>
      </c>
    </row>
    <row r="34" spans="1:12">
      <c r="A34" s="7"/>
      <c r="B34" s="170" t="s">
        <v>545</v>
      </c>
      <c r="C34" s="171" t="s">
        <v>38</v>
      </c>
      <c r="D34" s="188">
        <f>'Input quaterly HDC'!Y38</f>
        <v>1326089</v>
      </c>
      <c r="E34" s="188">
        <f>'Input quaterly HDC'!Z38</f>
        <v>1291565</v>
      </c>
      <c r="F34" s="188">
        <f>'Input quaterly HDC'!AA38</f>
        <v>1424087</v>
      </c>
      <c r="G34" s="188">
        <f>'Input quaterly HDC'!AB38</f>
        <v>1476874</v>
      </c>
      <c r="H34" s="188">
        <f>'Input quaterly HDC'!AC38</f>
        <v>1543355</v>
      </c>
      <c r="I34" s="188">
        <f>'Input quaterly HDC'!AD38</f>
        <v>1565861</v>
      </c>
      <c r="J34" s="188">
        <f>'Input quaterly HDC'!AE38</f>
        <v>1502095</v>
      </c>
      <c r="K34" s="188">
        <f>'Input quaterly HDC'!AF38</f>
        <v>1413804</v>
      </c>
    </row>
    <row r="35" spans="1:12">
      <c r="A35" s="7"/>
      <c r="B35" s="170" t="s">
        <v>546</v>
      </c>
      <c r="C35" s="171" t="s">
        <v>39</v>
      </c>
      <c r="D35" s="188">
        <f>'Input quaterly HDC'!Y34*1000000/10000</f>
        <v>41113200</v>
      </c>
      <c r="E35" s="188">
        <f>'Input quaterly HDC'!Z34*1000000/10000</f>
        <v>41113200</v>
      </c>
      <c r="F35" s="188">
        <f>'Input quaterly HDC'!AA34*1000000/10000</f>
        <v>45078900</v>
      </c>
      <c r="G35" s="188">
        <f>'Input quaterly HDC'!AB34*1000000/10000</f>
        <v>45078900</v>
      </c>
      <c r="H35" s="188">
        <f>'Input quaterly HDC'!AC34*1000000/10000</f>
        <v>45078900</v>
      </c>
      <c r="I35" s="188">
        <f>'Input quaterly HDC'!AD34*1000000/10000</f>
        <v>45078900</v>
      </c>
      <c r="J35" s="188">
        <f>'Input quaterly HDC'!AE34*1000000/10000</f>
        <v>45078900</v>
      </c>
      <c r="K35" s="188">
        <f>'Input quaterly HDC'!AF34*1000000/10000</f>
        <v>45078900</v>
      </c>
    </row>
    <row r="36" spans="1:12">
      <c r="A36" s="7"/>
      <c r="B36" s="170"/>
      <c r="C36" s="171"/>
      <c r="D36" s="188"/>
      <c r="E36" s="188"/>
      <c r="F36" s="188"/>
      <c r="G36" s="188"/>
      <c r="H36" s="188"/>
      <c r="I36" s="188"/>
      <c r="J36" s="188"/>
      <c r="K36" s="188"/>
    </row>
    <row r="37" spans="1:12">
      <c r="A37" s="7"/>
      <c r="B37" s="170" t="s">
        <v>547</v>
      </c>
      <c r="C37" s="171" t="s">
        <v>36</v>
      </c>
      <c r="D37" s="190">
        <f>D31/D30</f>
        <v>0.30805314240745596</v>
      </c>
      <c r="E37" s="190">
        <f t="shared" ref="E37:K37" si="0">E31/E30</f>
        <v>0.16792624096115208</v>
      </c>
      <c r="F37" s="190">
        <f t="shared" si="0"/>
        <v>0.2963717511157784</v>
      </c>
      <c r="G37" s="190">
        <f t="shared" si="0"/>
        <v>0.29387980150707593</v>
      </c>
      <c r="H37" s="190">
        <f t="shared" si="0"/>
        <v>0.25577405305529893</v>
      </c>
      <c r="I37" s="190">
        <f t="shared" si="0"/>
        <v>0.29527138157894739</v>
      </c>
      <c r="J37" s="190">
        <f t="shared" si="0"/>
        <v>0.17945340444215982</v>
      </c>
      <c r="K37" s="190">
        <f t="shared" si="0"/>
        <v>0.1648208206595089</v>
      </c>
      <c r="L37" s="11"/>
    </row>
    <row r="38" spans="1:12">
      <c r="A38" s="7"/>
      <c r="B38" s="170" t="s">
        <v>571</v>
      </c>
      <c r="C38" s="171" t="s">
        <v>36</v>
      </c>
      <c r="D38" s="190">
        <f>D32/D30</f>
        <v>0.17758884071165151</v>
      </c>
      <c r="E38" s="190">
        <f t="shared" ref="E38:K38" si="1">E32/E30</f>
        <v>7.1902824098155002E-2</v>
      </c>
      <c r="F38" s="190">
        <f t="shared" si="1"/>
        <v>0.19115778419532686</v>
      </c>
      <c r="G38" s="190">
        <f t="shared" si="1"/>
        <v>0.16986413696577268</v>
      </c>
      <c r="H38" s="190">
        <f t="shared" si="1"/>
        <v>5.8453213672957638E-2</v>
      </c>
      <c r="I38" s="190">
        <f t="shared" si="1"/>
        <v>0.19530662593984963</v>
      </c>
      <c r="J38" s="190">
        <f t="shared" si="1"/>
        <v>0.32755038660069824</v>
      </c>
      <c r="K38" s="190">
        <f t="shared" si="1"/>
        <v>0.1036319319944403</v>
      </c>
      <c r="L38" s="11"/>
    </row>
    <row r="39" spans="1:12">
      <c r="A39" s="7"/>
      <c r="B39" s="170" t="s">
        <v>41</v>
      </c>
      <c r="C39" s="171" t="s">
        <v>40</v>
      </c>
      <c r="D39" s="172">
        <f>D32*1000000/D35</f>
        <v>279.93442495354287</v>
      </c>
      <c r="E39" s="172">
        <f t="shared" ref="E39:K39" si="2">E32*1000000/E35</f>
        <v>171.47777356177579</v>
      </c>
      <c r="F39" s="172">
        <f t="shared" si="2"/>
        <v>807.60621931768526</v>
      </c>
      <c r="G39" s="172">
        <f t="shared" si="2"/>
        <v>266.53267936883998</v>
      </c>
      <c r="H39" s="172">
        <f t="shared" si="2"/>
        <v>98.249957297094653</v>
      </c>
      <c r="I39" s="172">
        <f t="shared" si="2"/>
        <v>737.57345454303459</v>
      </c>
      <c r="J39" s="172">
        <f t="shared" si="2"/>
        <v>678.49925353103117</v>
      </c>
      <c r="K39" s="172">
        <f t="shared" si="2"/>
        <v>570.6217321185743</v>
      </c>
    </row>
    <row r="40" spans="1:12">
      <c r="A40" s="7"/>
      <c r="B40" s="170" t="s">
        <v>548</v>
      </c>
      <c r="C40" s="171"/>
      <c r="D40" s="172">
        <f>D33*1000000/D35</f>
        <v>15678.565521535662</v>
      </c>
      <c r="E40" s="172">
        <f t="shared" ref="E40:K40" si="3">E33*1000000/E35</f>
        <v>15492.591187258593</v>
      </c>
      <c r="F40" s="172">
        <f t="shared" si="3"/>
        <v>14819.505356164414</v>
      </c>
      <c r="G40" s="172">
        <f t="shared" si="3"/>
        <v>15084.440835956511</v>
      </c>
      <c r="H40" s="172">
        <f t="shared" si="3"/>
        <v>14083.484734543212</v>
      </c>
      <c r="I40" s="172">
        <f t="shared" si="3"/>
        <v>15350.330198829164</v>
      </c>
      <c r="J40" s="172">
        <f t="shared" si="3"/>
        <v>15883.75049080612</v>
      </c>
      <c r="K40" s="172">
        <f t="shared" si="3"/>
        <v>16222.867017606906</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0.16916382489545884</v>
      </c>
      <c r="I42" s="179">
        <f>(I30-E30)/ABS(E30)</f>
        <v>0.73627471978296566</v>
      </c>
      <c r="J42" s="179">
        <f>(J30-F30)/ABS(F30)</f>
        <v>-0.50969808348647938</v>
      </c>
      <c r="K42" s="179">
        <f>(K30-G30)/ABS(G30)</f>
        <v>2.5091824183902847</v>
      </c>
      <c r="L42" s="12"/>
    </row>
    <row r="43" spans="1:12">
      <c r="A43" s="7"/>
      <c r="B43" s="170" t="s">
        <v>564</v>
      </c>
      <c r="C43" s="180" t="s">
        <v>36</v>
      </c>
      <c r="D43" s="170"/>
      <c r="E43" s="174">
        <f>E30/D30-1</f>
        <v>0.51293841714629584</v>
      </c>
      <c r="F43" s="174">
        <f t="shared" ref="F43:K43" si="4">F30/E30-1</f>
        <v>0.94239614886434331</v>
      </c>
      <c r="G43" s="174">
        <f t="shared" si="4"/>
        <v>-0.6286006825938566</v>
      </c>
      <c r="H43" s="174">
        <f t="shared" si="4"/>
        <v>7.1211457169920722E-2</v>
      </c>
      <c r="I43" s="174">
        <f>I30/H30-1</f>
        <v>1.24679952487792</v>
      </c>
      <c r="J43" s="174">
        <f t="shared" si="4"/>
        <v>-0.45149201127819549</v>
      </c>
      <c r="K43" s="174">
        <f t="shared" si="4"/>
        <v>1.6581743022981859</v>
      </c>
      <c r="L43" s="12"/>
    </row>
    <row r="44" spans="1:12" s="8" customFormat="1">
      <c r="A44" s="13"/>
      <c r="B44" s="170" t="s">
        <v>562</v>
      </c>
      <c r="C44" s="177" t="s">
        <v>36</v>
      </c>
      <c r="D44" s="178"/>
      <c r="E44" s="191"/>
      <c r="F44" s="191"/>
      <c r="G44" s="191"/>
      <c r="H44" s="179">
        <f>(H32-D32)/ABS(D32)</f>
        <v>-0.61517073594578153</v>
      </c>
      <c r="I44" s="179">
        <f>(I32-E32)/ABS(E32)</f>
        <v>3.7161702127659573</v>
      </c>
      <c r="J44" s="179">
        <f>(J32-F32)/ABS(F32)</f>
        <v>-0.15986375872108993</v>
      </c>
      <c r="K44" s="179">
        <f>(K32-G32)/ABS(G32)</f>
        <v>1.1409071993341657</v>
      </c>
      <c r="L44" s="14"/>
    </row>
    <row r="45" spans="1:12">
      <c r="A45" s="7"/>
      <c r="B45" s="170" t="s">
        <v>567</v>
      </c>
      <c r="C45" s="180" t="s">
        <v>36</v>
      </c>
      <c r="D45" s="170"/>
      <c r="E45" s="174">
        <f>E32/D32-1</f>
        <v>-0.38743591971500568</v>
      </c>
      <c r="F45" s="174">
        <f t="shared" ref="F45:K45" si="5">F32/E32-1</f>
        <v>4.1639716312056736</v>
      </c>
      <c r="G45" s="174">
        <f t="shared" si="5"/>
        <v>-0.66997198264022417</v>
      </c>
      <c r="H45" s="174">
        <f>(H32-G32)/ABS(G32)</f>
        <v>-0.63137744486059089</v>
      </c>
      <c r="I45" s="174">
        <f>I32/H32-1</f>
        <v>6.5071122149469405</v>
      </c>
      <c r="J45" s="174">
        <f t="shared" si="5"/>
        <v>-8.0092634364943294E-2</v>
      </c>
      <c r="K45" s="174">
        <f t="shared" si="5"/>
        <v>-0.15899431112273588</v>
      </c>
      <c r="L45" s="12"/>
    </row>
    <row r="46" spans="1:12" s="8" customFormat="1">
      <c r="A46" s="13"/>
      <c r="B46" s="170" t="s">
        <v>565</v>
      </c>
      <c r="C46" s="177" t="s">
        <v>36</v>
      </c>
      <c r="D46" s="178"/>
      <c r="E46" s="191"/>
      <c r="F46" s="191"/>
      <c r="G46" s="191"/>
      <c r="H46" s="179">
        <f>(H39-D39)/ABS(D39)</f>
        <v>-0.6490250982407757</v>
      </c>
      <c r="I46" s="179">
        <f>(I39-E39)/ABS(E39)</f>
        <v>3.3012772980593881</v>
      </c>
      <c r="J46" s="179">
        <f>(J39-F39)/ABS(F39)</f>
        <v>-0.15986375872108993</v>
      </c>
      <c r="K46" s="179">
        <f>(K39-G39)/ABS(G39)</f>
        <v>1.1409071993341655</v>
      </c>
      <c r="L46" s="14"/>
    </row>
    <row r="47" spans="1:12">
      <c r="A47" s="7"/>
      <c r="B47" s="170" t="s">
        <v>566</v>
      </c>
      <c r="C47" s="180" t="s">
        <v>36</v>
      </c>
      <c r="D47" s="170"/>
      <c r="E47" s="174">
        <f>E39/D39-1</f>
        <v>-0.38743591971500557</v>
      </c>
      <c r="F47" s="174">
        <f t="shared" ref="F47:K47" si="6">F39/E39-1</f>
        <v>3.7096845412839512</v>
      </c>
      <c r="G47" s="174">
        <f t="shared" si="6"/>
        <v>-0.66997198264022417</v>
      </c>
      <c r="H47" s="174">
        <f t="shared" si="6"/>
        <v>-0.63137744486059089</v>
      </c>
      <c r="I47" s="174">
        <f>I39/H39-1</f>
        <v>6.5071122149469405</v>
      </c>
      <c r="J47" s="174">
        <f t="shared" si="6"/>
        <v>-8.0092634364943294E-2</v>
      </c>
      <c r="K47" s="174">
        <f t="shared" si="6"/>
        <v>-0.15899431112273599</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1.1002336240759207E-2</v>
      </c>
      <c r="F49" s="174">
        <f t="shared" ref="F49:K49" si="7">F32/AVERAGE(E33:F33)</f>
        <v>5.5794764279151601E-2</v>
      </c>
      <c r="G49" s="174">
        <f t="shared" si="7"/>
        <v>1.7825920208421581E-2</v>
      </c>
      <c r="H49" s="174">
        <f t="shared" si="7"/>
        <v>6.7368491502504454E-3</v>
      </c>
      <c r="I49" s="174">
        <f>I32/AVERAGE(H33:I33)</f>
        <v>5.0117421490393749E-2</v>
      </c>
      <c r="J49" s="174">
        <f t="shared" si="7"/>
        <v>4.3446084440460851E-2</v>
      </c>
      <c r="K49" s="174">
        <f t="shared" si="7"/>
        <v>3.5545428101795652E-2</v>
      </c>
      <c r="L49" s="12"/>
    </row>
    <row r="50" spans="1:12">
      <c r="A50" s="7"/>
      <c r="B50" s="170" t="s">
        <v>43</v>
      </c>
      <c r="C50" s="182" t="s">
        <v>36</v>
      </c>
      <c r="D50" s="171"/>
      <c r="E50" s="175">
        <f>E32/AVERAGE(D34:E34)</f>
        <v>5.386502570622397E-3</v>
      </c>
      <c r="F50" s="175">
        <f t="shared" ref="F50:K50" si="8">F32/AVERAGE(E34:F34)</f>
        <v>2.6811977381490708E-2</v>
      </c>
      <c r="G50" s="175">
        <f t="shared" si="8"/>
        <v>8.2834619286505408E-3</v>
      </c>
      <c r="H50" s="175">
        <f t="shared" si="8"/>
        <v>2.9328901881281186E-3</v>
      </c>
      <c r="I50" s="174">
        <f>I32/AVERAGE(H34:I34)</f>
        <v>2.1387385115733355E-2</v>
      </c>
      <c r="J50" s="174">
        <f t="shared" si="8"/>
        <v>1.9939008251748068E-2</v>
      </c>
      <c r="K50" s="174">
        <f t="shared" si="8"/>
        <v>1.7643272280692849E-2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0.51391196216845181</v>
      </c>
      <c r="E52" s="175">
        <f t="shared" si="9"/>
        <v>0.50683860278034787</v>
      </c>
      <c r="F52" s="175">
        <f t="shared" si="9"/>
        <v>0.53089453102233219</v>
      </c>
      <c r="G52" s="175">
        <f t="shared" si="9"/>
        <v>0.53957480462111196</v>
      </c>
      <c r="H52" s="175">
        <f t="shared" si="9"/>
        <v>0.58864421989756077</v>
      </c>
      <c r="I52" s="175">
        <f t="shared" si="9"/>
        <v>0.55808593483074165</v>
      </c>
      <c r="J52" s="175">
        <f t="shared" si="9"/>
        <v>0.52331776618655945</v>
      </c>
      <c r="K52" s="175">
        <f t="shared" si="9"/>
        <v>0.48273664524927073</v>
      </c>
    </row>
    <row r="53" spans="1:12">
      <c r="A53" s="7"/>
      <c r="B53" s="170" t="s">
        <v>553</v>
      </c>
      <c r="C53" s="182" t="s">
        <v>36</v>
      </c>
      <c r="D53" s="175">
        <f t="shared" ref="D53:K53" si="10">D34/D33-1</f>
        <v>1.0572405041297186</v>
      </c>
      <c r="E53" s="175">
        <f t="shared" si="10"/>
        <v>1.0277337310620926</v>
      </c>
      <c r="F53" s="175">
        <f t="shared" si="10"/>
        <v>1.131716780406169</v>
      </c>
      <c r="G53" s="175">
        <f t="shared" si="10"/>
        <v>1.1719054691980766</v>
      </c>
      <c r="H53" s="175">
        <f t="shared" si="10"/>
        <v>1.4309856537106924</v>
      </c>
      <c r="I53" s="175">
        <f t="shared" si="10"/>
        <v>1.2628833947998195</v>
      </c>
      <c r="J53" s="175">
        <f t="shared" si="10"/>
        <v>1.0978335861188624</v>
      </c>
      <c r="K53" s="175">
        <f t="shared" si="10"/>
        <v>0.93325119751021801</v>
      </c>
    </row>
    <row r="54" spans="1:12">
      <c r="A54" s="7"/>
      <c r="B54" s="170" t="s">
        <v>554</v>
      </c>
      <c r="C54" s="182" t="s">
        <v>40</v>
      </c>
      <c r="D54" s="186">
        <f>'Input quaterly HDC'!Y19/'Input quaterly HDC'!Y31</f>
        <v>2.9555539376289284</v>
      </c>
      <c r="E54" s="186">
        <f>'Input quaterly HDC'!Z19/'Input quaterly HDC'!Z31</f>
        <v>3.2226672834634957</v>
      </c>
      <c r="F54" s="186">
        <f>'Input quaterly HDC'!AA19/'Input quaterly HDC'!AA31</f>
        <v>3.0943701550615841</v>
      </c>
      <c r="G54" s="186">
        <f>'Input quaterly HDC'!AB19/'Input quaterly HDC'!AB31</f>
        <v>3.0723090721251545</v>
      </c>
      <c r="H54" s="186">
        <f>'Input quaterly HDC'!AD19/'Input quaterly HDC'!AC31</f>
        <v>2.6683235777461825</v>
      </c>
      <c r="I54" s="186">
        <f>'Input quaterly HDC'!AD19/'Input quaterly HDC'!AD31</f>
        <v>2.7462689970904544</v>
      </c>
      <c r="J54" s="186">
        <f>'Input quaterly HDC'!AE19/'Input quaterly HDC'!AE31</f>
        <v>3.3438299946197776</v>
      </c>
      <c r="K54" s="186">
        <f>'Input quaterly HDC'!AF19/'Input quaterly HDC'!AF31</f>
        <v>4.2991127422915145</v>
      </c>
    </row>
    <row r="55" spans="1:12">
      <c r="A55" s="7"/>
      <c r="B55" s="170" t="s">
        <v>555</v>
      </c>
      <c r="C55" s="182" t="s">
        <v>40</v>
      </c>
      <c r="D55" s="192">
        <f>('Input quaterly HDC'!Y19-'Input quaterly HDC'!Y23)/'Input quaterly HDC'!Y31</f>
        <v>0.77233345467783032</v>
      </c>
      <c r="E55" s="192">
        <f>('Input quaterly HDC'!Z19-'Input quaterly HDC'!Z23)/'Input quaterly HDC'!Z31</f>
        <v>0.74923399276170777</v>
      </c>
      <c r="F55" s="192">
        <f>('Input quaterly HDC'!AA19-'Input quaterly HDC'!AA23)/'Input quaterly HDC'!AA31</f>
        <v>0.94359084281612382</v>
      </c>
      <c r="G55" s="192">
        <f>('Input quaterly HDC'!AB19-'Input quaterly HDC'!AB23)/'Input quaterly HDC'!AB31</f>
        <v>0.84845202820067434</v>
      </c>
      <c r="H55" s="192">
        <f>('Input quaterly HDC'!AD19-'Input quaterly HDC'!AC23)/'Input quaterly HDC'!AC31</f>
        <v>0.76611518363277142</v>
      </c>
      <c r="I55" s="192">
        <f>('Input quaterly HDC'!AD19-'Input quaterly HDC'!AD23)/'Input quaterly HDC'!AD31</f>
        <v>0.84493129025330715</v>
      </c>
      <c r="J55" s="192">
        <f>('Input quaterly HDC'!AE19-'Input quaterly HDC'!AE23)/'Input quaterly HDC'!AE31</f>
        <v>0.95147907865499259</v>
      </c>
      <c r="K55" s="192">
        <f>('Input quaterly HDC'!AF19-'Input quaterly HDC'!AF23)/'Input quaterly HDC'!AF31</f>
        <v>1.3635539287877234</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hợp'!D16</f>
        <v>12800</v>
      </c>
    </row>
    <row r="58" spans="1:12">
      <c r="A58" s="7"/>
      <c r="B58" s="170" t="s">
        <v>558</v>
      </c>
      <c r="C58" s="171" t="s">
        <v>38</v>
      </c>
      <c r="D58" s="172"/>
      <c r="E58" s="172"/>
      <c r="F58" s="172"/>
      <c r="G58" s="172"/>
      <c r="H58" s="172"/>
      <c r="I58" s="172"/>
      <c r="J58" s="172"/>
      <c r="K58" s="172">
        <f>K57*K35/1000000</f>
        <v>577009.92000000004</v>
      </c>
    </row>
    <row r="59" spans="1:12">
      <c r="A59" s="7"/>
      <c r="B59" s="170" t="s">
        <v>559</v>
      </c>
      <c r="C59" s="171" t="s">
        <v>40</v>
      </c>
      <c r="D59" s="172"/>
      <c r="E59" s="172"/>
      <c r="F59" s="172"/>
      <c r="G59" s="172"/>
      <c r="H59" s="172"/>
      <c r="I59" s="172"/>
      <c r="J59" s="172"/>
      <c r="K59" s="194">
        <f>K57/(SUM(H32:K32)*1000000/K35)</f>
        <v>6.1392524498068886</v>
      </c>
    </row>
    <row r="60" spans="1:12">
      <c r="A60" s="7"/>
      <c r="B60" s="170" t="s">
        <v>560</v>
      </c>
      <c r="C60" s="171" t="s">
        <v>40</v>
      </c>
      <c r="D60" s="172"/>
      <c r="E60" s="172"/>
      <c r="F60" s="172"/>
      <c r="G60" s="172"/>
      <c r="H60" s="172"/>
      <c r="I60" s="172"/>
      <c r="J60" s="172"/>
      <c r="K60" s="195">
        <f>K57/K40</f>
        <v>0.78900973459919133</v>
      </c>
    </row>
  </sheetData>
  <mergeCells count="3">
    <mergeCell ref="I2:K2"/>
    <mergeCell ref="I20:K20"/>
    <mergeCell ref="I3:K19"/>
  </mergeCells>
  <conditionalFormatting sqref="E16:G18">
    <cfRule type="cellIs" dxfId="41" priority="3" operator="lessThan">
      <formula>0</formula>
    </cfRule>
    <cfRule type="cellIs" dxfId="40" priority="4" operator="greaterThan">
      <formula>0</formula>
    </cfRule>
  </conditionalFormatting>
  <conditionalFormatting sqref="H42:K42 H44:K44 H46:K46">
    <cfRule type="cellIs" dxfId="39" priority="1" operator="lessThan">
      <formula>0</formula>
    </cfRule>
    <cfRule type="cellIs" dxfId="38" priority="2" operator="greaterThan">
      <formula>0</formula>
    </cfRule>
  </conditionalFormatting>
  <pageMargins left="0.7" right="0.7" top="0.75" bottom="0.75" header="0.3" footer="0.3"/>
  <pageSetup orientation="portrait" horizontalDpi="300" verticalDpi="0" r:id="rId1"/>
  <drawing r:id="rId2"/>
</worksheet>
</file>

<file path=xl/worksheets/sheet11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392025</v>
      </c>
      <c r="E3" s="26">
        <v>423552</v>
      </c>
      <c r="F3" s="26">
        <v>478861</v>
      </c>
      <c r="G3" s="26">
        <v>410121</v>
      </c>
      <c r="I3" s="22">
        <f>REPLACE(D3,1,3,"")/1</f>
        <v>25</v>
      </c>
      <c r="J3" s="22">
        <f t="shared" ref="J3:L16" si="0">REPLACE(E3,1,3,"")/1</f>
        <v>552</v>
      </c>
      <c r="K3" s="22">
        <f t="shared" si="0"/>
        <v>861</v>
      </c>
      <c r="L3" s="22">
        <f t="shared" si="0"/>
        <v>121</v>
      </c>
      <c r="N3" s="2">
        <f>D3</f>
        <v>392025</v>
      </c>
      <c r="O3" s="2">
        <f t="shared" ref="O3:Q17" si="1">E3</f>
        <v>423552</v>
      </c>
      <c r="P3" s="2">
        <f t="shared" si="1"/>
        <v>478861</v>
      </c>
      <c r="Q3" s="2">
        <f t="shared" si="1"/>
        <v>410121</v>
      </c>
    </row>
    <row r="4" spans="1:17" ht="61.5" customHeight="1" thickBot="1">
      <c r="A4" s="244" t="s">
        <v>2</v>
      </c>
      <c r="B4" s="245"/>
      <c r="C4" s="15"/>
      <c r="D4" s="27">
        <v>325809</v>
      </c>
      <c r="E4" s="27">
        <v>323158</v>
      </c>
      <c r="F4" s="27">
        <v>372441</v>
      </c>
      <c r="G4" s="27">
        <v>302930</v>
      </c>
      <c r="I4" s="22">
        <f t="shared" ref="I4:I16" si="2">REPLACE(D4,1,3,"")/1</f>
        <v>809</v>
      </c>
      <c r="J4" s="22">
        <f t="shared" si="0"/>
        <v>158</v>
      </c>
      <c r="K4" s="22">
        <f t="shared" si="0"/>
        <v>441</v>
      </c>
      <c r="L4" s="22">
        <f t="shared" si="0"/>
        <v>930</v>
      </c>
      <c r="N4" s="2">
        <f t="shared" ref="N4:Q38" si="3">D4</f>
        <v>325809</v>
      </c>
      <c r="O4" s="2">
        <f t="shared" si="1"/>
        <v>323158</v>
      </c>
      <c r="P4" s="2">
        <f t="shared" si="1"/>
        <v>372441</v>
      </c>
      <c r="Q4" s="2">
        <f t="shared" si="1"/>
        <v>302930</v>
      </c>
    </row>
    <row r="5" spans="1:17" ht="61.5" customHeight="1" thickBot="1">
      <c r="A5" s="254" t="s">
        <v>3</v>
      </c>
      <c r="B5" s="255"/>
      <c r="C5" s="15"/>
      <c r="D5" s="26">
        <v>66216</v>
      </c>
      <c r="E5" s="26">
        <v>100393</v>
      </c>
      <c r="F5" s="26">
        <v>106419</v>
      </c>
      <c r="G5" s="26">
        <v>107191</v>
      </c>
      <c r="I5" s="22">
        <f t="shared" si="2"/>
        <v>16</v>
      </c>
      <c r="J5" s="22">
        <f t="shared" si="0"/>
        <v>393</v>
      </c>
      <c r="K5" s="22">
        <f t="shared" si="0"/>
        <v>419</v>
      </c>
      <c r="L5" s="22">
        <f t="shared" si="0"/>
        <v>191</v>
      </c>
      <c r="N5" s="2">
        <f t="shared" si="3"/>
        <v>66216</v>
      </c>
      <c r="O5" s="2">
        <f t="shared" si="1"/>
        <v>100393</v>
      </c>
      <c r="P5" s="2">
        <f t="shared" si="1"/>
        <v>106419</v>
      </c>
      <c r="Q5" s="2">
        <f t="shared" si="1"/>
        <v>107191</v>
      </c>
    </row>
    <row r="6" spans="1:17" ht="30" customHeight="1" thickBot="1">
      <c r="A6" s="244" t="s">
        <v>4</v>
      </c>
      <c r="B6" s="245"/>
      <c r="C6" s="15"/>
      <c r="D6" s="27">
        <v>1807</v>
      </c>
      <c r="E6" s="27">
        <v>3102</v>
      </c>
      <c r="F6" s="27">
        <v>3226</v>
      </c>
      <c r="G6" s="27">
        <v>42233</v>
      </c>
      <c r="I6" s="22">
        <f t="shared" si="2"/>
        <v>7</v>
      </c>
      <c r="J6" s="22">
        <f t="shared" si="0"/>
        <v>2</v>
      </c>
      <c r="K6" s="22">
        <f t="shared" si="0"/>
        <v>6</v>
      </c>
      <c r="L6" s="22">
        <f t="shared" si="0"/>
        <v>33</v>
      </c>
      <c r="N6" s="2">
        <f t="shared" si="3"/>
        <v>1807</v>
      </c>
      <c r="O6" s="2">
        <f t="shared" si="1"/>
        <v>3102</v>
      </c>
      <c r="P6" s="2">
        <f t="shared" si="1"/>
        <v>3226</v>
      </c>
      <c r="Q6" s="2">
        <f t="shared" si="1"/>
        <v>42233</v>
      </c>
    </row>
    <row r="7" spans="1:17" ht="24" customHeight="1" thickBot="1">
      <c r="A7" s="244" t="s">
        <v>5</v>
      </c>
      <c r="B7" s="245"/>
      <c r="C7" s="15"/>
      <c r="D7" s="27">
        <v>8964</v>
      </c>
      <c r="E7" s="27">
        <v>12625</v>
      </c>
      <c r="F7" s="27">
        <v>8158</v>
      </c>
      <c r="G7" s="27">
        <v>16860</v>
      </c>
      <c r="I7" s="22">
        <f t="shared" si="2"/>
        <v>4</v>
      </c>
      <c r="J7" s="22">
        <f t="shared" si="0"/>
        <v>25</v>
      </c>
      <c r="K7" s="22">
        <f t="shared" si="0"/>
        <v>8</v>
      </c>
      <c r="L7" s="22">
        <f t="shared" si="0"/>
        <v>60</v>
      </c>
      <c r="N7" s="2">
        <f t="shared" si="3"/>
        <v>8964</v>
      </c>
      <c r="O7" s="2">
        <f t="shared" si="1"/>
        <v>12625</v>
      </c>
      <c r="P7" s="2">
        <f t="shared" si="1"/>
        <v>8158</v>
      </c>
      <c r="Q7" s="2">
        <f t="shared" si="1"/>
        <v>16860</v>
      </c>
    </row>
    <row r="8" spans="1:17" ht="24" customHeight="1" thickBot="1">
      <c r="A8" s="244" t="s">
        <v>6</v>
      </c>
      <c r="B8" s="245"/>
      <c r="C8" s="15"/>
      <c r="D8" s="28">
        <v>230</v>
      </c>
      <c r="E8" s="27">
        <v>2229</v>
      </c>
      <c r="F8" s="27">
        <v>5386</v>
      </c>
      <c r="G8" s="27">
        <v>5377</v>
      </c>
      <c r="I8" s="22" t="e">
        <f t="shared" si="2"/>
        <v>#VALUE!</v>
      </c>
      <c r="J8" s="22">
        <f t="shared" si="0"/>
        <v>9</v>
      </c>
      <c r="K8" s="22">
        <f t="shared" si="0"/>
        <v>6</v>
      </c>
      <c r="L8" s="22">
        <f t="shared" si="0"/>
        <v>7</v>
      </c>
      <c r="N8" s="2">
        <f t="shared" si="3"/>
        <v>230</v>
      </c>
      <c r="O8" s="2">
        <f t="shared" si="1"/>
        <v>2229</v>
      </c>
      <c r="P8" s="2">
        <f t="shared" si="1"/>
        <v>5386</v>
      </c>
      <c r="Q8" s="2">
        <f t="shared" si="1"/>
        <v>5377</v>
      </c>
    </row>
    <row r="9" spans="1:17" ht="37.5" customHeight="1" thickBot="1">
      <c r="A9" s="244" t="s">
        <v>7</v>
      </c>
      <c r="B9" s="245"/>
      <c r="C9" s="15"/>
      <c r="D9" s="27">
        <v>27342</v>
      </c>
      <c r="E9" s="27">
        <v>27936</v>
      </c>
      <c r="F9" s="27">
        <v>27345</v>
      </c>
      <c r="G9" s="27">
        <v>30707</v>
      </c>
      <c r="I9" s="22">
        <f t="shared" si="2"/>
        <v>42</v>
      </c>
      <c r="J9" s="22">
        <f t="shared" si="0"/>
        <v>36</v>
      </c>
      <c r="K9" s="22">
        <f t="shared" si="0"/>
        <v>45</v>
      </c>
      <c r="L9" s="22">
        <f t="shared" si="0"/>
        <v>7</v>
      </c>
      <c r="N9" s="2">
        <f t="shared" si="3"/>
        <v>27342</v>
      </c>
      <c r="O9" s="2">
        <f t="shared" si="1"/>
        <v>27936</v>
      </c>
      <c r="P9" s="2">
        <f t="shared" si="1"/>
        <v>27345</v>
      </c>
      <c r="Q9" s="2">
        <f t="shared" si="1"/>
        <v>30707</v>
      </c>
    </row>
    <row r="10" spans="1:17" ht="61.5" customHeight="1" thickBot="1">
      <c r="A10" s="254" t="s">
        <v>8</v>
      </c>
      <c r="B10" s="255"/>
      <c r="C10" s="15"/>
      <c r="D10" s="26">
        <v>31488</v>
      </c>
      <c r="E10" s="26">
        <v>60665</v>
      </c>
      <c r="F10" s="26">
        <v>68842</v>
      </c>
      <c r="G10" s="26">
        <v>96759</v>
      </c>
      <c r="I10" s="22">
        <f t="shared" si="2"/>
        <v>88</v>
      </c>
      <c r="J10" s="22">
        <f t="shared" si="0"/>
        <v>65</v>
      </c>
      <c r="K10" s="22">
        <f t="shared" si="0"/>
        <v>42</v>
      </c>
      <c r="L10" s="22">
        <f t="shared" si="0"/>
        <v>59</v>
      </c>
      <c r="N10" s="2">
        <f t="shared" si="3"/>
        <v>31488</v>
      </c>
      <c r="O10" s="2">
        <f t="shared" si="1"/>
        <v>60665</v>
      </c>
      <c r="P10" s="2">
        <f t="shared" si="1"/>
        <v>68842</v>
      </c>
      <c r="Q10" s="2">
        <f t="shared" si="1"/>
        <v>96759</v>
      </c>
    </row>
    <row r="11" spans="1:17" ht="48" customHeight="1" thickBot="1">
      <c r="A11" s="244" t="s">
        <v>9</v>
      </c>
      <c r="B11" s="245"/>
      <c r="C11" s="15"/>
      <c r="D11" s="27">
        <v>-1070</v>
      </c>
      <c r="E11" s="28">
        <v>18</v>
      </c>
      <c r="F11" s="27">
        <v>-1724</v>
      </c>
      <c r="G11" s="28">
        <v>-633</v>
      </c>
      <c r="I11" s="22">
        <f t="shared" si="2"/>
        <v>70</v>
      </c>
      <c r="J11" s="22" t="e">
        <f t="shared" si="0"/>
        <v>#VALUE!</v>
      </c>
      <c r="K11" s="22">
        <f t="shared" si="0"/>
        <v>24</v>
      </c>
      <c r="L11" s="22">
        <f t="shared" si="0"/>
        <v>3</v>
      </c>
      <c r="N11" s="2">
        <f t="shared" si="3"/>
        <v>-1070</v>
      </c>
      <c r="O11" s="2">
        <f t="shared" si="1"/>
        <v>18</v>
      </c>
      <c r="P11" s="2">
        <f t="shared" si="1"/>
        <v>-1724</v>
      </c>
      <c r="Q11" s="2">
        <f t="shared" si="1"/>
        <v>-633</v>
      </c>
    </row>
    <row r="12" spans="1:17" ht="45" customHeight="1" thickBot="1">
      <c r="A12" s="244" t="s">
        <v>10</v>
      </c>
      <c r="B12" s="245"/>
      <c r="C12" s="15"/>
      <c r="D12" s="28">
        <v>-50</v>
      </c>
      <c r="E12" s="28"/>
      <c r="F12" s="28"/>
      <c r="G12" s="28"/>
      <c r="I12" s="22" t="e">
        <f t="shared" si="2"/>
        <v>#VALUE!</v>
      </c>
      <c r="J12" s="22" t="e">
        <f t="shared" si="0"/>
        <v>#VALUE!</v>
      </c>
      <c r="K12" s="22" t="e">
        <f t="shared" si="0"/>
        <v>#VALUE!</v>
      </c>
      <c r="L12" s="22" t="e">
        <f t="shared" si="0"/>
        <v>#VALUE!</v>
      </c>
      <c r="N12" s="2">
        <f t="shared" si="3"/>
        <v>-50</v>
      </c>
      <c r="O12" s="2">
        <f t="shared" si="1"/>
        <v>0</v>
      </c>
      <c r="P12" s="2">
        <f t="shared" si="1"/>
        <v>0</v>
      </c>
      <c r="Q12" s="2">
        <f t="shared" si="1"/>
        <v>0</v>
      </c>
    </row>
    <row r="13" spans="1:17" ht="37.5" customHeight="1" thickBot="1">
      <c r="A13" s="254" t="s">
        <v>11</v>
      </c>
      <c r="B13" s="255"/>
      <c r="C13" s="15"/>
      <c r="D13" s="26">
        <v>30367</v>
      </c>
      <c r="E13" s="26">
        <v>60683</v>
      </c>
      <c r="F13" s="26">
        <v>67119</v>
      </c>
      <c r="G13" s="26">
        <v>96125</v>
      </c>
      <c r="I13" s="22">
        <f t="shared" si="2"/>
        <v>67</v>
      </c>
      <c r="J13" s="22">
        <f t="shared" si="0"/>
        <v>83</v>
      </c>
      <c r="K13" s="22">
        <f t="shared" si="0"/>
        <v>19</v>
      </c>
      <c r="L13" s="22">
        <f t="shared" si="0"/>
        <v>25</v>
      </c>
      <c r="N13" s="2">
        <f t="shared" si="3"/>
        <v>30367</v>
      </c>
      <c r="O13" s="2">
        <f t="shared" si="1"/>
        <v>60683</v>
      </c>
      <c r="P13" s="2">
        <f t="shared" si="1"/>
        <v>67119</v>
      </c>
      <c r="Q13" s="2">
        <f t="shared" si="1"/>
        <v>96125</v>
      </c>
    </row>
    <row r="14" spans="1:17" ht="61.5" customHeight="1" thickBot="1">
      <c r="A14" s="254" t="s">
        <v>12</v>
      </c>
      <c r="B14" s="255"/>
      <c r="C14" s="15"/>
      <c r="D14" s="26">
        <v>23484</v>
      </c>
      <c r="E14" s="26">
        <v>48610</v>
      </c>
      <c r="F14" s="26">
        <v>59342</v>
      </c>
      <c r="G14" s="26">
        <v>81066</v>
      </c>
      <c r="I14" s="22">
        <f t="shared" si="2"/>
        <v>84</v>
      </c>
      <c r="J14" s="22">
        <f t="shared" si="0"/>
        <v>10</v>
      </c>
      <c r="K14" s="22">
        <f t="shared" si="0"/>
        <v>42</v>
      </c>
      <c r="L14" s="22">
        <f t="shared" si="0"/>
        <v>66</v>
      </c>
      <c r="N14" s="2">
        <f t="shared" si="3"/>
        <v>23484</v>
      </c>
      <c r="O14" s="2">
        <f t="shared" si="1"/>
        <v>48610</v>
      </c>
      <c r="P14" s="2">
        <f t="shared" si="1"/>
        <v>59342</v>
      </c>
      <c r="Q14" s="2">
        <f t="shared" si="1"/>
        <v>81066</v>
      </c>
    </row>
    <row r="15" spans="1:17" ht="61.5" customHeight="1" thickBot="1">
      <c r="A15" s="254" t="s">
        <v>13</v>
      </c>
      <c r="B15" s="255"/>
      <c r="C15" s="15"/>
      <c r="D15" s="26">
        <v>22688</v>
      </c>
      <c r="E15" s="26">
        <v>47740</v>
      </c>
      <c r="F15" s="26">
        <v>59342</v>
      </c>
      <c r="G15" s="26">
        <v>80279</v>
      </c>
      <c r="I15" s="22">
        <f t="shared" si="2"/>
        <v>88</v>
      </c>
      <c r="J15" s="22">
        <f t="shared" si="0"/>
        <v>40</v>
      </c>
      <c r="K15" s="22">
        <f t="shared" si="0"/>
        <v>42</v>
      </c>
      <c r="L15" s="22">
        <f t="shared" si="0"/>
        <v>79</v>
      </c>
      <c r="N15" s="2">
        <f t="shared" si="3"/>
        <v>22688</v>
      </c>
      <c r="O15" s="2">
        <f t="shared" si="1"/>
        <v>47740</v>
      </c>
      <c r="P15" s="2">
        <f t="shared" si="1"/>
        <v>59342</v>
      </c>
      <c r="Q15" s="2">
        <f t="shared" si="1"/>
        <v>80279</v>
      </c>
    </row>
    <row r="16" spans="1:17" ht="37.5" customHeight="1" thickBot="1">
      <c r="A16" s="244" t="s">
        <v>14</v>
      </c>
      <c r="B16" s="245"/>
      <c r="C16" s="15"/>
      <c r="D16" s="28">
        <v>557</v>
      </c>
      <c r="E16" s="27">
        <v>1161</v>
      </c>
      <c r="F16" s="27">
        <v>1332</v>
      </c>
      <c r="G16" s="27">
        <v>1857</v>
      </c>
      <c r="I16" s="22" t="e">
        <f t="shared" si="2"/>
        <v>#VALUE!</v>
      </c>
      <c r="J16" s="22">
        <f t="shared" si="0"/>
        <v>1</v>
      </c>
      <c r="K16" s="22">
        <f t="shared" si="0"/>
        <v>2</v>
      </c>
      <c r="L16" s="22">
        <f t="shared" si="0"/>
        <v>7</v>
      </c>
      <c r="N16" s="2">
        <f t="shared" si="3"/>
        <v>557</v>
      </c>
      <c r="O16" s="2">
        <f t="shared" si="1"/>
        <v>1161</v>
      </c>
      <c r="P16" s="2">
        <f t="shared" si="1"/>
        <v>1332</v>
      </c>
      <c r="Q16" s="2">
        <f t="shared" si="1"/>
        <v>1857</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1050590</v>
      </c>
      <c r="E19" s="26">
        <v>1089645</v>
      </c>
      <c r="F19" s="26">
        <v>1313658</v>
      </c>
      <c r="G19" s="26">
        <v>1385954</v>
      </c>
      <c r="I19" s="22">
        <f t="shared" ref="I19:L38" si="4">REPLACE(D19,1,3,"")/1</f>
        <v>590</v>
      </c>
      <c r="J19" s="22">
        <f t="shared" si="4"/>
        <v>9645</v>
      </c>
      <c r="K19" s="22">
        <f t="shared" si="4"/>
        <v>3658</v>
      </c>
      <c r="L19" s="22">
        <f t="shared" si="4"/>
        <v>5954</v>
      </c>
      <c r="N19" s="2">
        <f t="shared" si="3"/>
        <v>1050590</v>
      </c>
      <c r="O19" s="2">
        <f t="shared" si="3"/>
        <v>1089645</v>
      </c>
      <c r="P19" s="2">
        <f t="shared" si="3"/>
        <v>1313658</v>
      </c>
      <c r="Q19" s="2">
        <f t="shared" si="3"/>
        <v>1385954</v>
      </c>
    </row>
    <row r="20" spans="1:17" ht="61.5" customHeight="1" thickBot="1">
      <c r="A20" s="244" t="s">
        <v>17</v>
      </c>
      <c r="B20" s="245"/>
      <c r="C20" s="15"/>
      <c r="D20" s="27">
        <v>30646</v>
      </c>
      <c r="E20" s="27">
        <v>17356</v>
      </c>
      <c r="F20" s="27">
        <v>27591</v>
      </c>
      <c r="G20" s="27">
        <v>93365</v>
      </c>
      <c r="I20" s="22">
        <f t="shared" si="4"/>
        <v>46</v>
      </c>
      <c r="J20" s="22">
        <f t="shared" si="4"/>
        <v>56</v>
      </c>
      <c r="K20" s="22">
        <f t="shared" si="4"/>
        <v>91</v>
      </c>
      <c r="L20" s="22">
        <f t="shared" si="4"/>
        <v>65</v>
      </c>
      <c r="N20" s="2">
        <f t="shared" si="3"/>
        <v>30646</v>
      </c>
      <c r="O20" s="2">
        <f t="shared" si="3"/>
        <v>17356</v>
      </c>
      <c r="P20" s="2">
        <f t="shared" si="3"/>
        <v>27591</v>
      </c>
      <c r="Q20" s="2">
        <f t="shared" si="3"/>
        <v>93365</v>
      </c>
    </row>
    <row r="21" spans="1:17" ht="30" customHeight="1" thickBot="1">
      <c r="A21" s="244" t="s">
        <v>18</v>
      </c>
      <c r="B21" s="245"/>
      <c r="C21" s="15"/>
      <c r="D21" s="27">
        <v>2731</v>
      </c>
      <c r="E21" s="27">
        <v>2611</v>
      </c>
      <c r="F21" s="27">
        <v>3458</v>
      </c>
      <c r="G21" s="27">
        <v>4194</v>
      </c>
      <c r="I21" s="22">
        <f t="shared" si="4"/>
        <v>1</v>
      </c>
      <c r="J21" s="22">
        <f t="shared" si="4"/>
        <v>1</v>
      </c>
      <c r="K21" s="22">
        <f t="shared" si="4"/>
        <v>8</v>
      </c>
      <c r="L21" s="22">
        <f t="shared" si="4"/>
        <v>4</v>
      </c>
      <c r="N21" s="2">
        <f t="shared" si="3"/>
        <v>2731</v>
      </c>
      <c r="O21" s="2">
        <f t="shared" si="3"/>
        <v>2611</v>
      </c>
      <c r="P21" s="2">
        <f t="shared" si="3"/>
        <v>3458</v>
      </c>
      <c r="Q21" s="2">
        <f t="shared" si="3"/>
        <v>4194</v>
      </c>
    </row>
    <row r="22" spans="1:17" ht="36" customHeight="1" thickBot="1">
      <c r="A22" s="244" t="s">
        <v>19</v>
      </c>
      <c r="B22" s="245"/>
      <c r="C22" s="15"/>
      <c r="D22" s="27">
        <v>132075</v>
      </c>
      <c r="E22" s="27">
        <v>216636</v>
      </c>
      <c r="F22" s="27">
        <v>368159</v>
      </c>
      <c r="G22" s="27">
        <v>295362</v>
      </c>
      <c r="I22" s="22">
        <f t="shared" si="4"/>
        <v>75</v>
      </c>
      <c r="J22" s="22">
        <f t="shared" si="4"/>
        <v>636</v>
      </c>
      <c r="K22" s="22">
        <f t="shared" si="4"/>
        <v>159</v>
      </c>
      <c r="L22" s="22">
        <f t="shared" si="4"/>
        <v>362</v>
      </c>
      <c r="N22" s="2">
        <f t="shared" si="3"/>
        <v>132075</v>
      </c>
      <c r="O22" s="2">
        <f t="shared" si="3"/>
        <v>216636</v>
      </c>
      <c r="P22" s="2">
        <f t="shared" si="3"/>
        <v>368159</v>
      </c>
      <c r="Q22" s="2">
        <f t="shared" si="3"/>
        <v>295362</v>
      </c>
    </row>
    <row r="23" spans="1:17" ht="24" customHeight="1" thickBot="1">
      <c r="A23" s="244" t="s">
        <v>20</v>
      </c>
      <c r="B23" s="245"/>
      <c r="C23" s="15"/>
      <c r="D23" s="27">
        <v>871736</v>
      </c>
      <c r="E23" s="27">
        <v>852899</v>
      </c>
      <c r="F23" s="27">
        <v>913101</v>
      </c>
      <c r="G23" s="27">
        <v>991584</v>
      </c>
      <c r="I23" s="22">
        <f t="shared" si="4"/>
        <v>736</v>
      </c>
      <c r="J23" s="22">
        <f t="shared" si="4"/>
        <v>899</v>
      </c>
      <c r="K23" s="22">
        <f t="shared" si="4"/>
        <v>101</v>
      </c>
      <c r="L23" s="22">
        <f t="shared" si="4"/>
        <v>584</v>
      </c>
      <c r="N23" s="2">
        <f t="shared" si="3"/>
        <v>871736</v>
      </c>
      <c r="O23" s="2">
        <f t="shared" si="3"/>
        <v>852899</v>
      </c>
      <c r="P23" s="2">
        <f t="shared" si="3"/>
        <v>913101</v>
      </c>
      <c r="Q23" s="2">
        <f t="shared" si="3"/>
        <v>991584</v>
      </c>
    </row>
    <row r="24" spans="1:17" ht="36" customHeight="1" thickBot="1">
      <c r="A24" s="244" t="s">
        <v>21</v>
      </c>
      <c r="B24" s="245"/>
      <c r="C24" s="15"/>
      <c r="D24" s="27">
        <v>13402</v>
      </c>
      <c r="E24" s="28">
        <v>143</v>
      </c>
      <c r="F24" s="27">
        <v>1348</v>
      </c>
      <c r="G24" s="27">
        <v>1449</v>
      </c>
      <c r="I24" s="22">
        <f t="shared" si="4"/>
        <v>2</v>
      </c>
      <c r="J24" s="22" t="e">
        <f t="shared" si="4"/>
        <v>#VALUE!</v>
      </c>
      <c r="K24" s="22">
        <f t="shared" si="4"/>
        <v>8</v>
      </c>
      <c r="L24" s="22">
        <f t="shared" si="4"/>
        <v>9</v>
      </c>
      <c r="N24" s="2">
        <f t="shared" si="3"/>
        <v>13402</v>
      </c>
      <c r="O24" s="2">
        <f t="shared" si="3"/>
        <v>143</v>
      </c>
      <c r="P24" s="2">
        <f t="shared" si="3"/>
        <v>1348</v>
      </c>
      <c r="Q24" s="2">
        <f t="shared" si="3"/>
        <v>1449</v>
      </c>
    </row>
    <row r="25" spans="1:17" ht="24" customHeight="1" thickBot="1">
      <c r="A25" s="254" t="s">
        <v>22</v>
      </c>
      <c r="B25" s="255"/>
      <c r="C25" s="15"/>
      <c r="D25" s="26">
        <v>157119</v>
      </c>
      <c r="E25" s="26">
        <v>107560</v>
      </c>
      <c r="F25" s="26">
        <v>110488</v>
      </c>
      <c r="G25" s="26">
        <v>115861</v>
      </c>
      <c r="I25" s="22">
        <f t="shared" si="4"/>
        <v>119</v>
      </c>
      <c r="J25" s="22">
        <f t="shared" si="4"/>
        <v>560</v>
      </c>
      <c r="K25" s="22">
        <f t="shared" si="4"/>
        <v>488</v>
      </c>
      <c r="L25" s="22">
        <f t="shared" si="4"/>
        <v>861</v>
      </c>
      <c r="N25" s="2">
        <f t="shared" si="3"/>
        <v>157119</v>
      </c>
      <c r="O25" s="2">
        <f t="shared" si="3"/>
        <v>107560</v>
      </c>
      <c r="P25" s="2">
        <f t="shared" si="3"/>
        <v>110488</v>
      </c>
      <c r="Q25" s="2">
        <f t="shared" si="3"/>
        <v>115861</v>
      </c>
    </row>
    <row r="26" spans="1:17" ht="25.5" customHeight="1" thickBot="1">
      <c r="A26" s="244" t="s">
        <v>23</v>
      </c>
      <c r="B26" s="245"/>
      <c r="C26" s="15"/>
      <c r="D26" s="27">
        <v>42931</v>
      </c>
      <c r="E26" s="27">
        <v>45446</v>
      </c>
      <c r="F26" s="27">
        <v>47258</v>
      </c>
      <c r="G26" s="27">
        <v>45139</v>
      </c>
      <c r="I26" s="22">
        <f t="shared" si="4"/>
        <v>31</v>
      </c>
      <c r="J26" s="22">
        <f t="shared" si="4"/>
        <v>46</v>
      </c>
      <c r="K26" s="22">
        <f t="shared" si="4"/>
        <v>58</v>
      </c>
      <c r="L26" s="22">
        <f t="shared" si="4"/>
        <v>39</v>
      </c>
      <c r="N26" s="2">
        <f t="shared" si="3"/>
        <v>42931</v>
      </c>
      <c r="O26" s="2">
        <f t="shared" si="3"/>
        <v>45446</v>
      </c>
      <c r="P26" s="2">
        <f t="shared" si="3"/>
        <v>47258</v>
      </c>
      <c r="Q26" s="2">
        <f t="shared" si="3"/>
        <v>45139</v>
      </c>
    </row>
    <row r="27" spans="1:17" ht="15.75" customHeight="1" thickBot="1">
      <c r="A27" s="244" t="s">
        <v>24</v>
      </c>
      <c r="B27" s="245"/>
      <c r="C27" s="15"/>
      <c r="D27" s="27">
        <v>36538</v>
      </c>
      <c r="E27" s="27">
        <v>35757</v>
      </c>
      <c r="F27" s="27">
        <v>34975</v>
      </c>
      <c r="G27" s="27">
        <v>42066</v>
      </c>
      <c r="I27" s="22">
        <f t="shared" si="4"/>
        <v>38</v>
      </c>
      <c r="J27" s="22">
        <f t="shared" si="4"/>
        <v>57</v>
      </c>
      <c r="K27" s="22">
        <f t="shared" si="4"/>
        <v>75</v>
      </c>
      <c r="L27" s="22">
        <f t="shared" si="4"/>
        <v>66</v>
      </c>
      <c r="N27" s="2">
        <f t="shared" si="3"/>
        <v>36538</v>
      </c>
      <c r="O27" s="2">
        <f t="shared" si="3"/>
        <v>35757</v>
      </c>
      <c r="P27" s="2">
        <f t="shared" si="3"/>
        <v>34975</v>
      </c>
      <c r="Q27" s="2">
        <f t="shared" si="3"/>
        <v>42066</v>
      </c>
    </row>
    <row r="28" spans="1:17" ht="30" customHeight="1" thickBot="1">
      <c r="A28" s="244" t="s">
        <v>25</v>
      </c>
      <c r="B28" s="245"/>
      <c r="C28" s="15"/>
      <c r="D28" s="27">
        <v>75739</v>
      </c>
      <c r="E28" s="27">
        <v>23972</v>
      </c>
      <c r="F28" s="27">
        <v>24807</v>
      </c>
      <c r="G28" s="27">
        <v>24438</v>
      </c>
      <c r="I28" s="22">
        <f t="shared" si="4"/>
        <v>39</v>
      </c>
      <c r="J28" s="22">
        <f t="shared" si="4"/>
        <v>72</v>
      </c>
      <c r="K28" s="22">
        <f t="shared" si="4"/>
        <v>7</v>
      </c>
      <c r="L28" s="22">
        <f t="shared" si="4"/>
        <v>38</v>
      </c>
      <c r="N28" s="2">
        <f t="shared" si="3"/>
        <v>75739</v>
      </c>
      <c r="O28" s="2">
        <f t="shared" si="3"/>
        <v>23972</v>
      </c>
      <c r="P28" s="2">
        <f t="shared" si="3"/>
        <v>24807</v>
      </c>
      <c r="Q28" s="2">
        <f t="shared" si="3"/>
        <v>24438</v>
      </c>
    </row>
    <row r="29" spans="1:17" ht="15" customHeight="1" thickBot="1">
      <c r="A29" s="254" t="s">
        <v>26</v>
      </c>
      <c r="B29" s="255"/>
      <c r="C29" s="15"/>
      <c r="D29" s="26">
        <v>1207709</v>
      </c>
      <c r="E29" s="26">
        <v>1197205</v>
      </c>
      <c r="F29" s="26">
        <v>1424146</v>
      </c>
      <c r="G29" s="26">
        <v>1501815</v>
      </c>
      <c r="I29" s="22">
        <f t="shared" si="4"/>
        <v>7709</v>
      </c>
      <c r="J29" s="22">
        <f t="shared" si="4"/>
        <v>7205</v>
      </c>
      <c r="K29" s="22">
        <f t="shared" si="4"/>
        <v>4146</v>
      </c>
      <c r="L29" s="22">
        <f t="shared" si="4"/>
        <v>1815</v>
      </c>
      <c r="N29" s="2">
        <f t="shared" si="3"/>
        <v>1207709</v>
      </c>
      <c r="O29" s="2">
        <f t="shared" si="3"/>
        <v>1197205</v>
      </c>
      <c r="P29" s="2">
        <f t="shared" si="3"/>
        <v>1424146</v>
      </c>
      <c r="Q29" s="2">
        <f t="shared" si="3"/>
        <v>1501815</v>
      </c>
    </row>
    <row r="30" spans="1:17" ht="15" customHeight="1" thickBot="1">
      <c r="A30" s="254" t="s">
        <v>27</v>
      </c>
      <c r="B30" s="255"/>
      <c r="C30" s="15"/>
      <c r="D30" s="26">
        <v>597923</v>
      </c>
      <c r="E30" s="26">
        <v>562816</v>
      </c>
      <c r="F30" s="26">
        <v>756175</v>
      </c>
      <c r="G30" s="26">
        <v>785794</v>
      </c>
      <c r="I30" s="22">
        <f t="shared" si="4"/>
        <v>923</v>
      </c>
      <c r="J30" s="22">
        <f t="shared" si="4"/>
        <v>816</v>
      </c>
      <c r="K30" s="22">
        <f t="shared" si="4"/>
        <v>175</v>
      </c>
      <c r="L30" s="22">
        <f t="shared" si="4"/>
        <v>794</v>
      </c>
      <c r="N30" s="2">
        <f t="shared" si="3"/>
        <v>597923</v>
      </c>
      <c r="O30" s="2">
        <f t="shared" si="3"/>
        <v>562816</v>
      </c>
      <c r="P30" s="2">
        <f t="shared" si="3"/>
        <v>756175</v>
      </c>
      <c r="Q30" s="2">
        <f t="shared" si="3"/>
        <v>785794</v>
      </c>
    </row>
    <row r="31" spans="1:17" ht="15" customHeight="1" thickBot="1">
      <c r="A31" s="244" t="s">
        <v>28</v>
      </c>
      <c r="B31" s="245"/>
      <c r="C31" s="15"/>
      <c r="D31" s="27">
        <v>433839</v>
      </c>
      <c r="E31" s="27">
        <v>393800</v>
      </c>
      <c r="F31" s="27">
        <v>424676</v>
      </c>
      <c r="G31" s="27">
        <v>414481</v>
      </c>
      <c r="I31" s="22">
        <f t="shared" si="4"/>
        <v>839</v>
      </c>
      <c r="J31" s="22">
        <f t="shared" si="4"/>
        <v>800</v>
      </c>
      <c r="K31" s="22">
        <f t="shared" si="4"/>
        <v>676</v>
      </c>
      <c r="L31" s="22">
        <f t="shared" si="4"/>
        <v>481</v>
      </c>
      <c r="N31" s="2">
        <f t="shared" si="3"/>
        <v>433839</v>
      </c>
      <c r="O31" s="2">
        <f t="shared" si="3"/>
        <v>393800</v>
      </c>
      <c r="P31" s="2">
        <f t="shared" si="3"/>
        <v>424676</v>
      </c>
      <c r="Q31" s="2">
        <f t="shared" si="3"/>
        <v>414481</v>
      </c>
    </row>
    <row r="32" spans="1:17" ht="24" customHeight="1" thickBot="1">
      <c r="A32" s="244" t="s">
        <v>29</v>
      </c>
      <c r="B32" s="245"/>
      <c r="C32" s="15"/>
      <c r="D32" s="27">
        <v>164084</v>
      </c>
      <c r="E32" s="27">
        <v>169016</v>
      </c>
      <c r="F32" s="27">
        <v>331499</v>
      </c>
      <c r="G32" s="27">
        <v>371313</v>
      </c>
      <c r="I32" s="22">
        <f t="shared" si="4"/>
        <v>84</v>
      </c>
      <c r="J32" s="22">
        <f t="shared" si="4"/>
        <v>16</v>
      </c>
      <c r="K32" s="22">
        <f t="shared" si="4"/>
        <v>499</v>
      </c>
      <c r="L32" s="22">
        <f t="shared" si="4"/>
        <v>313</v>
      </c>
      <c r="N32" s="2">
        <f t="shared" si="3"/>
        <v>164084</v>
      </c>
      <c r="O32" s="2">
        <f t="shared" si="3"/>
        <v>169016</v>
      </c>
      <c r="P32" s="2">
        <f t="shared" si="3"/>
        <v>331499</v>
      </c>
      <c r="Q32" s="2">
        <f t="shared" si="3"/>
        <v>371313</v>
      </c>
    </row>
    <row r="33" spans="1:18" ht="24" customHeight="1" thickBot="1">
      <c r="A33" s="254" t="s">
        <v>30</v>
      </c>
      <c r="B33" s="255"/>
      <c r="C33" s="15"/>
      <c r="D33" s="26">
        <v>592807</v>
      </c>
      <c r="E33" s="26">
        <v>634389</v>
      </c>
      <c r="F33" s="26">
        <v>667972</v>
      </c>
      <c r="G33" s="26">
        <v>716022</v>
      </c>
      <c r="I33" s="22">
        <f t="shared" si="4"/>
        <v>807</v>
      </c>
      <c r="J33" s="22">
        <f t="shared" si="4"/>
        <v>389</v>
      </c>
      <c r="K33" s="22">
        <f t="shared" si="4"/>
        <v>972</v>
      </c>
      <c r="L33" s="22">
        <f t="shared" si="4"/>
        <v>22</v>
      </c>
      <c r="N33" s="2">
        <f t="shared" si="3"/>
        <v>592807</v>
      </c>
      <c r="O33" s="2">
        <f t="shared" si="3"/>
        <v>634389</v>
      </c>
      <c r="P33" s="2">
        <f t="shared" si="3"/>
        <v>667972</v>
      </c>
      <c r="Q33" s="2">
        <f t="shared" si="3"/>
        <v>716022</v>
      </c>
      <c r="R33" s="22"/>
    </row>
    <row r="34" spans="1:18" ht="30" customHeight="1" thickBot="1">
      <c r="A34" s="244" t="s">
        <v>31</v>
      </c>
      <c r="B34" s="245"/>
      <c r="C34" s="15"/>
      <c r="D34" s="27">
        <v>411132</v>
      </c>
      <c r="E34" s="27">
        <v>411132</v>
      </c>
      <c r="F34" s="27">
        <v>450789</v>
      </c>
      <c r="G34" s="27">
        <v>450789</v>
      </c>
      <c r="I34" s="22">
        <f t="shared" si="4"/>
        <v>132</v>
      </c>
      <c r="J34" s="22">
        <f t="shared" si="4"/>
        <v>132</v>
      </c>
      <c r="K34" s="22">
        <f t="shared" si="4"/>
        <v>789</v>
      </c>
      <c r="L34" s="22">
        <f t="shared" si="4"/>
        <v>789</v>
      </c>
      <c r="N34" s="2">
        <f t="shared" si="3"/>
        <v>411132</v>
      </c>
      <c r="O34" s="2">
        <f t="shared" si="3"/>
        <v>411132</v>
      </c>
      <c r="P34" s="2">
        <f t="shared" si="3"/>
        <v>450789</v>
      </c>
      <c r="Q34" s="2">
        <f t="shared" si="3"/>
        <v>450789</v>
      </c>
    </row>
    <row r="35" spans="1:18" ht="30" customHeight="1" thickBot="1">
      <c r="A35" s="244" t="s">
        <v>32</v>
      </c>
      <c r="B35" s="245"/>
      <c r="C35" s="15"/>
      <c r="D35" s="27">
        <v>87833</v>
      </c>
      <c r="E35" s="27">
        <v>87833</v>
      </c>
      <c r="F35" s="27">
        <v>87833</v>
      </c>
      <c r="G35" s="27">
        <v>92783</v>
      </c>
      <c r="I35" s="22">
        <f t="shared" si="4"/>
        <v>33</v>
      </c>
      <c r="J35" s="22">
        <f t="shared" si="4"/>
        <v>33</v>
      </c>
      <c r="K35" s="22">
        <f t="shared" si="4"/>
        <v>33</v>
      </c>
      <c r="L35" s="22">
        <f t="shared" si="4"/>
        <v>83</v>
      </c>
      <c r="N35" s="2">
        <f t="shared" si="3"/>
        <v>87833</v>
      </c>
      <c r="O35" s="2">
        <f t="shared" si="3"/>
        <v>87833</v>
      </c>
      <c r="P35" s="2">
        <f t="shared" si="3"/>
        <v>87833</v>
      </c>
      <c r="Q35" s="2">
        <f t="shared" si="3"/>
        <v>92783</v>
      </c>
    </row>
    <row r="36" spans="1:18" ht="37.5" customHeight="1" thickBot="1">
      <c r="A36" s="244" t="s">
        <v>33</v>
      </c>
      <c r="B36" s="245"/>
      <c r="C36" s="15"/>
      <c r="D36" s="27">
        <v>36587</v>
      </c>
      <c r="E36" s="27">
        <v>59227</v>
      </c>
      <c r="F36" s="27">
        <v>67457</v>
      </c>
      <c r="G36" s="27">
        <v>85104</v>
      </c>
      <c r="I36" s="22">
        <f t="shared" si="4"/>
        <v>87</v>
      </c>
      <c r="J36" s="22">
        <f t="shared" si="4"/>
        <v>27</v>
      </c>
      <c r="K36" s="22">
        <f t="shared" si="4"/>
        <v>57</v>
      </c>
      <c r="L36" s="22">
        <f t="shared" si="4"/>
        <v>4</v>
      </c>
      <c r="N36" s="2">
        <f t="shared" si="3"/>
        <v>36587</v>
      </c>
      <c r="O36" s="2">
        <f t="shared" si="3"/>
        <v>59227</v>
      </c>
      <c r="P36" s="2">
        <f t="shared" si="3"/>
        <v>67457</v>
      </c>
      <c r="Q36" s="2">
        <f t="shared" si="3"/>
        <v>85104</v>
      </c>
    </row>
    <row r="37" spans="1:18" ht="36" customHeight="1" thickBot="1">
      <c r="A37" s="254" t="s">
        <v>34</v>
      </c>
      <c r="B37" s="255"/>
      <c r="C37" s="15"/>
      <c r="D37" s="26">
        <v>16979</v>
      </c>
      <c r="E37" s="29"/>
      <c r="F37" s="29"/>
      <c r="G37" s="29"/>
      <c r="I37" s="22">
        <f t="shared" si="4"/>
        <v>79</v>
      </c>
      <c r="J37" s="22" t="e">
        <f t="shared" si="4"/>
        <v>#VALUE!</v>
      </c>
      <c r="K37" s="22" t="e">
        <f t="shared" si="4"/>
        <v>#VALUE!</v>
      </c>
      <c r="L37" s="22" t="e">
        <f t="shared" si="4"/>
        <v>#VALUE!</v>
      </c>
      <c r="N37" s="2">
        <f t="shared" si="3"/>
        <v>16979</v>
      </c>
      <c r="O37" s="2">
        <f t="shared" si="3"/>
        <v>0</v>
      </c>
      <c r="P37" s="2">
        <f t="shared" si="3"/>
        <v>0</v>
      </c>
      <c r="Q37" s="2">
        <f t="shared" si="3"/>
        <v>0</v>
      </c>
    </row>
    <row r="38" spans="1:18" ht="30" customHeight="1" thickBot="1">
      <c r="A38" s="254" t="s">
        <v>35</v>
      </c>
      <c r="B38" s="255"/>
      <c r="C38" s="15"/>
      <c r="D38" s="26">
        <v>1207709</v>
      </c>
      <c r="E38" s="26">
        <v>1197205</v>
      </c>
      <c r="F38" s="26">
        <v>1424146</v>
      </c>
      <c r="G38" s="26">
        <v>1501815</v>
      </c>
      <c r="I38" s="22">
        <f t="shared" si="4"/>
        <v>7709</v>
      </c>
      <c r="J38" s="22">
        <f t="shared" si="4"/>
        <v>7205</v>
      </c>
      <c r="K38" s="22">
        <f t="shared" si="4"/>
        <v>4146</v>
      </c>
      <c r="L38" s="22">
        <f t="shared" si="4"/>
        <v>1815</v>
      </c>
      <c r="N38" s="2">
        <f t="shared" si="3"/>
        <v>1207709</v>
      </c>
      <c r="O38" s="2">
        <f t="shared" si="3"/>
        <v>1197205</v>
      </c>
      <c r="P38" s="2">
        <f t="shared" si="3"/>
        <v>1424146</v>
      </c>
      <c r="Q38" s="2">
        <f t="shared" si="3"/>
        <v>1501815</v>
      </c>
    </row>
    <row r="39" spans="1:18" ht="15" customHeight="1" thickBot="1">
      <c r="A39" s="21" t="s">
        <v>1705</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8.xml><?xml version="1.0" encoding="utf-8"?>
<worksheet xmlns="http://schemas.openxmlformats.org/spreadsheetml/2006/main" xmlns:r="http://schemas.openxmlformats.org/officeDocument/2006/relationships">
  <dimension ref="A1:AF53"/>
  <sheetViews>
    <sheetView workbookViewId="0">
      <pane xSplit="3" ySplit="1" topLeftCell="M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75770</v>
      </c>
      <c r="E3" s="16">
        <v>170240</v>
      </c>
      <c r="F3" s="16">
        <v>93378</v>
      </c>
      <c r="G3" s="16">
        <v>248215</v>
      </c>
      <c r="H3" s="252" t="s">
        <v>1</v>
      </c>
      <c r="I3" s="253"/>
      <c r="J3" s="15"/>
      <c r="K3" s="26">
        <v>64807</v>
      </c>
      <c r="L3" s="26">
        <v>98049</v>
      </c>
      <c r="M3" s="26">
        <v>190450</v>
      </c>
      <c r="N3" s="26">
        <v>70733</v>
      </c>
      <c r="P3" s="2">
        <f>REPLACE(D3,1,3,"")/1</f>
        <v>70</v>
      </c>
      <c r="Q3" s="2">
        <f t="shared" ref="Q3:S16" si="0">REPLACE(E3,1,3,"")/1</f>
        <v>240</v>
      </c>
      <c r="R3" s="2">
        <f t="shared" si="0"/>
        <v>78</v>
      </c>
      <c r="S3" s="2">
        <f t="shared" si="0"/>
        <v>215</v>
      </c>
      <c r="T3" s="2">
        <f>REPLACE(K3,1,3,"")/1</f>
        <v>7</v>
      </c>
      <c r="U3" s="2">
        <f t="shared" ref="U3:W16" si="1">REPLACE(L3,1,3,"")/1</f>
        <v>49</v>
      </c>
      <c r="V3" s="2">
        <f t="shared" si="1"/>
        <v>450</v>
      </c>
      <c r="W3" s="2">
        <f t="shared" si="1"/>
        <v>33</v>
      </c>
      <c r="Y3" s="3">
        <f>K3</f>
        <v>64807</v>
      </c>
      <c r="Z3" s="3">
        <f t="shared" ref="Z3:AB17" si="2">L3</f>
        <v>98049</v>
      </c>
      <c r="AA3" s="3">
        <f t="shared" si="2"/>
        <v>190450</v>
      </c>
      <c r="AB3" s="3">
        <f t="shared" si="2"/>
        <v>70733</v>
      </c>
      <c r="AC3" s="3">
        <f>D3</f>
        <v>75770</v>
      </c>
      <c r="AD3" s="3">
        <f t="shared" ref="AD3:AF17" si="3">E3</f>
        <v>170240</v>
      </c>
      <c r="AE3" s="3">
        <f t="shared" si="3"/>
        <v>93378</v>
      </c>
      <c r="AF3" s="3">
        <f t="shared" si="3"/>
        <v>248215</v>
      </c>
    </row>
    <row r="4" spans="1:32" ht="24" customHeight="1" thickBot="1">
      <c r="A4" s="244" t="s">
        <v>2</v>
      </c>
      <c r="B4" s="245"/>
      <c r="C4" s="15"/>
      <c r="D4" s="17">
        <v>56390</v>
      </c>
      <c r="E4" s="17">
        <v>119973</v>
      </c>
      <c r="F4" s="17">
        <v>76621</v>
      </c>
      <c r="G4" s="17">
        <v>207304</v>
      </c>
      <c r="H4" s="244" t="s">
        <v>2</v>
      </c>
      <c r="I4" s="245"/>
      <c r="J4" s="15"/>
      <c r="K4" s="27">
        <v>44844</v>
      </c>
      <c r="L4" s="27">
        <v>81584</v>
      </c>
      <c r="M4" s="27">
        <v>134005</v>
      </c>
      <c r="N4" s="27">
        <v>49946</v>
      </c>
      <c r="P4" s="2">
        <f t="shared" ref="P4:P16" si="4">REPLACE(D4,1,3,"")/1</f>
        <v>90</v>
      </c>
      <c r="Q4" s="2">
        <f t="shared" si="0"/>
        <v>973</v>
      </c>
      <c r="R4" s="2">
        <f t="shared" si="0"/>
        <v>21</v>
      </c>
      <c r="S4" s="2">
        <f t="shared" si="0"/>
        <v>304</v>
      </c>
      <c r="T4" s="2">
        <f t="shared" ref="T4:U16" si="5">REPLACE(K4,1,3,"")/1</f>
        <v>44</v>
      </c>
      <c r="U4" s="2">
        <f t="shared" si="5"/>
        <v>84</v>
      </c>
      <c r="V4" s="2">
        <f t="shared" si="1"/>
        <v>5</v>
      </c>
      <c r="W4" s="2">
        <f t="shared" si="1"/>
        <v>46</v>
      </c>
      <c r="Y4" s="3">
        <f t="shared" ref="Y4:AB38" si="6">K4</f>
        <v>44844</v>
      </c>
      <c r="Z4" s="3">
        <f t="shared" si="2"/>
        <v>81584</v>
      </c>
      <c r="AA4" s="3">
        <f t="shared" si="2"/>
        <v>134005</v>
      </c>
      <c r="AB4" s="3">
        <f t="shared" si="2"/>
        <v>49946</v>
      </c>
      <c r="AC4" s="3">
        <f t="shared" ref="AC4:AF38" si="7">D4</f>
        <v>56390</v>
      </c>
      <c r="AD4" s="3">
        <f t="shared" si="3"/>
        <v>119973</v>
      </c>
      <c r="AE4" s="3">
        <f t="shared" si="3"/>
        <v>76621</v>
      </c>
      <c r="AF4" s="3">
        <f t="shared" si="3"/>
        <v>207304</v>
      </c>
    </row>
    <row r="5" spans="1:32" ht="61.5" customHeight="1" thickBot="1">
      <c r="A5" s="254" t="s">
        <v>3</v>
      </c>
      <c r="B5" s="255"/>
      <c r="C5" s="15"/>
      <c r="D5" s="16">
        <v>19380</v>
      </c>
      <c r="E5" s="16">
        <v>50267</v>
      </c>
      <c r="F5" s="16">
        <v>16757</v>
      </c>
      <c r="G5" s="16">
        <v>40911</v>
      </c>
      <c r="H5" s="254" t="s">
        <v>3</v>
      </c>
      <c r="I5" s="255"/>
      <c r="J5" s="15"/>
      <c r="K5" s="26">
        <v>19964</v>
      </c>
      <c r="L5" s="26">
        <v>16465</v>
      </c>
      <c r="M5" s="26">
        <v>56444</v>
      </c>
      <c r="N5" s="26">
        <v>20787</v>
      </c>
      <c r="P5" s="2">
        <f t="shared" si="4"/>
        <v>80</v>
      </c>
      <c r="Q5" s="2">
        <f t="shared" si="0"/>
        <v>67</v>
      </c>
      <c r="R5" s="2">
        <f t="shared" si="0"/>
        <v>57</v>
      </c>
      <c r="S5" s="2">
        <f t="shared" si="0"/>
        <v>11</v>
      </c>
      <c r="T5" s="2">
        <f t="shared" si="5"/>
        <v>64</v>
      </c>
      <c r="U5" s="2">
        <f t="shared" si="1"/>
        <v>65</v>
      </c>
      <c r="V5" s="2">
        <f t="shared" si="1"/>
        <v>44</v>
      </c>
      <c r="W5" s="2">
        <f t="shared" si="1"/>
        <v>87</v>
      </c>
      <c r="Y5" s="3">
        <f t="shared" si="6"/>
        <v>19964</v>
      </c>
      <c r="Z5" s="3">
        <f t="shared" si="2"/>
        <v>16465</v>
      </c>
      <c r="AA5" s="3">
        <f t="shared" si="2"/>
        <v>56444</v>
      </c>
      <c r="AB5" s="3">
        <f t="shared" si="2"/>
        <v>20787</v>
      </c>
      <c r="AC5" s="3">
        <f t="shared" si="7"/>
        <v>19380</v>
      </c>
      <c r="AD5" s="3">
        <f t="shared" si="3"/>
        <v>50267</v>
      </c>
      <c r="AE5" s="3">
        <f t="shared" si="3"/>
        <v>16757</v>
      </c>
      <c r="AF5" s="3">
        <f t="shared" si="3"/>
        <v>40911</v>
      </c>
    </row>
    <row r="6" spans="1:32" ht="37.5" customHeight="1" thickBot="1">
      <c r="A6" s="244" t="s">
        <v>4</v>
      </c>
      <c r="B6" s="245"/>
      <c r="C6" s="15"/>
      <c r="D6" s="17">
        <v>2279</v>
      </c>
      <c r="E6" s="17">
        <v>1916</v>
      </c>
      <c r="F6" s="17">
        <v>36452</v>
      </c>
      <c r="G6" s="17">
        <v>2334</v>
      </c>
      <c r="H6" s="244" t="s">
        <v>4</v>
      </c>
      <c r="I6" s="245"/>
      <c r="J6" s="15"/>
      <c r="K6" s="28">
        <v>34</v>
      </c>
      <c r="L6" s="27">
        <v>1622</v>
      </c>
      <c r="M6" s="28">
        <v>432</v>
      </c>
      <c r="N6" s="27">
        <v>1586</v>
      </c>
      <c r="P6" s="2">
        <f t="shared" si="4"/>
        <v>9</v>
      </c>
      <c r="Q6" s="2">
        <f t="shared" si="0"/>
        <v>6</v>
      </c>
      <c r="R6" s="2">
        <f t="shared" si="0"/>
        <v>52</v>
      </c>
      <c r="S6" s="2">
        <f t="shared" si="0"/>
        <v>4</v>
      </c>
      <c r="T6" s="2" t="e">
        <f t="shared" si="5"/>
        <v>#VALUE!</v>
      </c>
      <c r="U6" s="2">
        <f t="shared" si="1"/>
        <v>2</v>
      </c>
      <c r="V6" s="2" t="e">
        <f t="shared" si="1"/>
        <v>#VALUE!</v>
      </c>
      <c r="W6" s="2">
        <f t="shared" si="1"/>
        <v>6</v>
      </c>
      <c r="Y6" s="3">
        <f t="shared" si="6"/>
        <v>34</v>
      </c>
      <c r="Z6" s="3">
        <f t="shared" si="2"/>
        <v>1622</v>
      </c>
      <c r="AA6" s="3">
        <f t="shared" si="2"/>
        <v>432</v>
      </c>
      <c r="AB6" s="3">
        <f t="shared" si="2"/>
        <v>1586</v>
      </c>
      <c r="AC6" s="3">
        <f t="shared" si="7"/>
        <v>2279</v>
      </c>
      <c r="AD6" s="3">
        <f t="shared" si="3"/>
        <v>1916</v>
      </c>
      <c r="AE6" s="3">
        <f t="shared" si="3"/>
        <v>36452</v>
      </c>
      <c r="AF6" s="3">
        <f t="shared" si="3"/>
        <v>2334</v>
      </c>
    </row>
    <row r="7" spans="1:32" ht="24" customHeight="1" thickBot="1">
      <c r="A7" s="244" t="s">
        <v>5</v>
      </c>
      <c r="B7" s="245"/>
      <c r="C7" s="15"/>
      <c r="D7" s="17">
        <v>5488</v>
      </c>
      <c r="E7" s="17">
        <v>4739</v>
      </c>
      <c r="F7" s="17">
        <v>5233</v>
      </c>
      <c r="G7" s="17">
        <v>3407</v>
      </c>
      <c r="H7" s="244" t="s">
        <v>5</v>
      </c>
      <c r="I7" s="245"/>
      <c r="J7" s="15"/>
      <c r="K7" s="27">
        <v>1696</v>
      </c>
      <c r="L7" s="27">
        <v>2342</v>
      </c>
      <c r="M7" s="27">
        <v>2272</v>
      </c>
      <c r="N7" s="27">
        <v>1401</v>
      </c>
      <c r="P7" s="2">
        <f t="shared" si="4"/>
        <v>8</v>
      </c>
      <c r="Q7" s="2">
        <f t="shared" si="0"/>
        <v>9</v>
      </c>
      <c r="R7" s="2">
        <f t="shared" si="0"/>
        <v>3</v>
      </c>
      <c r="S7" s="2">
        <f t="shared" si="0"/>
        <v>7</v>
      </c>
      <c r="T7" s="2">
        <f t="shared" si="5"/>
        <v>6</v>
      </c>
      <c r="U7" s="2">
        <f t="shared" si="1"/>
        <v>2</v>
      </c>
      <c r="V7" s="2">
        <f t="shared" si="1"/>
        <v>2</v>
      </c>
      <c r="W7" s="2">
        <f t="shared" si="1"/>
        <v>1</v>
      </c>
      <c r="Y7" s="3">
        <f t="shared" si="6"/>
        <v>1696</v>
      </c>
      <c r="Z7" s="3">
        <f t="shared" si="2"/>
        <v>2342</v>
      </c>
      <c r="AA7" s="3">
        <f t="shared" si="2"/>
        <v>2272</v>
      </c>
      <c r="AB7" s="3">
        <f t="shared" si="2"/>
        <v>1401</v>
      </c>
      <c r="AC7" s="3">
        <f t="shared" si="7"/>
        <v>5488</v>
      </c>
      <c r="AD7" s="3">
        <f t="shared" si="3"/>
        <v>4739</v>
      </c>
      <c r="AE7" s="3">
        <f t="shared" si="3"/>
        <v>5233</v>
      </c>
      <c r="AF7" s="3">
        <f t="shared" si="3"/>
        <v>3407</v>
      </c>
    </row>
    <row r="8" spans="1:32" ht="24" customHeight="1" thickBot="1">
      <c r="A8" s="244" t="s">
        <v>6</v>
      </c>
      <c r="B8" s="245"/>
      <c r="C8" s="15"/>
      <c r="D8" s="17">
        <v>2054</v>
      </c>
      <c r="E8" s="18">
        <v>917</v>
      </c>
      <c r="F8" s="17">
        <v>1730</v>
      </c>
      <c r="G8" s="17">
        <v>1500</v>
      </c>
      <c r="H8" s="244" t="s">
        <v>6</v>
      </c>
      <c r="I8" s="245"/>
      <c r="J8" s="15"/>
      <c r="K8" s="28">
        <v>972</v>
      </c>
      <c r="L8" s="28">
        <v>943</v>
      </c>
      <c r="M8" s="27">
        <v>2452</v>
      </c>
      <c r="N8" s="28">
        <v>677</v>
      </c>
      <c r="P8" s="2">
        <f t="shared" si="4"/>
        <v>4</v>
      </c>
      <c r="Q8" s="2" t="e">
        <f t="shared" si="0"/>
        <v>#VALUE!</v>
      </c>
      <c r="R8" s="2">
        <f t="shared" si="0"/>
        <v>0</v>
      </c>
      <c r="S8" s="2">
        <f t="shared" si="0"/>
        <v>0</v>
      </c>
      <c r="T8" s="2" t="e">
        <f t="shared" si="5"/>
        <v>#VALUE!</v>
      </c>
      <c r="U8" s="2" t="e">
        <f t="shared" si="1"/>
        <v>#VALUE!</v>
      </c>
      <c r="V8" s="2">
        <f t="shared" si="1"/>
        <v>2</v>
      </c>
      <c r="W8" s="2" t="e">
        <f t="shared" si="1"/>
        <v>#VALUE!</v>
      </c>
      <c r="Y8" s="3">
        <f t="shared" si="6"/>
        <v>972</v>
      </c>
      <c r="Z8" s="3">
        <f t="shared" si="2"/>
        <v>943</v>
      </c>
      <c r="AA8" s="3">
        <f t="shared" si="2"/>
        <v>2452</v>
      </c>
      <c r="AB8" s="3">
        <f t="shared" si="2"/>
        <v>677</v>
      </c>
      <c r="AC8" s="3">
        <f t="shared" si="7"/>
        <v>2054</v>
      </c>
      <c r="AD8" s="3">
        <f t="shared" si="3"/>
        <v>917</v>
      </c>
      <c r="AE8" s="3">
        <f t="shared" si="3"/>
        <v>1730</v>
      </c>
      <c r="AF8" s="3">
        <f t="shared" si="3"/>
        <v>1500</v>
      </c>
    </row>
    <row r="9" spans="1:32" ht="37.5" customHeight="1" thickBot="1">
      <c r="A9" s="244" t="s">
        <v>7</v>
      </c>
      <c r="B9" s="245"/>
      <c r="C9" s="15"/>
      <c r="D9" s="17">
        <v>7767</v>
      </c>
      <c r="E9" s="17">
        <v>6617</v>
      </c>
      <c r="F9" s="17">
        <v>8762</v>
      </c>
      <c r="G9" s="17">
        <v>7504</v>
      </c>
      <c r="H9" s="244" t="s">
        <v>7</v>
      </c>
      <c r="I9" s="245"/>
      <c r="J9" s="15"/>
      <c r="K9" s="27">
        <v>4294</v>
      </c>
      <c r="L9" s="27">
        <v>5899</v>
      </c>
      <c r="M9" s="27">
        <v>9589</v>
      </c>
      <c r="N9" s="27">
        <v>7561</v>
      </c>
      <c r="P9" s="2">
        <f t="shared" si="4"/>
        <v>7</v>
      </c>
      <c r="Q9" s="2">
        <f t="shared" si="0"/>
        <v>7</v>
      </c>
      <c r="R9" s="2">
        <f t="shared" si="0"/>
        <v>2</v>
      </c>
      <c r="S9" s="2">
        <f t="shared" si="0"/>
        <v>4</v>
      </c>
      <c r="T9" s="2">
        <f t="shared" si="5"/>
        <v>4</v>
      </c>
      <c r="U9" s="2">
        <f t="shared" si="1"/>
        <v>9</v>
      </c>
      <c r="V9" s="2">
        <f t="shared" si="1"/>
        <v>9</v>
      </c>
      <c r="W9" s="2">
        <f t="shared" si="1"/>
        <v>1</v>
      </c>
      <c r="Y9" s="3">
        <f t="shared" si="6"/>
        <v>4294</v>
      </c>
      <c r="Z9" s="3">
        <f t="shared" si="2"/>
        <v>5899</v>
      </c>
      <c r="AA9" s="3">
        <f t="shared" si="2"/>
        <v>9589</v>
      </c>
      <c r="AB9" s="3">
        <f t="shared" si="2"/>
        <v>7561</v>
      </c>
      <c r="AC9" s="3">
        <f t="shared" si="7"/>
        <v>7767</v>
      </c>
      <c r="AD9" s="3">
        <f t="shared" si="3"/>
        <v>6617</v>
      </c>
      <c r="AE9" s="3">
        <f t="shared" si="3"/>
        <v>8762</v>
      </c>
      <c r="AF9" s="3">
        <f t="shared" si="3"/>
        <v>7504</v>
      </c>
    </row>
    <row r="10" spans="1:32" ht="61.5" customHeight="1" thickBot="1">
      <c r="A10" s="254" t="s">
        <v>8</v>
      </c>
      <c r="B10" s="255"/>
      <c r="C10" s="15"/>
      <c r="D10" s="16">
        <v>6220</v>
      </c>
      <c r="E10" s="16">
        <v>40078</v>
      </c>
      <c r="F10" s="16">
        <v>37586</v>
      </c>
      <c r="G10" s="16">
        <v>30892</v>
      </c>
      <c r="H10" s="254" t="s">
        <v>8</v>
      </c>
      <c r="I10" s="255"/>
      <c r="J10" s="15"/>
      <c r="K10" s="26">
        <v>13247</v>
      </c>
      <c r="L10" s="26">
        <v>8518</v>
      </c>
      <c r="M10" s="26">
        <v>42841</v>
      </c>
      <c r="N10" s="26">
        <v>12876</v>
      </c>
      <c r="P10" s="2">
        <f t="shared" si="4"/>
        <v>0</v>
      </c>
      <c r="Q10" s="2">
        <f t="shared" si="0"/>
        <v>78</v>
      </c>
      <c r="R10" s="2">
        <f t="shared" si="0"/>
        <v>86</v>
      </c>
      <c r="S10" s="2">
        <f t="shared" si="0"/>
        <v>92</v>
      </c>
      <c r="T10" s="2">
        <f t="shared" si="5"/>
        <v>47</v>
      </c>
      <c r="U10" s="2">
        <f t="shared" si="1"/>
        <v>8</v>
      </c>
      <c r="V10" s="2">
        <f t="shared" si="1"/>
        <v>41</v>
      </c>
      <c r="W10" s="2">
        <f t="shared" si="1"/>
        <v>76</v>
      </c>
      <c r="Y10" s="3">
        <f t="shared" si="6"/>
        <v>13247</v>
      </c>
      <c r="Z10" s="3">
        <f t="shared" si="2"/>
        <v>8518</v>
      </c>
      <c r="AA10" s="3">
        <f t="shared" si="2"/>
        <v>42841</v>
      </c>
      <c r="AB10" s="3">
        <f t="shared" si="2"/>
        <v>12876</v>
      </c>
      <c r="AC10" s="3">
        <f t="shared" si="7"/>
        <v>6220</v>
      </c>
      <c r="AD10" s="3">
        <f t="shared" si="3"/>
        <v>40078</v>
      </c>
      <c r="AE10" s="3">
        <f t="shared" si="3"/>
        <v>37586</v>
      </c>
      <c r="AF10" s="3">
        <f t="shared" si="3"/>
        <v>30892</v>
      </c>
    </row>
    <row r="11" spans="1:32" ht="36" customHeight="1" thickBot="1">
      <c r="A11" s="244" t="s">
        <v>9</v>
      </c>
      <c r="B11" s="245"/>
      <c r="C11" s="15"/>
      <c r="D11" s="17">
        <v>-1041</v>
      </c>
      <c r="E11" s="18">
        <v>207</v>
      </c>
      <c r="F11" s="18">
        <v>245</v>
      </c>
      <c r="G11" s="18">
        <v>-11</v>
      </c>
      <c r="H11" s="244" t="s">
        <v>9</v>
      </c>
      <c r="I11" s="245"/>
      <c r="J11" s="15"/>
      <c r="K11" s="28">
        <v>-63</v>
      </c>
      <c r="L11" s="28">
        <v>-44</v>
      </c>
      <c r="M11" s="27">
        <v>-1551</v>
      </c>
      <c r="N11" s="28">
        <v>-45</v>
      </c>
      <c r="P11" s="2">
        <f t="shared" si="4"/>
        <v>41</v>
      </c>
      <c r="Q11" s="2" t="e">
        <f t="shared" si="0"/>
        <v>#VALUE!</v>
      </c>
      <c r="R11" s="2" t="e">
        <f t="shared" si="0"/>
        <v>#VALUE!</v>
      </c>
      <c r="S11" s="2" t="e">
        <f t="shared" si="0"/>
        <v>#VALUE!</v>
      </c>
      <c r="T11" s="2" t="e">
        <f t="shared" si="5"/>
        <v>#VALUE!</v>
      </c>
      <c r="U11" s="2" t="e">
        <f t="shared" si="1"/>
        <v>#VALUE!</v>
      </c>
      <c r="V11" s="2">
        <f t="shared" si="1"/>
        <v>51</v>
      </c>
      <c r="W11" s="2" t="e">
        <f t="shared" si="1"/>
        <v>#VALUE!</v>
      </c>
      <c r="Y11" s="3">
        <f t="shared" si="6"/>
        <v>-63</v>
      </c>
      <c r="Z11" s="3">
        <f t="shared" si="2"/>
        <v>-44</v>
      </c>
      <c r="AA11" s="3">
        <f t="shared" si="2"/>
        <v>-1551</v>
      </c>
      <c r="AB11" s="3">
        <f t="shared" si="2"/>
        <v>-45</v>
      </c>
      <c r="AC11" s="3">
        <f t="shared" si="7"/>
        <v>-1041</v>
      </c>
      <c r="AD11" s="3">
        <f t="shared" si="3"/>
        <v>207</v>
      </c>
      <c r="AE11" s="3">
        <f t="shared" si="3"/>
        <v>245</v>
      </c>
      <c r="AF11" s="3">
        <f t="shared" si="3"/>
        <v>-11</v>
      </c>
    </row>
    <row r="12" spans="1:32" ht="45" customHeight="1" thickBot="1">
      <c r="A12" s="244" t="s">
        <v>10</v>
      </c>
      <c r="B12" s="245"/>
      <c r="C12" s="15"/>
      <c r="D12" s="18"/>
      <c r="E12" s="18"/>
      <c r="F12" s="18"/>
      <c r="G12" s="18"/>
      <c r="H12" s="244" t="s">
        <v>10</v>
      </c>
      <c r="I12" s="245"/>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5179</v>
      </c>
      <c r="E13" s="16">
        <v>40285</v>
      </c>
      <c r="F13" s="16">
        <v>37831</v>
      </c>
      <c r="G13" s="16">
        <v>30881</v>
      </c>
      <c r="H13" s="254" t="s">
        <v>11</v>
      </c>
      <c r="I13" s="255"/>
      <c r="J13" s="15"/>
      <c r="K13" s="26">
        <v>13184</v>
      </c>
      <c r="L13" s="26">
        <v>8474</v>
      </c>
      <c r="M13" s="26">
        <v>41290</v>
      </c>
      <c r="N13" s="26">
        <v>12831</v>
      </c>
      <c r="P13" s="2">
        <f t="shared" si="4"/>
        <v>9</v>
      </c>
      <c r="Q13" s="2">
        <f t="shared" si="0"/>
        <v>85</v>
      </c>
      <c r="R13" s="2">
        <f t="shared" si="0"/>
        <v>31</v>
      </c>
      <c r="S13" s="2">
        <f t="shared" si="0"/>
        <v>81</v>
      </c>
      <c r="T13" s="2">
        <f t="shared" si="5"/>
        <v>84</v>
      </c>
      <c r="U13" s="2">
        <f t="shared" si="1"/>
        <v>4</v>
      </c>
      <c r="V13" s="2">
        <f t="shared" si="1"/>
        <v>90</v>
      </c>
      <c r="W13" s="2">
        <f t="shared" si="1"/>
        <v>31</v>
      </c>
      <c r="Y13" s="3">
        <f t="shared" si="6"/>
        <v>13184</v>
      </c>
      <c r="Z13" s="3">
        <f t="shared" si="2"/>
        <v>8474</v>
      </c>
      <c r="AA13" s="3">
        <f t="shared" si="2"/>
        <v>41290</v>
      </c>
      <c r="AB13" s="3">
        <f t="shared" si="2"/>
        <v>12831</v>
      </c>
      <c r="AC13" s="3">
        <f t="shared" si="7"/>
        <v>5179</v>
      </c>
      <c r="AD13" s="3">
        <f t="shared" si="3"/>
        <v>40285</v>
      </c>
      <c r="AE13" s="3">
        <f t="shared" si="3"/>
        <v>37831</v>
      </c>
      <c r="AF13" s="3">
        <f t="shared" si="3"/>
        <v>30881</v>
      </c>
    </row>
    <row r="14" spans="1:32" ht="49.5" customHeight="1" thickBot="1">
      <c r="A14" s="254" t="s">
        <v>12</v>
      </c>
      <c r="B14" s="255"/>
      <c r="C14" s="15"/>
      <c r="D14" s="16">
        <v>4791</v>
      </c>
      <c r="E14" s="16">
        <v>33539</v>
      </c>
      <c r="F14" s="16">
        <v>30719</v>
      </c>
      <c r="G14" s="16">
        <v>25695</v>
      </c>
      <c r="H14" s="254" t="s">
        <v>12</v>
      </c>
      <c r="I14" s="255"/>
      <c r="J14" s="15"/>
      <c r="K14" s="26">
        <v>11947</v>
      </c>
      <c r="L14" s="26">
        <v>7312</v>
      </c>
      <c r="M14" s="26">
        <v>36475</v>
      </c>
      <c r="N14" s="26">
        <v>12018</v>
      </c>
      <c r="P14" s="2">
        <f t="shared" si="4"/>
        <v>1</v>
      </c>
      <c r="Q14" s="2">
        <f t="shared" si="0"/>
        <v>39</v>
      </c>
      <c r="R14" s="2">
        <f t="shared" si="0"/>
        <v>19</v>
      </c>
      <c r="S14" s="2">
        <f t="shared" si="0"/>
        <v>95</v>
      </c>
      <c r="T14" s="2">
        <f t="shared" si="5"/>
        <v>47</v>
      </c>
      <c r="U14" s="2">
        <f t="shared" si="1"/>
        <v>2</v>
      </c>
      <c r="V14" s="2">
        <f t="shared" si="1"/>
        <v>75</v>
      </c>
      <c r="W14" s="2">
        <f t="shared" si="1"/>
        <v>18</v>
      </c>
      <c r="Y14" s="3">
        <f t="shared" si="6"/>
        <v>11947</v>
      </c>
      <c r="Z14" s="3">
        <f t="shared" si="2"/>
        <v>7312</v>
      </c>
      <c r="AA14" s="3">
        <f t="shared" si="2"/>
        <v>36475</v>
      </c>
      <c r="AB14" s="3">
        <f t="shared" si="2"/>
        <v>12018</v>
      </c>
      <c r="AC14" s="3">
        <f t="shared" si="7"/>
        <v>4791</v>
      </c>
      <c r="AD14" s="3">
        <f t="shared" si="3"/>
        <v>33539</v>
      </c>
      <c r="AE14" s="3">
        <f t="shared" si="3"/>
        <v>30719</v>
      </c>
      <c r="AF14" s="3">
        <f t="shared" si="3"/>
        <v>25695</v>
      </c>
    </row>
    <row r="15" spans="1:32" ht="61.5" customHeight="1" thickBot="1">
      <c r="A15" s="254" t="s">
        <v>13</v>
      </c>
      <c r="B15" s="255"/>
      <c r="C15" s="15"/>
      <c r="D15" s="16">
        <v>4429</v>
      </c>
      <c r="E15" s="16">
        <v>33249</v>
      </c>
      <c r="F15" s="16">
        <v>30586</v>
      </c>
      <c r="G15" s="16">
        <v>25723</v>
      </c>
      <c r="H15" s="254" t="s">
        <v>13</v>
      </c>
      <c r="I15" s="255"/>
      <c r="J15" s="15"/>
      <c r="K15" s="26">
        <v>11509</v>
      </c>
      <c r="L15" s="26">
        <v>7050</v>
      </c>
      <c r="M15" s="26">
        <v>36406</v>
      </c>
      <c r="N15" s="26">
        <v>12015</v>
      </c>
      <c r="P15" s="2">
        <f t="shared" si="4"/>
        <v>9</v>
      </c>
      <c r="Q15" s="2">
        <f t="shared" si="0"/>
        <v>49</v>
      </c>
      <c r="R15" s="2">
        <f t="shared" si="0"/>
        <v>86</v>
      </c>
      <c r="S15" s="2">
        <f t="shared" si="0"/>
        <v>23</v>
      </c>
      <c r="T15" s="2">
        <f t="shared" si="5"/>
        <v>9</v>
      </c>
      <c r="U15" s="2">
        <f t="shared" si="1"/>
        <v>0</v>
      </c>
      <c r="V15" s="2">
        <f t="shared" si="1"/>
        <v>6</v>
      </c>
      <c r="W15" s="2">
        <f t="shared" si="1"/>
        <v>15</v>
      </c>
      <c r="Y15" s="3">
        <f t="shared" si="6"/>
        <v>11509</v>
      </c>
      <c r="Z15" s="3">
        <f t="shared" si="2"/>
        <v>7050</v>
      </c>
      <c r="AA15" s="3">
        <f t="shared" si="2"/>
        <v>36406</v>
      </c>
      <c r="AB15" s="3">
        <f t="shared" si="2"/>
        <v>12015</v>
      </c>
      <c r="AC15" s="3">
        <f t="shared" si="7"/>
        <v>4429</v>
      </c>
      <c r="AD15" s="3">
        <f t="shared" si="3"/>
        <v>33249</v>
      </c>
      <c r="AE15" s="3">
        <f t="shared" si="3"/>
        <v>30586</v>
      </c>
      <c r="AF15" s="3">
        <f t="shared" si="3"/>
        <v>25723</v>
      </c>
    </row>
    <row r="16" spans="1:32" ht="30" customHeight="1" thickBot="1">
      <c r="A16" s="244" t="s">
        <v>14</v>
      </c>
      <c r="B16" s="245"/>
      <c r="C16" s="15"/>
      <c r="D16" s="18"/>
      <c r="E16" s="18"/>
      <c r="F16" s="18"/>
      <c r="G16" s="18"/>
      <c r="H16" s="244" t="s">
        <v>14</v>
      </c>
      <c r="I16" s="245"/>
      <c r="J16" s="15"/>
      <c r="K16" s="28"/>
      <c r="L16" s="28"/>
      <c r="M16" s="28"/>
      <c r="N16" s="28"/>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1426038</v>
      </c>
      <c r="E19" s="16">
        <v>1445084</v>
      </c>
      <c r="F19" s="16">
        <v>1385954</v>
      </c>
      <c r="G19" s="16">
        <v>1299050</v>
      </c>
      <c r="H19" s="252" t="s">
        <v>16</v>
      </c>
      <c r="I19" s="253"/>
      <c r="J19" s="15"/>
      <c r="K19" s="26">
        <v>1217836</v>
      </c>
      <c r="L19" s="26">
        <v>1184298</v>
      </c>
      <c r="M19" s="26">
        <v>1313687</v>
      </c>
      <c r="N19" s="26">
        <v>1353091</v>
      </c>
      <c r="P19" s="2">
        <f t="shared" ref="P19:S38" si="9">REPLACE(D19,1,3,"")/1</f>
        <v>6038</v>
      </c>
      <c r="Q19" s="2">
        <f t="shared" si="9"/>
        <v>5084</v>
      </c>
      <c r="R19" s="2">
        <f t="shared" si="9"/>
        <v>5954</v>
      </c>
      <c r="S19" s="2">
        <f t="shared" si="9"/>
        <v>9050</v>
      </c>
      <c r="T19" s="2">
        <f t="shared" ref="T19:W38" si="10">REPLACE(K19,1,3,"")/1</f>
        <v>7836</v>
      </c>
      <c r="U19" s="2">
        <f t="shared" si="10"/>
        <v>4298</v>
      </c>
      <c r="V19" s="2">
        <f t="shared" si="10"/>
        <v>3687</v>
      </c>
      <c r="W19" s="2">
        <f t="shared" si="10"/>
        <v>3091</v>
      </c>
      <c r="Y19" s="3">
        <f t="shared" si="6"/>
        <v>1217836</v>
      </c>
      <c r="Z19" s="3">
        <f t="shared" si="6"/>
        <v>1184298</v>
      </c>
      <c r="AA19" s="3">
        <f t="shared" si="6"/>
        <v>1313687</v>
      </c>
      <c r="AB19" s="3">
        <f t="shared" si="6"/>
        <v>1353091</v>
      </c>
      <c r="AC19" s="3">
        <f t="shared" si="7"/>
        <v>1426038</v>
      </c>
      <c r="AD19" s="3">
        <f t="shared" si="7"/>
        <v>1445084</v>
      </c>
      <c r="AE19" s="3">
        <f t="shared" si="7"/>
        <v>1385954</v>
      </c>
      <c r="AF19" s="3">
        <f t="shared" si="7"/>
        <v>1299050</v>
      </c>
    </row>
    <row r="20" spans="1:32" ht="61.5" customHeight="1" thickBot="1">
      <c r="A20" s="244" t="s">
        <v>17</v>
      </c>
      <c r="B20" s="245"/>
      <c r="C20" s="15"/>
      <c r="D20" s="17">
        <v>14907</v>
      </c>
      <c r="E20" s="17">
        <v>13649</v>
      </c>
      <c r="F20" s="17">
        <v>93365</v>
      </c>
      <c r="G20" s="17">
        <v>101514</v>
      </c>
      <c r="H20" s="244" t="s">
        <v>17</v>
      </c>
      <c r="I20" s="245"/>
      <c r="J20" s="15"/>
      <c r="K20" s="27">
        <v>11452</v>
      </c>
      <c r="L20" s="27">
        <v>9968</v>
      </c>
      <c r="M20" s="27">
        <v>27522</v>
      </c>
      <c r="N20" s="27">
        <v>43083</v>
      </c>
      <c r="P20" s="2">
        <f t="shared" si="9"/>
        <v>7</v>
      </c>
      <c r="Q20" s="2">
        <f t="shared" si="9"/>
        <v>49</v>
      </c>
      <c r="R20" s="2">
        <f t="shared" si="9"/>
        <v>65</v>
      </c>
      <c r="S20" s="2">
        <f t="shared" si="9"/>
        <v>514</v>
      </c>
      <c r="T20" s="2">
        <f t="shared" si="10"/>
        <v>52</v>
      </c>
      <c r="U20" s="2">
        <f t="shared" si="10"/>
        <v>8</v>
      </c>
      <c r="V20" s="2">
        <f t="shared" si="10"/>
        <v>22</v>
      </c>
      <c r="W20" s="2">
        <f t="shared" si="10"/>
        <v>83</v>
      </c>
      <c r="Y20" s="3">
        <f t="shared" si="6"/>
        <v>11452</v>
      </c>
      <c r="Z20" s="3">
        <f t="shared" si="6"/>
        <v>9968</v>
      </c>
      <c r="AA20" s="3">
        <f t="shared" si="6"/>
        <v>27522</v>
      </c>
      <c r="AB20" s="3">
        <f t="shared" si="6"/>
        <v>43083</v>
      </c>
      <c r="AC20" s="3">
        <f t="shared" si="7"/>
        <v>14907</v>
      </c>
      <c r="AD20" s="3">
        <f t="shared" si="7"/>
        <v>13649</v>
      </c>
      <c r="AE20" s="3">
        <f t="shared" si="7"/>
        <v>93365</v>
      </c>
      <c r="AF20" s="3">
        <f t="shared" si="7"/>
        <v>101514</v>
      </c>
    </row>
    <row r="21" spans="1:32" ht="30" customHeight="1" thickBot="1">
      <c r="A21" s="244" t="s">
        <v>18</v>
      </c>
      <c r="B21" s="245"/>
      <c r="C21" s="15"/>
      <c r="D21" s="17">
        <v>71268</v>
      </c>
      <c r="E21" s="17">
        <v>59220</v>
      </c>
      <c r="F21" s="17">
        <v>4194</v>
      </c>
      <c r="G21" s="17">
        <v>4194</v>
      </c>
      <c r="H21" s="244" t="s">
        <v>18</v>
      </c>
      <c r="I21" s="245"/>
      <c r="J21" s="15"/>
      <c r="K21" s="27">
        <v>3382</v>
      </c>
      <c r="L21" s="27">
        <v>2958</v>
      </c>
      <c r="M21" s="27">
        <v>3458</v>
      </c>
      <c r="N21" s="27">
        <v>3150</v>
      </c>
      <c r="P21" s="2">
        <f t="shared" si="9"/>
        <v>68</v>
      </c>
      <c r="Q21" s="2">
        <f t="shared" si="9"/>
        <v>20</v>
      </c>
      <c r="R21" s="2">
        <f t="shared" si="9"/>
        <v>4</v>
      </c>
      <c r="S21" s="2">
        <f t="shared" si="9"/>
        <v>4</v>
      </c>
      <c r="T21" s="2">
        <f t="shared" si="10"/>
        <v>2</v>
      </c>
      <c r="U21" s="2">
        <f t="shared" si="10"/>
        <v>8</v>
      </c>
      <c r="V21" s="2">
        <f t="shared" si="10"/>
        <v>8</v>
      </c>
      <c r="W21" s="2">
        <f t="shared" si="10"/>
        <v>0</v>
      </c>
      <c r="Y21" s="3">
        <f t="shared" si="6"/>
        <v>3382</v>
      </c>
      <c r="Z21" s="3">
        <f t="shared" si="6"/>
        <v>2958</v>
      </c>
      <c r="AA21" s="3">
        <f t="shared" si="6"/>
        <v>3458</v>
      </c>
      <c r="AB21" s="3">
        <f t="shared" si="6"/>
        <v>3150</v>
      </c>
      <c r="AC21" s="3">
        <f t="shared" si="7"/>
        <v>71268</v>
      </c>
      <c r="AD21" s="3">
        <f t="shared" si="7"/>
        <v>59220</v>
      </c>
      <c r="AE21" s="3">
        <f t="shared" si="7"/>
        <v>4194</v>
      </c>
      <c r="AF21" s="3">
        <f t="shared" si="7"/>
        <v>4194</v>
      </c>
    </row>
    <row r="22" spans="1:32" ht="36" customHeight="1" thickBot="1">
      <c r="A22" s="244" t="s">
        <v>19</v>
      </c>
      <c r="B22" s="245"/>
      <c r="C22" s="15"/>
      <c r="D22" s="17">
        <v>306135</v>
      </c>
      <c r="E22" s="17">
        <v>370077</v>
      </c>
      <c r="F22" s="17">
        <v>295362</v>
      </c>
      <c r="G22" s="17">
        <v>305418</v>
      </c>
      <c r="H22" s="244" t="s">
        <v>19</v>
      </c>
      <c r="I22" s="245"/>
      <c r="J22" s="15"/>
      <c r="K22" s="27">
        <v>295847</v>
      </c>
      <c r="L22" s="27">
        <v>256615</v>
      </c>
      <c r="M22" s="27">
        <v>368438</v>
      </c>
      <c r="N22" s="27">
        <v>326096</v>
      </c>
      <c r="P22" s="2">
        <f t="shared" si="9"/>
        <v>135</v>
      </c>
      <c r="Q22" s="2">
        <f t="shared" si="9"/>
        <v>77</v>
      </c>
      <c r="R22" s="2">
        <f t="shared" si="9"/>
        <v>362</v>
      </c>
      <c r="S22" s="2">
        <f t="shared" si="9"/>
        <v>418</v>
      </c>
      <c r="T22" s="2">
        <f t="shared" si="10"/>
        <v>847</v>
      </c>
      <c r="U22" s="2">
        <f t="shared" si="10"/>
        <v>615</v>
      </c>
      <c r="V22" s="2">
        <f t="shared" si="10"/>
        <v>438</v>
      </c>
      <c r="W22" s="2">
        <f t="shared" si="10"/>
        <v>96</v>
      </c>
      <c r="Y22" s="3">
        <f t="shared" si="6"/>
        <v>295847</v>
      </c>
      <c r="Z22" s="3">
        <f t="shared" si="6"/>
        <v>256615</v>
      </c>
      <c r="AA22" s="3">
        <f t="shared" si="6"/>
        <v>368438</v>
      </c>
      <c r="AB22" s="3">
        <f t="shared" si="6"/>
        <v>326096</v>
      </c>
      <c r="AC22" s="3">
        <f t="shared" si="7"/>
        <v>306135</v>
      </c>
      <c r="AD22" s="3">
        <f t="shared" si="7"/>
        <v>370077</v>
      </c>
      <c r="AE22" s="3">
        <f t="shared" si="7"/>
        <v>295362</v>
      </c>
      <c r="AF22" s="3">
        <f t="shared" si="7"/>
        <v>305418</v>
      </c>
    </row>
    <row r="23" spans="1:32" ht="15" customHeight="1" thickBot="1">
      <c r="A23" s="244" t="s">
        <v>20</v>
      </c>
      <c r="B23" s="245"/>
      <c r="C23" s="15"/>
      <c r="D23" s="17">
        <v>1030179</v>
      </c>
      <c r="E23" s="17">
        <v>1000482</v>
      </c>
      <c r="F23" s="17">
        <v>991584</v>
      </c>
      <c r="G23" s="17">
        <v>887029</v>
      </c>
      <c r="H23" s="244" t="s">
        <v>20</v>
      </c>
      <c r="I23" s="245"/>
      <c r="J23" s="15"/>
      <c r="K23" s="27">
        <v>899596</v>
      </c>
      <c r="L23" s="27">
        <v>908962</v>
      </c>
      <c r="M23" s="27">
        <v>913094</v>
      </c>
      <c r="N23" s="27">
        <v>979420</v>
      </c>
      <c r="P23" s="2">
        <f t="shared" si="9"/>
        <v>179</v>
      </c>
      <c r="Q23" s="2">
        <f t="shared" si="9"/>
        <v>482</v>
      </c>
      <c r="R23" s="2">
        <f t="shared" si="9"/>
        <v>584</v>
      </c>
      <c r="S23" s="2">
        <f t="shared" si="9"/>
        <v>29</v>
      </c>
      <c r="T23" s="2">
        <f t="shared" si="10"/>
        <v>596</v>
      </c>
      <c r="U23" s="2">
        <f t="shared" si="10"/>
        <v>962</v>
      </c>
      <c r="V23" s="2">
        <f t="shared" si="10"/>
        <v>94</v>
      </c>
      <c r="W23" s="2">
        <f t="shared" si="10"/>
        <v>420</v>
      </c>
      <c r="Y23" s="3">
        <f t="shared" si="6"/>
        <v>899596</v>
      </c>
      <c r="Z23" s="3">
        <f t="shared" si="6"/>
        <v>908962</v>
      </c>
      <c r="AA23" s="3">
        <f t="shared" si="6"/>
        <v>913094</v>
      </c>
      <c r="AB23" s="3">
        <f t="shared" si="6"/>
        <v>979420</v>
      </c>
      <c r="AC23" s="3">
        <f t="shared" si="7"/>
        <v>1030179</v>
      </c>
      <c r="AD23" s="3">
        <f t="shared" si="7"/>
        <v>1000482</v>
      </c>
      <c r="AE23" s="3">
        <f t="shared" si="7"/>
        <v>991584</v>
      </c>
      <c r="AF23" s="3">
        <f t="shared" si="7"/>
        <v>887029</v>
      </c>
    </row>
    <row r="24" spans="1:32" ht="36" customHeight="1" thickBot="1">
      <c r="A24" s="244" t="s">
        <v>21</v>
      </c>
      <c r="B24" s="245"/>
      <c r="C24" s="15"/>
      <c r="D24" s="17">
        <v>3548</v>
      </c>
      <c r="E24" s="17">
        <v>1657</v>
      </c>
      <c r="F24" s="17">
        <v>1449</v>
      </c>
      <c r="G24" s="18">
        <v>895</v>
      </c>
      <c r="H24" s="244" t="s">
        <v>21</v>
      </c>
      <c r="I24" s="245"/>
      <c r="J24" s="15"/>
      <c r="K24" s="27">
        <v>7560</v>
      </c>
      <c r="L24" s="27">
        <v>5795</v>
      </c>
      <c r="M24" s="27">
        <v>1175</v>
      </c>
      <c r="N24" s="27">
        <v>1342</v>
      </c>
      <c r="P24" s="2">
        <f t="shared" si="9"/>
        <v>8</v>
      </c>
      <c r="Q24" s="2">
        <f t="shared" si="9"/>
        <v>7</v>
      </c>
      <c r="R24" s="2">
        <f t="shared" si="9"/>
        <v>9</v>
      </c>
      <c r="S24" s="2" t="e">
        <f t="shared" si="9"/>
        <v>#VALUE!</v>
      </c>
      <c r="T24" s="2">
        <f t="shared" si="10"/>
        <v>0</v>
      </c>
      <c r="U24" s="2">
        <f t="shared" si="10"/>
        <v>5</v>
      </c>
      <c r="V24" s="2">
        <f t="shared" si="10"/>
        <v>5</v>
      </c>
      <c r="W24" s="2">
        <f t="shared" si="10"/>
        <v>2</v>
      </c>
      <c r="Y24" s="3">
        <f t="shared" si="6"/>
        <v>7560</v>
      </c>
      <c r="Z24" s="3">
        <f t="shared" si="6"/>
        <v>5795</v>
      </c>
      <c r="AA24" s="3">
        <f t="shared" si="6"/>
        <v>1175</v>
      </c>
      <c r="AB24" s="3">
        <f t="shared" si="6"/>
        <v>1342</v>
      </c>
      <c r="AC24" s="3">
        <f t="shared" si="7"/>
        <v>3548</v>
      </c>
      <c r="AD24" s="3">
        <f t="shared" si="7"/>
        <v>1657</v>
      </c>
      <c r="AE24" s="3">
        <f t="shared" si="7"/>
        <v>1449</v>
      </c>
      <c r="AF24" s="3">
        <f t="shared" si="7"/>
        <v>895</v>
      </c>
    </row>
    <row r="25" spans="1:32" ht="24" customHeight="1" thickBot="1">
      <c r="A25" s="254" t="s">
        <v>22</v>
      </c>
      <c r="B25" s="255"/>
      <c r="C25" s="15"/>
      <c r="D25" s="16">
        <v>117318</v>
      </c>
      <c r="E25" s="16">
        <v>120777</v>
      </c>
      <c r="F25" s="16">
        <v>116141</v>
      </c>
      <c r="G25" s="16">
        <v>114754</v>
      </c>
      <c r="H25" s="254" t="s">
        <v>22</v>
      </c>
      <c r="I25" s="255"/>
      <c r="J25" s="15"/>
      <c r="K25" s="26">
        <v>108253</v>
      </c>
      <c r="L25" s="26">
        <v>107267</v>
      </c>
      <c r="M25" s="26">
        <v>110400</v>
      </c>
      <c r="N25" s="26">
        <v>123783</v>
      </c>
      <c r="P25" s="2">
        <f t="shared" si="9"/>
        <v>318</v>
      </c>
      <c r="Q25" s="2">
        <f t="shared" si="9"/>
        <v>777</v>
      </c>
      <c r="R25" s="2">
        <f t="shared" si="9"/>
        <v>141</v>
      </c>
      <c r="S25" s="2">
        <f t="shared" si="9"/>
        <v>754</v>
      </c>
      <c r="T25" s="2">
        <f t="shared" si="10"/>
        <v>253</v>
      </c>
      <c r="U25" s="2">
        <f t="shared" si="10"/>
        <v>267</v>
      </c>
      <c r="V25" s="2">
        <f t="shared" si="10"/>
        <v>400</v>
      </c>
      <c r="W25" s="2">
        <f t="shared" si="10"/>
        <v>783</v>
      </c>
      <c r="Y25" s="3">
        <f t="shared" si="6"/>
        <v>108253</v>
      </c>
      <c r="Z25" s="3">
        <f t="shared" si="6"/>
        <v>107267</v>
      </c>
      <c r="AA25" s="3">
        <f t="shared" si="6"/>
        <v>110400</v>
      </c>
      <c r="AB25" s="3">
        <f t="shared" si="6"/>
        <v>123783</v>
      </c>
      <c r="AC25" s="3">
        <f t="shared" si="7"/>
        <v>117318</v>
      </c>
      <c r="AD25" s="3">
        <f t="shared" si="7"/>
        <v>120777</v>
      </c>
      <c r="AE25" s="3">
        <f t="shared" si="7"/>
        <v>116141</v>
      </c>
      <c r="AF25" s="3">
        <f t="shared" si="7"/>
        <v>114754</v>
      </c>
    </row>
    <row r="26" spans="1:32" ht="15" customHeight="1" thickBot="1">
      <c r="A26" s="244" t="s">
        <v>23</v>
      </c>
      <c r="B26" s="245"/>
      <c r="C26" s="15"/>
      <c r="D26" s="17">
        <v>44916</v>
      </c>
      <c r="E26" s="17">
        <v>46796</v>
      </c>
      <c r="F26" s="17">
        <v>45139</v>
      </c>
      <c r="G26" s="17">
        <v>44306</v>
      </c>
      <c r="H26" s="244" t="s">
        <v>23</v>
      </c>
      <c r="I26" s="245"/>
      <c r="J26" s="15"/>
      <c r="K26" s="27">
        <v>45780</v>
      </c>
      <c r="L26" s="27">
        <v>45070</v>
      </c>
      <c r="M26" s="27">
        <v>47134</v>
      </c>
      <c r="N26" s="27">
        <v>59611</v>
      </c>
      <c r="P26" s="2">
        <f t="shared" si="9"/>
        <v>16</v>
      </c>
      <c r="Q26" s="2">
        <f t="shared" si="9"/>
        <v>96</v>
      </c>
      <c r="R26" s="2">
        <f t="shared" si="9"/>
        <v>39</v>
      </c>
      <c r="S26" s="2">
        <f t="shared" si="9"/>
        <v>6</v>
      </c>
      <c r="T26" s="2">
        <f t="shared" si="10"/>
        <v>80</v>
      </c>
      <c r="U26" s="2">
        <f t="shared" si="10"/>
        <v>70</v>
      </c>
      <c r="V26" s="2">
        <f t="shared" si="10"/>
        <v>34</v>
      </c>
      <c r="W26" s="2">
        <f t="shared" si="10"/>
        <v>11</v>
      </c>
      <c r="Y26" s="3">
        <f t="shared" si="6"/>
        <v>45780</v>
      </c>
      <c r="Z26" s="3">
        <f t="shared" si="6"/>
        <v>45070</v>
      </c>
      <c r="AA26" s="3">
        <f t="shared" si="6"/>
        <v>47134</v>
      </c>
      <c r="AB26" s="3">
        <f t="shared" si="6"/>
        <v>59611</v>
      </c>
      <c r="AC26" s="3">
        <f t="shared" si="7"/>
        <v>44916</v>
      </c>
      <c r="AD26" s="3">
        <f t="shared" si="7"/>
        <v>46796</v>
      </c>
      <c r="AE26" s="3">
        <f t="shared" si="7"/>
        <v>45139</v>
      </c>
      <c r="AF26" s="3">
        <f t="shared" si="7"/>
        <v>44306</v>
      </c>
    </row>
    <row r="27" spans="1:32" ht="15.75" customHeight="1" thickBot="1">
      <c r="A27" s="244" t="s">
        <v>24</v>
      </c>
      <c r="B27" s="245"/>
      <c r="C27" s="15"/>
      <c r="D27" s="17">
        <v>42591</v>
      </c>
      <c r="E27" s="17">
        <v>42329</v>
      </c>
      <c r="F27" s="17">
        <v>42066</v>
      </c>
      <c r="G27" s="17">
        <v>41803</v>
      </c>
      <c r="H27" s="244" t="s">
        <v>24</v>
      </c>
      <c r="I27" s="245"/>
      <c r="J27" s="15"/>
      <c r="K27" s="27">
        <v>35366</v>
      </c>
      <c r="L27" s="27">
        <v>35170</v>
      </c>
      <c r="M27" s="27">
        <v>34975</v>
      </c>
      <c r="N27" s="27">
        <v>34780</v>
      </c>
      <c r="P27" s="2">
        <f t="shared" si="9"/>
        <v>91</v>
      </c>
      <c r="Q27" s="2">
        <f t="shared" si="9"/>
        <v>29</v>
      </c>
      <c r="R27" s="2">
        <f t="shared" si="9"/>
        <v>66</v>
      </c>
      <c r="S27" s="2">
        <f t="shared" si="9"/>
        <v>3</v>
      </c>
      <c r="T27" s="2">
        <f t="shared" si="10"/>
        <v>66</v>
      </c>
      <c r="U27" s="2">
        <f t="shared" si="10"/>
        <v>70</v>
      </c>
      <c r="V27" s="2">
        <f t="shared" si="10"/>
        <v>75</v>
      </c>
      <c r="W27" s="2">
        <f t="shared" si="10"/>
        <v>80</v>
      </c>
      <c r="Y27" s="3">
        <f t="shared" si="6"/>
        <v>35366</v>
      </c>
      <c r="Z27" s="3">
        <f t="shared" si="6"/>
        <v>35170</v>
      </c>
      <c r="AA27" s="3">
        <f t="shared" si="6"/>
        <v>34975</v>
      </c>
      <c r="AB27" s="3">
        <f t="shared" si="6"/>
        <v>34780</v>
      </c>
      <c r="AC27" s="3">
        <f t="shared" si="7"/>
        <v>42591</v>
      </c>
      <c r="AD27" s="3">
        <f t="shared" si="7"/>
        <v>42329</v>
      </c>
      <c r="AE27" s="3">
        <f t="shared" si="7"/>
        <v>42066</v>
      </c>
      <c r="AF27" s="3">
        <f t="shared" si="7"/>
        <v>41803</v>
      </c>
    </row>
    <row r="28" spans="1:32" ht="30" customHeight="1" thickBot="1">
      <c r="A28" s="244" t="s">
        <v>25</v>
      </c>
      <c r="B28" s="245"/>
      <c r="C28" s="15"/>
      <c r="D28" s="17">
        <v>25567</v>
      </c>
      <c r="E28" s="17">
        <v>27554</v>
      </c>
      <c r="F28" s="17">
        <v>24718</v>
      </c>
      <c r="G28" s="17">
        <v>24496</v>
      </c>
      <c r="H28" s="244" t="s">
        <v>25</v>
      </c>
      <c r="I28" s="245"/>
      <c r="J28" s="15"/>
      <c r="K28" s="27">
        <v>24184</v>
      </c>
      <c r="L28" s="27">
        <v>23800</v>
      </c>
      <c r="M28" s="27">
        <v>24828</v>
      </c>
      <c r="N28" s="27">
        <v>25698</v>
      </c>
      <c r="P28" s="2">
        <f t="shared" si="9"/>
        <v>67</v>
      </c>
      <c r="Q28" s="2">
        <f t="shared" si="9"/>
        <v>54</v>
      </c>
      <c r="R28" s="2">
        <f t="shared" si="9"/>
        <v>18</v>
      </c>
      <c r="S28" s="2">
        <f t="shared" si="9"/>
        <v>96</v>
      </c>
      <c r="T28" s="2">
        <f t="shared" si="10"/>
        <v>84</v>
      </c>
      <c r="U28" s="2">
        <f t="shared" si="10"/>
        <v>0</v>
      </c>
      <c r="V28" s="2">
        <f t="shared" si="10"/>
        <v>28</v>
      </c>
      <c r="W28" s="2">
        <f t="shared" si="10"/>
        <v>98</v>
      </c>
      <c r="Y28" s="3">
        <f t="shared" si="6"/>
        <v>24184</v>
      </c>
      <c r="Z28" s="3">
        <f t="shared" si="6"/>
        <v>23800</v>
      </c>
      <c r="AA28" s="3">
        <f t="shared" si="6"/>
        <v>24828</v>
      </c>
      <c r="AB28" s="3">
        <f t="shared" si="6"/>
        <v>25698</v>
      </c>
      <c r="AC28" s="3">
        <f t="shared" si="7"/>
        <v>25567</v>
      </c>
      <c r="AD28" s="3">
        <f t="shared" si="7"/>
        <v>27554</v>
      </c>
      <c r="AE28" s="3">
        <f t="shared" si="7"/>
        <v>24718</v>
      </c>
      <c r="AF28" s="3">
        <f t="shared" si="7"/>
        <v>24496</v>
      </c>
    </row>
    <row r="29" spans="1:32" ht="15" customHeight="1" thickBot="1">
      <c r="A29" s="254" t="s">
        <v>26</v>
      </c>
      <c r="B29" s="255"/>
      <c r="C29" s="15"/>
      <c r="D29" s="16">
        <v>1543355</v>
      </c>
      <c r="E29" s="16">
        <v>1565861</v>
      </c>
      <c r="F29" s="16">
        <v>1502095</v>
      </c>
      <c r="G29" s="16">
        <v>1413804</v>
      </c>
      <c r="H29" s="254" t="s">
        <v>26</v>
      </c>
      <c r="I29" s="255"/>
      <c r="J29" s="15"/>
      <c r="K29" s="26">
        <v>1326089</v>
      </c>
      <c r="L29" s="26">
        <v>1291565</v>
      </c>
      <c r="M29" s="26">
        <v>1424087</v>
      </c>
      <c r="N29" s="26">
        <v>1476874</v>
      </c>
      <c r="P29" s="2">
        <f t="shared" si="9"/>
        <v>3355</v>
      </c>
      <c r="Q29" s="2">
        <f t="shared" si="9"/>
        <v>5861</v>
      </c>
      <c r="R29" s="2">
        <f t="shared" si="9"/>
        <v>2095</v>
      </c>
      <c r="S29" s="2">
        <f t="shared" si="9"/>
        <v>3804</v>
      </c>
      <c r="T29" s="2">
        <f t="shared" si="10"/>
        <v>6089</v>
      </c>
      <c r="U29" s="2">
        <f t="shared" si="10"/>
        <v>1565</v>
      </c>
      <c r="V29" s="2">
        <f t="shared" si="10"/>
        <v>4087</v>
      </c>
      <c r="W29" s="2">
        <f t="shared" si="10"/>
        <v>6874</v>
      </c>
      <c r="Y29" s="3">
        <f t="shared" si="6"/>
        <v>1326089</v>
      </c>
      <c r="Z29" s="3">
        <f t="shared" si="6"/>
        <v>1291565</v>
      </c>
      <c r="AA29" s="3">
        <f t="shared" si="6"/>
        <v>1424087</v>
      </c>
      <c r="AB29" s="3">
        <f t="shared" si="6"/>
        <v>1476874</v>
      </c>
      <c r="AC29" s="3">
        <f t="shared" si="7"/>
        <v>1543355</v>
      </c>
      <c r="AD29" s="3">
        <f t="shared" si="7"/>
        <v>1565861</v>
      </c>
      <c r="AE29" s="3">
        <f t="shared" si="7"/>
        <v>1502095</v>
      </c>
      <c r="AF29" s="3">
        <f t="shared" si="7"/>
        <v>1413804</v>
      </c>
    </row>
    <row r="30" spans="1:32" ht="15" customHeight="1" thickBot="1">
      <c r="A30" s="254" t="s">
        <v>27</v>
      </c>
      <c r="B30" s="255"/>
      <c r="C30" s="15"/>
      <c r="D30" s="16">
        <v>908487</v>
      </c>
      <c r="E30" s="16">
        <v>873885</v>
      </c>
      <c r="F30" s="16">
        <v>786074</v>
      </c>
      <c r="G30" s="16">
        <v>682495</v>
      </c>
      <c r="H30" s="254" t="s">
        <v>27</v>
      </c>
      <c r="I30" s="255"/>
      <c r="J30" s="15"/>
      <c r="K30" s="26">
        <v>681493</v>
      </c>
      <c r="L30" s="26">
        <v>654615</v>
      </c>
      <c r="M30" s="26">
        <v>756040</v>
      </c>
      <c r="N30" s="26">
        <v>796884</v>
      </c>
      <c r="P30" s="2">
        <f t="shared" si="9"/>
        <v>487</v>
      </c>
      <c r="Q30" s="2">
        <f t="shared" si="9"/>
        <v>885</v>
      </c>
      <c r="R30" s="2">
        <f t="shared" si="9"/>
        <v>74</v>
      </c>
      <c r="S30" s="2">
        <f t="shared" si="9"/>
        <v>495</v>
      </c>
      <c r="T30" s="2">
        <f t="shared" si="10"/>
        <v>493</v>
      </c>
      <c r="U30" s="2">
        <f t="shared" si="10"/>
        <v>615</v>
      </c>
      <c r="V30" s="2">
        <f t="shared" si="10"/>
        <v>40</v>
      </c>
      <c r="W30" s="2">
        <f t="shared" si="10"/>
        <v>884</v>
      </c>
      <c r="Y30" s="3">
        <f t="shared" si="6"/>
        <v>681493</v>
      </c>
      <c r="Z30" s="3">
        <f t="shared" si="6"/>
        <v>654615</v>
      </c>
      <c r="AA30" s="3">
        <f t="shared" si="6"/>
        <v>756040</v>
      </c>
      <c r="AB30" s="3">
        <f t="shared" si="6"/>
        <v>796884</v>
      </c>
      <c r="AC30" s="3">
        <f t="shared" si="7"/>
        <v>908487</v>
      </c>
      <c r="AD30" s="3">
        <f t="shared" si="7"/>
        <v>873885</v>
      </c>
      <c r="AE30" s="3">
        <f t="shared" si="7"/>
        <v>786074</v>
      </c>
      <c r="AF30" s="3">
        <f t="shared" si="7"/>
        <v>682495</v>
      </c>
    </row>
    <row r="31" spans="1:32" ht="15" customHeight="1" thickBot="1">
      <c r="A31" s="244" t="s">
        <v>28</v>
      </c>
      <c r="B31" s="245"/>
      <c r="C31" s="15"/>
      <c r="D31" s="17">
        <v>541570</v>
      </c>
      <c r="E31" s="17">
        <v>526199</v>
      </c>
      <c r="F31" s="17">
        <v>414481</v>
      </c>
      <c r="G31" s="17">
        <v>302167</v>
      </c>
      <c r="H31" s="244" t="s">
        <v>28</v>
      </c>
      <c r="I31" s="245"/>
      <c r="J31" s="15"/>
      <c r="K31" s="27">
        <v>412050</v>
      </c>
      <c r="L31" s="27">
        <v>367490</v>
      </c>
      <c r="M31" s="27">
        <v>424541</v>
      </c>
      <c r="N31" s="27">
        <v>440415</v>
      </c>
      <c r="P31" s="2">
        <f t="shared" si="9"/>
        <v>570</v>
      </c>
      <c r="Q31" s="2">
        <f t="shared" si="9"/>
        <v>199</v>
      </c>
      <c r="R31" s="2">
        <f t="shared" si="9"/>
        <v>481</v>
      </c>
      <c r="S31" s="2">
        <f t="shared" si="9"/>
        <v>167</v>
      </c>
      <c r="T31" s="2">
        <f t="shared" si="10"/>
        <v>50</v>
      </c>
      <c r="U31" s="2">
        <f t="shared" si="10"/>
        <v>490</v>
      </c>
      <c r="V31" s="2">
        <f t="shared" si="10"/>
        <v>541</v>
      </c>
      <c r="W31" s="2">
        <f t="shared" si="10"/>
        <v>415</v>
      </c>
      <c r="Y31" s="3">
        <f t="shared" si="6"/>
        <v>412050</v>
      </c>
      <c r="Z31" s="3">
        <f t="shared" si="6"/>
        <v>367490</v>
      </c>
      <c r="AA31" s="3">
        <f t="shared" si="6"/>
        <v>424541</v>
      </c>
      <c r="AB31" s="3">
        <f t="shared" si="6"/>
        <v>440415</v>
      </c>
      <c r="AC31" s="3">
        <f t="shared" si="7"/>
        <v>541570</v>
      </c>
      <c r="AD31" s="3">
        <f t="shared" si="7"/>
        <v>526199</v>
      </c>
      <c r="AE31" s="3">
        <f t="shared" si="7"/>
        <v>414481</v>
      </c>
      <c r="AF31" s="3">
        <f t="shared" si="7"/>
        <v>302167</v>
      </c>
    </row>
    <row r="32" spans="1:32" ht="24" customHeight="1" thickBot="1">
      <c r="A32" s="244" t="s">
        <v>29</v>
      </c>
      <c r="B32" s="245"/>
      <c r="C32" s="15"/>
      <c r="D32" s="17">
        <v>366917</v>
      </c>
      <c r="E32" s="17">
        <v>347686</v>
      </c>
      <c r="F32" s="17">
        <v>371593</v>
      </c>
      <c r="G32" s="17">
        <v>380328</v>
      </c>
      <c r="H32" s="244" t="s">
        <v>29</v>
      </c>
      <c r="I32" s="245"/>
      <c r="J32" s="15"/>
      <c r="K32" s="27">
        <v>269443</v>
      </c>
      <c r="L32" s="27">
        <v>287125</v>
      </c>
      <c r="M32" s="27">
        <v>331499</v>
      </c>
      <c r="N32" s="27">
        <v>356469</v>
      </c>
      <c r="P32" s="2">
        <f t="shared" si="9"/>
        <v>917</v>
      </c>
      <c r="Q32" s="2">
        <f t="shared" si="9"/>
        <v>686</v>
      </c>
      <c r="R32" s="2">
        <f t="shared" si="9"/>
        <v>593</v>
      </c>
      <c r="S32" s="2">
        <f t="shared" si="9"/>
        <v>328</v>
      </c>
      <c r="T32" s="2">
        <f t="shared" si="10"/>
        <v>443</v>
      </c>
      <c r="U32" s="2">
        <f t="shared" si="10"/>
        <v>125</v>
      </c>
      <c r="V32" s="2">
        <f t="shared" si="10"/>
        <v>499</v>
      </c>
      <c r="W32" s="2">
        <f t="shared" si="10"/>
        <v>469</v>
      </c>
      <c r="Y32" s="3">
        <f t="shared" si="6"/>
        <v>269443</v>
      </c>
      <c r="Z32" s="3">
        <f t="shared" si="6"/>
        <v>287125</v>
      </c>
      <c r="AA32" s="3">
        <f t="shared" si="6"/>
        <v>331499</v>
      </c>
      <c r="AB32" s="3">
        <f t="shared" si="6"/>
        <v>356469</v>
      </c>
      <c r="AC32" s="3">
        <f t="shared" si="7"/>
        <v>366917</v>
      </c>
      <c r="AD32" s="3">
        <f t="shared" si="7"/>
        <v>347686</v>
      </c>
      <c r="AE32" s="3">
        <f t="shared" si="7"/>
        <v>371593</v>
      </c>
      <c r="AF32" s="3">
        <f t="shared" si="7"/>
        <v>380328</v>
      </c>
    </row>
    <row r="33" spans="1:32" ht="24" customHeight="1" thickBot="1">
      <c r="A33" s="254" t="s">
        <v>30</v>
      </c>
      <c r="B33" s="255"/>
      <c r="C33" s="15"/>
      <c r="D33" s="16">
        <v>634868</v>
      </c>
      <c r="E33" s="16">
        <v>691976</v>
      </c>
      <c r="F33" s="16">
        <v>716022</v>
      </c>
      <c r="G33" s="16">
        <v>731309</v>
      </c>
      <c r="H33" s="254" t="s">
        <v>30</v>
      </c>
      <c r="I33" s="255"/>
      <c r="J33" s="15"/>
      <c r="K33" s="26">
        <v>644596</v>
      </c>
      <c r="L33" s="26">
        <v>636950</v>
      </c>
      <c r="M33" s="26">
        <v>668047</v>
      </c>
      <c r="N33" s="26">
        <v>679990</v>
      </c>
      <c r="P33" s="2">
        <f t="shared" si="9"/>
        <v>868</v>
      </c>
      <c r="Q33" s="2">
        <f t="shared" si="9"/>
        <v>976</v>
      </c>
      <c r="R33" s="2">
        <f t="shared" si="9"/>
        <v>22</v>
      </c>
      <c r="S33" s="2">
        <f t="shared" si="9"/>
        <v>309</v>
      </c>
      <c r="T33" s="2">
        <f t="shared" si="10"/>
        <v>596</v>
      </c>
      <c r="U33" s="2">
        <f t="shared" si="10"/>
        <v>950</v>
      </c>
      <c r="V33" s="2">
        <f t="shared" si="10"/>
        <v>47</v>
      </c>
      <c r="W33" s="2">
        <f t="shared" si="10"/>
        <v>990</v>
      </c>
      <c r="Y33" s="3">
        <f t="shared" si="6"/>
        <v>644596</v>
      </c>
      <c r="Z33" s="3">
        <f t="shared" si="6"/>
        <v>636950</v>
      </c>
      <c r="AA33" s="3">
        <f t="shared" si="6"/>
        <v>668047</v>
      </c>
      <c r="AB33" s="3">
        <f t="shared" si="6"/>
        <v>679990</v>
      </c>
      <c r="AC33" s="3">
        <f t="shared" si="7"/>
        <v>634868</v>
      </c>
      <c r="AD33" s="3">
        <f t="shared" si="7"/>
        <v>691976</v>
      </c>
      <c r="AE33" s="3">
        <f t="shared" si="7"/>
        <v>716022</v>
      </c>
      <c r="AF33" s="3">
        <f t="shared" si="7"/>
        <v>731309</v>
      </c>
    </row>
    <row r="34" spans="1:32" ht="30" customHeight="1" thickBot="1">
      <c r="A34" s="244" t="s">
        <v>31</v>
      </c>
      <c r="B34" s="245"/>
      <c r="C34" s="15"/>
      <c r="D34" s="17">
        <v>450789</v>
      </c>
      <c r="E34" s="17">
        <v>450789</v>
      </c>
      <c r="F34" s="17">
        <v>450789</v>
      </c>
      <c r="G34" s="17">
        <v>450789</v>
      </c>
      <c r="H34" s="244" t="s">
        <v>31</v>
      </c>
      <c r="I34" s="245"/>
      <c r="J34" s="15"/>
      <c r="K34" s="27">
        <v>411132</v>
      </c>
      <c r="L34" s="27">
        <v>411132</v>
      </c>
      <c r="M34" s="27">
        <v>450789</v>
      </c>
      <c r="N34" s="27">
        <v>450789</v>
      </c>
      <c r="P34" s="2">
        <f t="shared" si="9"/>
        <v>789</v>
      </c>
      <c r="Q34" s="2">
        <f t="shared" si="9"/>
        <v>789</v>
      </c>
      <c r="R34" s="2">
        <f t="shared" si="9"/>
        <v>789</v>
      </c>
      <c r="S34" s="2">
        <f t="shared" si="9"/>
        <v>789</v>
      </c>
      <c r="T34" s="2">
        <f t="shared" si="10"/>
        <v>132</v>
      </c>
      <c r="U34" s="2">
        <f t="shared" si="10"/>
        <v>132</v>
      </c>
      <c r="V34" s="2">
        <f t="shared" si="10"/>
        <v>789</v>
      </c>
      <c r="W34" s="2">
        <f t="shared" si="10"/>
        <v>789</v>
      </c>
      <c r="Y34" s="3">
        <f t="shared" si="6"/>
        <v>411132</v>
      </c>
      <c r="Z34" s="3">
        <f t="shared" si="6"/>
        <v>411132</v>
      </c>
      <c r="AA34" s="3">
        <f t="shared" si="6"/>
        <v>450789</v>
      </c>
      <c r="AB34" s="3">
        <f t="shared" si="6"/>
        <v>450789</v>
      </c>
      <c r="AC34" s="3">
        <f t="shared" si="7"/>
        <v>450789</v>
      </c>
      <c r="AD34" s="3">
        <f t="shared" si="7"/>
        <v>450789</v>
      </c>
      <c r="AE34" s="3">
        <f t="shared" si="7"/>
        <v>450789</v>
      </c>
      <c r="AF34" s="3">
        <f t="shared" si="7"/>
        <v>450789</v>
      </c>
    </row>
    <row r="35" spans="1:32" ht="30" customHeight="1" thickBot="1">
      <c r="A35" s="244" t="s">
        <v>32</v>
      </c>
      <c r="B35" s="245"/>
      <c r="C35" s="15"/>
      <c r="D35" s="17">
        <v>87833</v>
      </c>
      <c r="E35" s="17">
        <v>92783</v>
      </c>
      <c r="F35" s="17">
        <v>92783</v>
      </c>
      <c r="G35" s="17">
        <v>92783</v>
      </c>
      <c r="H35" s="244" t="s">
        <v>32</v>
      </c>
      <c r="I35" s="245"/>
      <c r="J35" s="15"/>
      <c r="K35" s="27">
        <v>87833</v>
      </c>
      <c r="L35" s="27">
        <v>87833</v>
      </c>
      <c r="M35" s="27">
        <v>87833</v>
      </c>
      <c r="N35" s="27">
        <v>87833</v>
      </c>
      <c r="P35" s="2">
        <f t="shared" si="9"/>
        <v>33</v>
      </c>
      <c r="Q35" s="2">
        <f t="shared" si="9"/>
        <v>83</v>
      </c>
      <c r="R35" s="2">
        <f t="shared" si="9"/>
        <v>83</v>
      </c>
      <c r="S35" s="2">
        <f t="shared" si="9"/>
        <v>83</v>
      </c>
      <c r="T35" s="2">
        <f t="shared" si="10"/>
        <v>33</v>
      </c>
      <c r="U35" s="2">
        <f t="shared" si="10"/>
        <v>33</v>
      </c>
      <c r="V35" s="2">
        <f t="shared" si="10"/>
        <v>33</v>
      </c>
      <c r="W35" s="2">
        <f t="shared" si="10"/>
        <v>33</v>
      </c>
      <c r="Y35" s="3">
        <f t="shared" si="6"/>
        <v>87833</v>
      </c>
      <c r="Z35" s="3">
        <f t="shared" si="6"/>
        <v>87833</v>
      </c>
      <c r="AA35" s="3">
        <f t="shared" si="6"/>
        <v>87833</v>
      </c>
      <c r="AB35" s="3">
        <f t="shared" si="6"/>
        <v>87833</v>
      </c>
      <c r="AC35" s="3">
        <f t="shared" si="7"/>
        <v>87833</v>
      </c>
      <c r="AD35" s="3">
        <f t="shared" si="7"/>
        <v>92783</v>
      </c>
      <c r="AE35" s="3">
        <f t="shared" si="7"/>
        <v>92783</v>
      </c>
      <c r="AF35" s="3">
        <f t="shared" si="7"/>
        <v>92783</v>
      </c>
    </row>
    <row r="36" spans="1:32" ht="36" customHeight="1" thickBot="1">
      <c r="A36" s="244" t="s">
        <v>33</v>
      </c>
      <c r="B36" s="245"/>
      <c r="C36" s="15"/>
      <c r="D36" s="17">
        <v>28271</v>
      </c>
      <c r="E36" s="17">
        <v>61191</v>
      </c>
      <c r="F36" s="17">
        <v>85104</v>
      </c>
      <c r="G36" s="17">
        <v>92412</v>
      </c>
      <c r="H36" s="244" t="s">
        <v>33</v>
      </c>
      <c r="I36" s="245"/>
      <c r="J36" s="15"/>
      <c r="K36" s="27">
        <v>63710</v>
      </c>
      <c r="L36" s="27">
        <v>70394</v>
      </c>
      <c r="M36" s="27">
        <v>67508</v>
      </c>
      <c r="N36" s="27">
        <v>79472</v>
      </c>
      <c r="P36" s="2">
        <f t="shared" si="9"/>
        <v>71</v>
      </c>
      <c r="Q36" s="2">
        <f t="shared" si="9"/>
        <v>91</v>
      </c>
      <c r="R36" s="2">
        <f t="shared" si="9"/>
        <v>4</v>
      </c>
      <c r="S36" s="2">
        <f t="shared" si="9"/>
        <v>12</v>
      </c>
      <c r="T36" s="2">
        <f t="shared" si="10"/>
        <v>10</v>
      </c>
      <c r="U36" s="2">
        <f t="shared" si="10"/>
        <v>94</v>
      </c>
      <c r="V36" s="2">
        <f t="shared" si="10"/>
        <v>8</v>
      </c>
      <c r="W36" s="2">
        <f t="shared" si="10"/>
        <v>72</v>
      </c>
      <c r="Y36" s="3">
        <f t="shared" si="6"/>
        <v>63710</v>
      </c>
      <c r="Z36" s="3">
        <f t="shared" si="6"/>
        <v>70394</v>
      </c>
      <c r="AA36" s="3">
        <f t="shared" si="6"/>
        <v>67508</v>
      </c>
      <c r="AB36" s="3">
        <f t="shared" si="6"/>
        <v>79472</v>
      </c>
      <c r="AC36" s="3">
        <f t="shared" si="7"/>
        <v>28271</v>
      </c>
      <c r="AD36" s="3">
        <f t="shared" si="7"/>
        <v>61191</v>
      </c>
      <c r="AE36" s="3">
        <f t="shared" si="7"/>
        <v>85104</v>
      </c>
      <c r="AF36" s="3">
        <f t="shared" si="7"/>
        <v>92412</v>
      </c>
    </row>
    <row r="37" spans="1:32" ht="30" customHeight="1" thickBot="1">
      <c r="A37" s="254" t="s">
        <v>34</v>
      </c>
      <c r="B37" s="255"/>
      <c r="C37" s="15"/>
      <c r="D37" s="19"/>
      <c r="E37" s="19"/>
      <c r="F37" s="19"/>
      <c r="G37" s="19"/>
      <c r="H37" s="254" t="s">
        <v>34</v>
      </c>
      <c r="I37" s="255"/>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1543355</v>
      </c>
      <c r="E38" s="16">
        <v>1565861</v>
      </c>
      <c r="F38" s="16">
        <v>1502095</v>
      </c>
      <c r="G38" s="16">
        <v>1413804</v>
      </c>
      <c r="H38" s="254" t="s">
        <v>35</v>
      </c>
      <c r="I38" s="255"/>
      <c r="J38" s="15"/>
      <c r="K38" s="26">
        <v>1326089</v>
      </c>
      <c r="L38" s="26">
        <v>1291565</v>
      </c>
      <c r="M38" s="26">
        <v>1424087</v>
      </c>
      <c r="N38" s="26">
        <v>1476874</v>
      </c>
      <c r="P38" s="2">
        <f t="shared" si="9"/>
        <v>3355</v>
      </c>
      <c r="Q38" s="2">
        <f t="shared" si="9"/>
        <v>5861</v>
      </c>
      <c r="R38" s="2">
        <f t="shared" si="9"/>
        <v>2095</v>
      </c>
      <c r="S38" s="2">
        <f t="shared" si="9"/>
        <v>3804</v>
      </c>
      <c r="T38" s="2">
        <f t="shared" si="10"/>
        <v>6089</v>
      </c>
      <c r="U38" s="2">
        <f t="shared" si="10"/>
        <v>1565</v>
      </c>
      <c r="V38" s="2">
        <f t="shared" si="10"/>
        <v>4087</v>
      </c>
      <c r="W38" s="2">
        <f t="shared" si="10"/>
        <v>6874</v>
      </c>
      <c r="Y38" s="3">
        <f t="shared" si="6"/>
        <v>1326089</v>
      </c>
      <c r="Z38" s="3">
        <f t="shared" si="6"/>
        <v>1291565</v>
      </c>
      <c r="AA38" s="3">
        <f t="shared" si="6"/>
        <v>1424087</v>
      </c>
      <c r="AB38" s="3">
        <f t="shared" si="6"/>
        <v>1476874</v>
      </c>
      <c r="AC38" s="3">
        <f t="shared" si="7"/>
        <v>1543355</v>
      </c>
      <c r="AD38" s="3">
        <f t="shared" si="7"/>
        <v>1565861</v>
      </c>
      <c r="AE38" s="3">
        <f t="shared" si="7"/>
        <v>1502095</v>
      </c>
      <c r="AF38" s="3">
        <f t="shared" si="7"/>
        <v>1413804</v>
      </c>
    </row>
    <row r="39" spans="1:32" ht="15" customHeight="1" thickBot="1">
      <c r="A39" s="21" t="s">
        <v>1703</v>
      </c>
      <c r="H39" s="21" t="s">
        <v>1704</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334</v>
      </c>
      <c r="D1" s="155" t="s">
        <v>1915</v>
      </c>
    </row>
    <row r="2" spans="1:11">
      <c r="A2" s="7"/>
      <c r="B2" s="198" t="s">
        <v>540</v>
      </c>
      <c r="C2" s="199" t="s">
        <v>37</v>
      </c>
      <c r="D2" s="199" t="str">
        <f>'Input yearly HLD'!N18</f>
        <v>Năm 2014</v>
      </c>
      <c r="E2" s="199" t="str">
        <f>'Input yearly HLD'!O18</f>
        <v>Năm 2015</v>
      </c>
      <c r="F2" s="199" t="str">
        <f>'Input yearly HLD'!P18</f>
        <v>Năm 2016</v>
      </c>
      <c r="G2" s="199" t="str">
        <f>'Input yearly HLD'!Q18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HLD'!N3</f>
        <v>474224</v>
      </c>
      <c r="E4" s="172">
        <f>'Input yearly HLD'!O3</f>
        <v>341550</v>
      </c>
      <c r="F4" s="172">
        <f>'Input yearly HLD'!P3</f>
        <v>124695</v>
      </c>
      <c r="G4" s="172">
        <f>'Input yearly HLD'!Q3</f>
        <v>382845</v>
      </c>
      <c r="H4" s="171"/>
      <c r="I4" s="268"/>
      <c r="J4" s="239"/>
      <c r="K4" s="269"/>
    </row>
    <row r="5" spans="1:11">
      <c r="A5" s="7"/>
      <c r="B5" s="170" t="s">
        <v>542</v>
      </c>
      <c r="C5" s="170" t="s">
        <v>38</v>
      </c>
      <c r="D5" s="173">
        <f>'Input yearly HLD'!N5</f>
        <v>94520</v>
      </c>
      <c r="E5" s="173">
        <f>'Input yearly HLD'!O5</f>
        <v>83497</v>
      </c>
      <c r="F5" s="173">
        <f>'Input yearly HLD'!P5</f>
        <v>81300</v>
      </c>
      <c r="G5" s="173">
        <f>'Input yearly HLD'!Q5</f>
        <v>122507</v>
      </c>
      <c r="H5" s="171"/>
      <c r="I5" s="268"/>
      <c r="J5" s="239"/>
      <c r="K5" s="269"/>
    </row>
    <row r="6" spans="1:11">
      <c r="A6" s="7"/>
      <c r="B6" s="170" t="s">
        <v>543</v>
      </c>
      <c r="C6" s="170" t="s">
        <v>38</v>
      </c>
      <c r="D6" s="173">
        <f>'Input yearly HLD'!N15</f>
        <v>85816</v>
      </c>
      <c r="E6" s="173">
        <f>'Input yearly HLD'!O15</f>
        <v>51267</v>
      </c>
      <c r="F6" s="173">
        <f>'Input yearly HLD'!P15</f>
        <v>52138</v>
      </c>
      <c r="G6" s="173">
        <f>'Input yearly HLD'!Q15</f>
        <v>57797</v>
      </c>
      <c r="H6" s="171"/>
      <c r="I6" s="268"/>
      <c r="J6" s="239"/>
      <c r="K6" s="269"/>
    </row>
    <row r="7" spans="1:11">
      <c r="A7" s="7"/>
      <c r="B7" s="170" t="s">
        <v>544</v>
      </c>
      <c r="C7" s="170" t="s">
        <v>38</v>
      </c>
      <c r="D7" s="173">
        <f>'Input yearly HLD'!N33</f>
        <v>438468</v>
      </c>
      <c r="E7" s="173">
        <f>'Input yearly HLD'!O33</f>
        <v>453552</v>
      </c>
      <c r="F7" s="173">
        <f>'Input yearly HLD'!P33</f>
        <v>472999</v>
      </c>
      <c r="G7" s="173">
        <f>'Input yearly HLD'!Q33</f>
        <v>497277</v>
      </c>
      <c r="H7" s="171"/>
      <c r="I7" s="268"/>
      <c r="J7" s="239"/>
      <c r="K7" s="269"/>
    </row>
    <row r="8" spans="1:11">
      <c r="A8" s="7"/>
      <c r="B8" s="170" t="s">
        <v>545</v>
      </c>
      <c r="C8" s="171" t="s">
        <v>38</v>
      </c>
      <c r="D8" s="172">
        <f>'Input yearly HLD'!N29</f>
        <v>709933</v>
      </c>
      <c r="E8" s="172">
        <f>'Input yearly HLD'!O29</f>
        <v>737010</v>
      </c>
      <c r="F8" s="172">
        <f>'Input yearly HLD'!P29</f>
        <v>700244</v>
      </c>
      <c r="G8" s="172">
        <f>'Input yearly HLD'!Q29</f>
        <v>833276</v>
      </c>
      <c r="H8" s="171"/>
      <c r="I8" s="268"/>
      <c r="J8" s="239"/>
      <c r="K8" s="269"/>
    </row>
    <row r="9" spans="1:11">
      <c r="A9" s="7"/>
      <c r="B9" s="170" t="s">
        <v>546</v>
      </c>
      <c r="C9" s="171" t="s">
        <v>39</v>
      </c>
      <c r="D9" s="172">
        <f>'Input yearly HLD'!N34*1000000/10000</f>
        <v>20000000</v>
      </c>
      <c r="E9" s="172">
        <f>'Input yearly HLD'!O34*1000000/10000</f>
        <v>20000000</v>
      </c>
      <c r="F9" s="172">
        <f>'Input yearly HLD'!P34*1000000/10000</f>
        <v>20000000</v>
      </c>
      <c r="G9" s="172">
        <f>'Input yearly HLD'!Q34*1000000/10000</f>
        <v>20000000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0.19931509160228078</v>
      </c>
      <c r="E11" s="174">
        <f>E5/E4</f>
        <v>0.24446493924754795</v>
      </c>
      <c r="F11" s="174">
        <f>F5/F4</f>
        <v>0.65199085769277032</v>
      </c>
      <c r="G11" s="174">
        <f>G5/G4</f>
        <v>0.31999111912131539</v>
      </c>
      <c r="H11" s="171"/>
      <c r="I11" s="268"/>
      <c r="J11" s="239"/>
      <c r="K11" s="269"/>
    </row>
    <row r="12" spans="1:11">
      <c r="A12" s="7"/>
      <c r="B12" s="170" t="s">
        <v>570</v>
      </c>
      <c r="C12" s="171" t="s">
        <v>36</v>
      </c>
      <c r="D12" s="175">
        <f>D6/D4</f>
        <v>0.18096089611660313</v>
      </c>
      <c r="E12" s="174">
        <f>E6/E4</f>
        <v>0.1501010101010101</v>
      </c>
      <c r="F12" s="174">
        <f>F6/F4</f>
        <v>0.41812422310437469</v>
      </c>
      <c r="G12" s="174">
        <f>G6/G4</f>
        <v>0.15096710156851989</v>
      </c>
      <c r="H12" s="171"/>
      <c r="I12" s="268"/>
      <c r="J12" s="239"/>
      <c r="K12" s="269"/>
    </row>
    <row r="13" spans="1:11">
      <c r="A13" s="7"/>
      <c r="B13" s="170" t="s">
        <v>41</v>
      </c>
      <c r="C13" s="171" t="s">
        <v>40</v>
      </c>
      <c r="D13" s="172">
        <f>D6*1000000/D9</f>
        <v>4290.8</v>
      </c>
      <c r="E13" s="173">
        <f>E6*1000000/E9</f>
        <v>2563.35</v>
      </c>
      <c r="F13" s="173">
        <f>F6*1000000/F9</f>
        <v>2606.9</v>
      </c>
      <c r="G13" s="173">
        <f>G6*1000000/G9</f>
        <v>2889.85</v>
      </c>
      <c r="H13" s="171"/>
      <c r="I13" s="268"/>
      <c r="J13" s="239"/>
      <c r="K13" s="269"/>
    </row>
    <row r="14" spans="1:11">
      <c r="A14" s="7"/>
      <c r="B14" s="170" t="s">
        <v>548</v>
      </c>
      <c r="C14" s="171"/>
      <c r="D14" s="172">
        <f>D7*1000000/D9</f>
        <v>21923.4</v>
      </c>
      <c r="E14" s="173">
        <f>E7*1000000/E9</f>
        <v>22677.599999999999</v>
      </c>
      <c r="F14" s="173">
        <f>F7*1000000/F9</f>
        <v>23649.95</v>
      </c>
      <c r="G14" s="173">
        <f>G7*1000000/G9</f>
        <v>24863.85</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-0.27977074125307871</v>
      </c>
      <c r="F16" s="179">
        <f>(F4-E4)/ABS(E4)</f>
        <v>-0.63491436100131748</v>
      </c>
      <c r="G16" s="179">
        <f>(G4-F4)/ABS(F4)</f>
        <v>2.070251413448815</v>
      </c>
      <c r="H16" s="171"/>
      <c r="I16" s="268"/>
      <c r="J16" s="239"/>
      <c r="K16" s="269"/>
    </row>
    <row r="17" spans="1:12">
      <c r="A17" s="7"/>
      <c r="B17" s="170" t="s">
        <v>543</v>
      </c>
      <c r="C17" s="180" t="s">
        <v>36</v>
      </c>
      <c r="D17" s="170"/>
      <c r="E17" s="179">
        <f>(E6-D6)/ABS(D6)</f>
        <v>-0.40259392187936982</v>
      </c>
      <c r="F17" s="179">
        <f>(F6-E6)/ABS(E6)</f>
        <v>1.6989486414262588E-2</v>
      </c>
      <c r="G17" s="179">
        <f>(G6-F6)/ABS(F6)</f>
        <v>0.10853887759407725</v>
      </c>
      <c r="H17" s="171"/>
      <c r="I17" s="268"/>
      <c r="J17" s="239"/>
      <c r="K17" s="269"/>
    </row>
    <row r="18" spans="1:12">
      <c r="A18" s="7"/>
      <c r="B18" s="170" t="s">
        <v>41</v>
      </c>
      <c r="C18" s="177" t="s">
        <v>36</v>
      </c>
      <c r="D18" s="178"/>
      <c r="E18" s="179">
        <f>(E13-D13)/ABS(D13)</f>
        <v>-0.40259392187936988</v>
      </c>
      <c r="F18" s="179">
        <f>(F13-E13)/ABS(E13)</f>
        <v>1.6989486414262657E-2</v>
      </c>
      <c r="G18" s="179">
        <f>(G13-F13)/ABS(F13)</f>
        <v>0.10853887759407718</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0.11494585323199032</v>
      </c>
      <c r="F20" s="175">
        <f>F6/AVERAGE(E7:F7)</f>
        <v>0.11254210507570549</v>
      </c>
      <c r="G20" s="175">
        <f>G6/AVERAGE(F7:G7)</f>
        <v>0.11913517390927943</v>
      </c>
      <c r="H20" s="171"/>
      <c r="I20" s="264" t="s">
        <v>1187</v>
      </c>
      <c r="J20" s="264"/>
      <c r="K20" s="264"/>
    </row>
    <row r="21" spans="1:12">
      <c r="A21" s="7"/>
      <c r="B21" s="170" t="s">
        <v>43</v>
      </c>
      <c r="C21" s="182" t="s">
        <v>36</v>
      </c>
      <c r="D21" s="171"/>
      <c r="E21" s="175">
        <f>E6/AVERAGE(D8:E8)</f>
        <v>7.0862501148974077E-2</v>
      </c>
      <c r="F21" s="175">
        <f>F6/AVERAGE(E8:F8)</f>
        <v>7.2552241983671634E-2</v>
      </c>
      <c r="G21" s="175">
        <f>G6/AVERAGE(F8:G8)</f>
        <v>7.5378214826021181E-2</v>
      </c>
      <c r="H21" s="171"/>
      <c r="I21" s="183" t="s">
        <v>1188</v>
      </c>
      <c r="J21" s="183">
        <v>2018</v>
      </c>
      <c r="K21" s="183" t="s">
        <v>1190</v>
      </c>
    </row>
    <row r="22" spans="1:12">
      <c r="A22" s="7"/>
      <c r="B22" s="176" t="s">
        <v>551</v>
      </c>
      <c r="C22" s="182"/>
      <c r="D22" s="171"/>
      <c r="E22" s="175"/>
      <c r="F22" s="175"/>
      <c r="G22" s="175"/>
      <c r="H22" s="171"/>
      <c r="I22" s="171" t="s">
        <v>1189</v>
      </c>
      <c r="J22" s="172">
        <v>450000</v>
      </c>
      <c r="K22" s="185">
        <f>SUM(K30)/J22</f>
        <v>6.878444444444444E-2</v>
      </c>
    </row>
    <row r="23" spans="1:12">
      <c r="A23" s="7"/>
      <c r="B23" s="170" t="s">
        <v>552</v>
      </c>
      <c r="C23" s="182" t="s">
        <v>36</v>
      </c>
      <c r="D23" s="175">
        <f>1-D7/D8</f>
        <v>0.38238115427793895</v>
      </c>
      <c r="E23" s="175">
        <f>1-E7/E8</f>
        <v>0.38460536492042174</v>
      </c>
      <c r="F23" s="175">
        <f>1-F7/F8</f>
        <v>0.32452259498117797</v>
      </c>
      <c r="G23" s="175">
        <f>1-G7/G8</f>
        <v>0.40322654198608865</v>
      </c>
      <c r="H23" s="171"/>
      <c r="I23" s="171" t="s">
        <v>1191</v>
      </c>
      <c r="J23" s="172">
        <v>60800</v>
      </c>
      <c r="K23" s="185">
        <f>SUM(K32)/J23</f>
        <v>9.0970394736842111E-2</v>
      </c>
    </row>
    <row r="24" spans="1:12">
      <c r="A24" s="7"/>
      <c r="B24" s="170" t="s">
        <v>553</v>
      </c>
      <c r="C24" s="182" t="s">
        <v>36</v>
      </c>
      <c r="D24" s="175">
        <f>D8/D7-1</f>
        <v>0.61912157785744903</v>
      </c>
      <c r="E24" s="175">
        <f>E8/E7-1</f>
        <v>0.62497354217377499</v>
      </c>
      <c r="F24" s="175">
        <f>F8/F7-1</f>
        <v>0.48043441952308563</v>
      </c>
      <c r="G24" s="175">
        <f>G8/G7-1</f>
        <v>0.67567774097736266</v>
      </c>
      <c r="H24" s="171"/>
      <c r="I24" s="171" t="s">
        <v>1376</v>
      </c>
      <c r="J24" s="172"/>
      <c r="K24" s="171"/>
    </row>
    <row r="25" spans="1:12">
      <c r="A25" s="7"/>
      <c r="B25" s="170" t="s">
        <v>554</v>
      </c>
      <c r="C25" s="182" t="s">
        <v>40</v>
      </c>
      <c r="D25" s="186">
        <f>'Input yearly HLD'!N19/'Input yearly HLD'!N31</f>
        <v>2.7966875481345626</v>
      </c>
      <c r="E25" s="186">
        <f>'Input yearly HLD'!O19/'Input yearly HLD'!O31</f>
        <v>3.5570288802794394</v>
      </c>
      <c r="F25" s="186">
        <f>'Input yearly HLD'!P19/'Input yearly HLD'!P31</f>
        <v>4.4021931984274003</v>
      </c>
      <c r="G25" s="186">
        <f>'Input yearly HLD'!Q19/'Input yearly HLD'!Q31</f>
        <v>2.5725260207860834</v>
      </c>
      <c r="H25" s="171"/>
      <c r="I25" s="171" t="s">
        <v>576</v>
      </c>
      <c r="J25" s="187">
        <v>0.15</v>
      </c>
      <c r="K25" s="197" t="s">
        <v>1649</v>
      </c>
    </row>
    <row r="26" spans="1:12">
      <c r="A26" s="7"/>
      <c r="B26" s="170" t="s">
        <v>555</v>
      </c>
      <c r="C26" s="182" t="s">
        <v>40</v>
      </c>
      <c r="D26" s="186">
        <f>('Input yearly HLD'!N19-'Input yearly HLD'!N23)/'Input yearly HLD'!N31</f>
        <v>1.4612462187075721</v>
      </c>
      <c r="E26" s="186">
        <f>('Input yearly HLD'!O19-'Input yearly HLD'!O23)/'Input yearly HLD'!O31</f>
        <v>2.3976799340648252</v>
      </c>
      <c r="F26" s="186">
        <f>('Input yearly HLD'!P19-'Input yearly HLD'!P23)/'Input yearly HLD'!P31</f>
        <v>2.7771003822074238</v>
      </c>
      <c r="G26" s="186">
        <f>('Input yearly HLD'!Q19-'Input yearly HLD'!Q23)/'Input yearly HLD'!Q31</f>
        <v>2.3405000267271463</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HLD'!Y1</f>
        <v>Quý 2/2016</v>
      </c>
      <c r="E28" s="199" t="str">
        <f>'Input quaterly HLD'!Z1</f>
        <v>Quý 3/2016</v>
      </c>
      <c r="F28" s="199" t="str">
        <f>'Input quaterly HLD'!AA1</f>
        <v>Quý 4/2016</v>
      </c>
      <c r="G28" s="199" t="str">
        <f>'Input quaterly HLD'!AB1</f>
        <v>Quý 1/2017</v>
      </c>
      <c r="H28" s="199" t="str">
        <f>'Input quaterly HLD'!AC1</f>
        <v>Quý 2/2017</v>
      </c>
      <c r="I28" s="199" t="str">
        <f>'Input quaterly HLD'!AD1</f>
        <v>Quý 3/2017</v>
      </c>
      <c r="J28" s="199" t="str">
        <f>'Input quaterly HLD'!AE1</f>
        <v>Quý 4/2017</v>
      </c>
      <c r="K28" s="199" t="str">
        <f>'Input quaterly HLD'!AF1</f>
        <v>Quý 1/2018</v>
      </c>
    </row>
    <row r="29" spans="1:12">
      <c r="A29" s="7"/>
      <c r="B29" s="170"/>
      <c r="C29" s="171"/>
      <c r="D29" s="171"/>
      <c r="E29" s="171"/>
      <c r="F29" s="171"/>
      <c r="G29" s="171"/>
      <c r="H29" s="171"/>
      <c r="I29" s="171"/>
      <c r="J29" s="171"/>
      <c r="K29" s="171"/>
    </row>
    <row r="30" spans="1:12">
      <c r="A30" s="7"/>
      <c r="B30" s="170" t="s">
        <v>541</v>
      </c>
      <c r="C30" s="171" t="s">
        <v>38</v>
      </c>
      <c r="D30" s="188">
        <f>'Input quaterly HLD'!Y3</f>
        <v>44598</v>
      </c>
      <c r="E30" s="188">
        <f>'Input quaterly HLD'!Z3</f>
        <v>39517</v>
      </c>
      <c r="F30" s="188">
        <f>'Input quaterly HLD'!AA3</f>
        <v>12785</v>
      </c>
      <c r="G30" s="188">
        <f>'Input quaterly HLD'!AB3</f>
        <v>5231</v>
      </c>
      <c r="H30" s="188">
        <f>'Input quaterly HLD'!AC3</f>
        <v>13931</v>
      </c>
      <c r="I30" s="188">
        <f>'Input quaterly HLD'!AD3</f>
        <v>1097</v>
      </c>
      <c r="J30" s="188">
        <f>'Input quaterly HLD'!AE3</f>
        <v>362586</v>
      </c>
      <c r="K30" s="188">
        <f>'Input quaterly HLD'!AF3</f>
        <v>30953</v>
      </c>
    </row>
    <row r="31" spans="1:12">
      <c r="A31" s="7"/>
      <c r="B31" s="170" t="s">
        <v>542</v>
      </c>
      <c r="C31" s="171" t="s">
        <v>38</v>
      </c>
      <c r="D31" s="188">
        <f>'Input quaterly HLD'!Y5</f>
        <v>17623</v>
      </c>
      <c r="E31" s="188">
        <f>'Input quaterly HLD'!Z5</f>
        <v>28048</v>
      </c>
      <c r="F31" s="188">
        <f>'Input quaterly HLD'!AA5</f>
        <v>14863</v>
      </c>
      <c r="G31" s="188">
        <f>'Input quaterly HLD'!AB5</f>
        <v>12305</v>
      </c>
      <c r="H31" s="188">
        <f>'Input quaterly HLD'!AC5</f>
        <v>17205</v>
      </c>
      <c r="I31" s="188">
        <f>'Input quaterly HLD'!AD5</f>
        <v>77</v>
      </c>
      <c r="J31" s="188">
        <f>'Input quaterly HLD'!AE5</f>
        <v>92921</v>
      </c>
      <c r="K31" s="188">
        <f>'Input quaterly HLD'!AF5</f>
        <v>14188</v>
      </c>
    </row>
    <row r="32" spans="1:12">
      <c r="A32" s="7"/>
      <c r="B32" s="170" t="s">
        <v>543</v>
      </c>
      <c r="C32" s="170" t="s">
        <v>38</v>
      </c>
      <c r="D32" s="189">
        <f>'Input quaterly HLD'!Y15</f>
        <v>11361</v>
      </c>
      <c r="E32" s="189">
        <f>'Input quaterly HLD'!Z15</f>
        <v>18851</v>
      </c>
      <c r="F32" s="189">
        <f>'Input quaterly HLD'!AA15</f>
        <v>5456</v>
      </c>
      <c r="G32" s="189">
        <f>'Input quaterly HLD'!AB15</f>
        <v>3525</v>
      </c>
      <c r="H32" s="189">
        <f>'Input quaterly HLD'!AC15</f>
        <v>2778</v>
      </c>
      <c r="I32" s="189">
        <f>'Input quaterly HLD'!AD15</f>
        <v>85</v>
      </c>
      <c r="J32" s="189">
        <f>'Input quaterly HLD'!AE15</f>
        <v>51416</v>
      </c>
      <c r="K32" s="189">
        <f>'Input quaterly HLD'!AF15</f>
        <v>5531</v>
      </c>
      <c r="L32" s="10"/>
    </row>
    <row r="33" spans="1:12">
      <c r="A33" s="7"/>
      <c r="B33" s="170" t="s">
        <v>544</v>
      </c>
      <c r="C33" s="171" t="s">
        <v>38</v>
      </c>
      <c r="D33" s="188">
        <f>'Input quaterly HLD'!Y33</f>
        <v>441252</v>
      </c>
      <c r="E33" s="188">
        <f>'Input quaterly HLD'!Z33</f>
        <v>460045</v>
      </c>
      <c r="F33" s="188">
        <f>'Input quaterly HLD'!AA33</f>
        <v>465433</v>
      </c>
      <c r="G33" s="188">
        <f>'Input quaterly HLD'!AB33</f>
        <v>468923</v>
      </c>
      <c r="H33" s="188">
        <f>'Input quaterly HLD'!AC33</f>
        <v>438349</v>
      </c>
      <c r="I33" s="188">
        <f>'Input quaterly HLD'!AD33</f>
        <v>438377</v>
      </c>
      <c r="J33" s="188">
        <f>'Input quaterly HLD'!AE33</f>
        <v>497284</v>
      </c>
      <c r="K33" s="188">
        <f>'Input quaterly HLD'!AF33</f>
        <v>337874</v>
      </c>
    </row>
    <row r="34" spans="1:12">
      <c r="A34" s="7"/>
      <c r="B34" s="170" t="s">
        <v>545</v>
      </c>
      <c r="C34" s="171" t="s">
        <v>38</v>
      </c>
      <c r="D34" s="188">
        <f>'Input quaterly HLD'!Y38</f>
        <v>769306</v>
      </c>
      <c r="E34" s="188">
        <f>'Input quaterly HLD'!Z38</f>
        <v>732313</v>
      </c>
      <c r="F34" s="188">
        <f>'Input quaterly HLD'!AA38</f>
        <v>686287</v>
      </c>
      <c r="G34" s="188">
        <f>'Input quaterly HLD'!AB38</f>
        <v>673877</v>
      </c>
      <c r="H34" s="188">
        <f>'Input quaterly HLD'!AC38</f>
        <v>680713</v>
      </c>
      <c r="I34" s="188">
        <f>'Input quaterly HLD'!AD38</f>
        <v>667996</v>
      </c>
      <c r="J34" s="188">
        <f>'Input quaterly HLD'!AE38</f>
        <v>831402</v>
      </c>
      <c r="K34" s="188">
        <f>'Input quaterly HLD'!AF38</f>
        <v>824208</v>
      </c>
    </row>
    <row r="35" spans="1:12">
      <c r="A35" s="7"/>
      <c r="B35" s="170" t="s">
        <v>546</v>
      </c>
      <c r="C35" s="171" t="s">
        <v>39</v>
      </c>
      <c r="D35" s="188">
        <f>'Input quaterly HLD'!Y34*1000000/10000</f>
        <v>20000000</v>
      </c>
      <c r="E35" s="188">
        <f>'Input quaterly HLD'!Z34*1000000/10000</f>
        <v>20000000</v>
      </c>
      <c r="F35" s="188">
        <f>'Input quaterly HLD'!AA34*1000000/10000</f>
        <v>20000000</v>
      </c>
      <c r="G35" s="188">
        <f>'Input quaterly HLD'!AB34*1000000/10000</f>
        <v>20000000</v>
      </c>
      <c r="H35" s="188">
        <f>'Input quaterly HLD'!AC34*1000000/10000</f>
        <v>20000000</v>
      </c>
      <c r="I35" s="188">
        <f>'Input quaterly HLD'!AD34*1000000/10000</f>
        <v>20000000</v>
      </c>
      <c r="J35" s="188">
        <f>'Input quaterly HLD'!AE34*1000000/10000</f>
        <v>20000000</v>
      </c>
      <c r="K35" s="188">
        <f>'Input quaterly HLD'!AF34*1000000/10000</f>
        <v>20000000</v>
      </c>
    </row>
    <row r="36" spans="1:12">
      <c r="A36" s="7"/>
      <c r="B36" s="170"/>
      <c r="C36" s="171"/>
      <c r="D36" s="188"/>
      <c r="E36" s="188"/>
      <c r="F36" s="188"/>
      <c r="G36" s="188"/>
      <c r="H36" s="188"/>
      <c r="I36" s="188"/>
      <c r="J36" s="188"/>
      <c r="K36" s="188"/>
    </row>
    <row r="37" spans="1:12">
      <c r="A37" s="7"/>
      <c r="B37" s="170" t="s">
        <v>547</v>
      </c>
      <c r="C37" s="171" t="s">
        <v>36</v>
      </c>
      <c r="D37" s="190">
        <f>D31/D30</f>
        <v>0.39515224897977486</v>
      </c>
      <c r="E37" s="190">
        <f t="shared" ref="E37:K37" si="0">E31/E30</f>
        <v>0.70977047852822839</v>
      </c>
      <c r="F37" s="190">
        <f t="shared" si="0"/>
        <v>1.1625342197888151</v>
      </c>
      <c r="G37" s="190">
        <f t="shared" si="0"/>
        <v>2.352322691645957</v>
      </c>
      <c r="H37" s="190">
        <f t="shared" si="0"/>
        <v>1.2350154332065177</v>
      </c>
      <c r="I37" s="190">
        <f t="shared" si="0"/>
        <v>7.0191431175934363E-2</v>
      </c>
      <c r="J37" s="190">
        <f t="shared" si="0"/>
        <v>0.25627299454474251</v>
      </c>
      <c r="K37" s="190">
        <f t="shared" si="0"/>
        <v>0.45837237101411815</v>
      </c>
      <c r="L37" s="11"/>
    </row>
    <row r="38" spans="1:12">
      <c r="A38" s="7"/>
      <c r="B38" s="170" t="s">
        <v>571</v>
      </c>
      <c r="C38" s="171" t="s">
        <v>36</v>
      </c>
      <c r="D38" s="190">
        <f>D32/D30</f>
        <v>0.25474236512848109</v>
      </c>
      <c r="E38" s="190">
        <f t="shared" ref="E38:K38" si="1">E32/E30</f>
        <v>0.47703520004048888</v>
      </c>
      <c r="F38" s="190">
        <f t="shared" si="1"/>
        <v>0.42675009777082518</v>
      </c>
      <c r="G38" s="190">
        <f t="shared" si="1"/>
        <v>0.67386732938252725</v>
      </c>
      <c r="H38" s="190">
        <f t="shared" si="1"/>
        <v>0.19941138468164527</v>
      </c>
      <c r="I38" s="190">
        <f t="shared" si="1"/>
        <v>7.7484047402005471E-2</v>
      </c>
      <c r="J38" s="190">
        <f t="shared" si="1"/>
        <v>0.14180359969772688</v>
      </c>
      <c r="K38" s="190">
        <f t="shared" si="1"/>
        <v>0.17869027234839918</v>
      </c>
      <c r="L38" s="11"/>
    </row>
    <row r="39" spans="1:12">
      <c r="A39" s="7"/>
      <c r="B39" s="170" t="s">
        <v>41</v>
      </c>
      <c r="C39" s="171" t="s">
        <v>40</v>
      </c>
      <c r="D39" s="172">
        <f>D32*1000000/D35</f>
        <v>568.04999999999995</v>
      </c>
      <c r="E39" s="172">
        <f t="shared" ref="E39:K39" si="2">E32*1000000/E35</f>
        <v>942.55</v>
      </c>
      <c r="F39" s="172">
        <f t="shared" si="2"/>
        <v>272.8</v>
      </c>
      <c r="G39" s="172">
        <f t="shared" si="2"/>
        <v>176.25</v>
      </c>
      <c r="H39" s="172">
        <f t="shared" si="2"/>
        <v>138.9</v>
      </c>
      <c r="I39" s="172">
        <f t="shared" si="2"/>
        <v>4.25</v>
      </c>
      <c r="J39" s="172">
        <f t="shared" si="2"/>
        <v>2570.8000000000002</v>
      </c>
      <c r="K39" s="172">
        <f t="shared" si="2"/>
        <v>276.55</v>
      </c>
    </row>
    <row r="40" spans="1:12">
      <c r="A40" s="7"/>
      <c r="B40" s="170" t="s">
        <v>548</v>
      </c>
      <c r="C40" s="171"/>
      <c r="D40" s="172">
        <f>D33*1000000/D35</f>
        <v>22062.6</v>
      </c>
      <c r="E40" s="172">
        <f t="shared" ref="E40:K40" si="3">E33*1000000/E35</f>
        <v>23002.25</v>
      </c>
      <c r="F40" s="172">
        <f t="shared" si="3"/>
        <v>23271.65</v>
      </c>
      <c r="G40" s="172">
        <f t="shared" si="3"/>
        <v>23446.15</v>
      </c>
      <c r="H40" s="172">
        <f t="shared" si="3"/>
        <v>21917.45</v>
      </c>
      <c r="I40" s="172">
        <f t="shared" si="3"/>
        <v>21918.85</v>
      </c>
      <c r="J40" s="172">
        <f t="shared" si="3"/>
        <v>24864.2</v>
      </c>
      <c r="K40" s="172">
        <f t="shared" si="3"/>
        <v>16893.7</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-0.68763173236468</v>
      </c>
      <c r="I42" s="179">
        <f>(I30-E30)/ABS(E30)</f>
        <v>-0.97223979553103723</v>
      </c>
      <c r="J42" s="179">
        <f>(J30-F30)/ABS(F30)</f>
        <v>27.360265936644506</v>
      </c>
      <c r="K42" s="179">
        <f>(K30-G30)/ABS(G30)</f>
        <v>4.9172242401070543</v>
      </c>
      <c r="L42" s="12"/>
    </row>
    <row r="43" spans="1:12">
      <c r="A43" s="7"/>
      <c r="B43" s="170" t="s">
        <v>564</v>
      </c>
      <c r="C43" s="180" t="s">
        <v>36</v>
      </c>
      <c r="D43" s="170"/>
      <c r="E43" s="174">
        <f>E30/D30-1</f>
        <v>-0.11392887573433785</v>
      </c>
      <c r="F43" s="174">
        <f t="shared" ref="F43:K43" si="4">F30/E30-1</f>
        <v>-0.67646835539135064</v>
      </c>
      <c r="G43" s="174">
        <f t="shared" si="4"/>
        <v>-0.5908486507626125</v>
      </c>
      <c r="H43" s="174">
        <f t="shared" si="4"/>
        <v>1.6631619193270883</v>
      </c>
      <c r="I43" s="174">
        <f>I30/H30-1</f>
        <v>-0.92125475558107817</v>
      </c>
      <c r="J43" s="174">
        <f t="shared" si="4"/>
        <v>329.52506836827712</v>
      </c>
      <c r="K43" s="174">
        <f t="shared" si="4"/>
        <v>-0.91463266645706121</v>
      </c>
      <c r="L43" s="12"/>
    </row>
    <row r="44" spans="1:12" s="8" customFormat="1">
      <c r="A44" s="13"/>
      <c r="B44" s="170" t="s">
        <v>562</v>
      </c>
      <c r="C44" s="177" t="s">
        <v>36</v>
      </c>
      <c r="D44" s="178"/>
      <c r="E44" s="191"/>
      <c r="F44" s="191"/>
      <c r="G44" s="191"/>
      <c r="H44" s="179">
        <f>(H32-D32)/ABS(D32)</f>
        <v>-0.75547927119091629</v>
      </c>
      <c r="I44" s="179">
        <f>(I32-E32)/ABS(E32)</f>
        <v>-0.99549095538698207</v>
      </c>
      <c r="J44" s="179">
        <f>(J32-F32)/ABS(F32)</f>
        <v>8.4237536656891496</v>
      </c>
      <c r="K44" s="179">
        <f>(K32-G32)/ABS(G32)</f>
        <v>0.56907801418439719</v>
      </c>
      <c r="L44" s="14"/>
    </row>
    <row r="45" spans="1:12">
      <c r="A45" s="7"/>
      <c r="B45" s="170" t="s">
        <v>567</v>
      </c>
      <c r="C45" s="180" t="s">
        <v>36</v>
      </c>
      <c r="D45" s="170"/>
      <c r="E45" s="174">
        <f>E32/D32-1</f>
        <v>0.65927295132470731</v>
      </c>
      <c r="F45" s="174">
        <f t="shared" ref="F45:K45" si="5">F32/E32-1</f>
        <v>-0.71057238342793494</v>
      </c>
      <c r="G45" s="174">
        <f t="shared" si="5"/>
        <v>-0.35392228739002929</v>
      </c>
      <c r="H45" s="174">
        <f>(H32-G32)/ABS(G32)</f>
        <v>-0.21191489361702129</v>
      </c>
      <c r="I45" s="174">
        <f>I32/H32-1</f>
        <v>-0.96940244780417562</v>
      </c>
      <c r="J45" s="174">
        <f t="shared" si="5"/>
        <v>603.89411764705881</v>
      </c>
      <c r="K45" s="174">
        <f t="shared" si="5"/>
        <v>-0.89242648202894037</v>
      </c>
      <c r="L45" s="12"/>
    </row>
    <row r="46" spans="1:12" s="8" customFormat="1">
      <c r="A46" s="13"/>
      <c r="B46" s="170" t="s">
        <v>565</v>
      </c>
      <c r="C46" s="177" t="s">
        <v>36</v>
      </c>
      <c r="D46" s="178"/>
      <c r="E46" s="191"/>
      <c r="F46" s="191"/>
      <c r="G46" s="191"/>
      <c r="H46" s="179">
        <f>(H39-D39)/ABS(D39)</f>
        <v>-0.75547927119091629</v>
      </c>
      <c r="I46" s="179">
        <f>(I39-E39)/ABS(E39)</f>
        <v>-0.99549095538698207</v>
      </c>
      <c r="J46" s="179">
        <f>(J39-F39)/ABS(F39)</f>
        <v>8.4237536656891496</v>
      </c>
      <c r="K46" s="179">
        <f>(K39-G39)/ABS(G39)</f>
        <v>0.56907801418439719</v>
      </c>
      <c r="L46" s="14"/>
    </row>
    <row r="47" spans="1:12">
      <c r="A47" s="7"/>
      <c r="B47" s="170" t="s">
        <v>566</v>
      </c>
      <c r="C47" s="180" t="s">
        <v>36</v>
      </c>
      <c r="D47" s="170"/>
      <c r="E47" s="174">
        <f>E39/D39-1</f>
        <v>0.65927295132470731</v>
      </c>
      <c r="F47" s="174">
        <f t="shared" ref="F47:K47" si="6">F39/E39-1</f>
        <v>-0.71057238342793483</v>
      </c>
      <c r="G47" s="174">
        <f t="shared" si="6"/>
        <v>-0.3539222873900294</v>
      </c>
      <c r="H47" s="174">
        <f t="shared" si="6"/>
        <v>-0.2119148936170212</v>
      </c>
      <c r="I47" s="174">
        <f>I39/H39-1</f>
        <v>-0.96940244780417562</v>
      </c>
      <c r="J47" s="174">
        <f t="shared" si="6"/>
        <v>603.89411764705892</v>
      </c>
      <c r="K47" s="174">
        <f t="shared" si="6"/>
        <v>-0.89242648202894037</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4.1830828239747833E-2</v>
      </c>
      <c r="F49" s="174">
        <f t="shared" ref="F49:K49" si="7">F32/AVERAGE(E33:F33)</f>
        <v>1.1790663851544824E-2</v>
      </c>
      <c r="G49" s="174">
        <f t="shared" si="7"/>
        <v>7.5453039312638869E-3</v>
      </c>
      <c r="H49" s="174">
        <f t="shared" si="7"/>
        <v>6.1238526042906652E-3</v>
      </c>
      <c r="I49" s="174">
        <f>I32/AVERAGE(H33:I33)</f>
        <v>1.9390322632156456E-4</v>
      </c>
      <c r="J49" s="174">
        <f t="shared" si="7"/>
        <v>0.10990305249443975</v>
      </c>
      <c r="K49" s="174">
        <f t="shared" si="7"/>
        <v>1.3245397876808939E-2</v>
      </c>
      <c r="L49" s="12"/>
    </row>
    <row r="50" spans="1:12">
      <c r="A50" s="7"/>
      <c r="B50" s="170" t="s">
        <v>43</v>
      </c>
      <c r="C50" s="182" t="s">
        <v>36</v>
      </c>
      <c r="D50" s="171"/>
      <c r="E50" s="175">
        <f>E32/AVERAGE(D34:E34)</f>
        <v>2.5107567232433792E-2</v>
      </c>
      <c r="F50" s="175">
        <f t="shared" ref="F50:K50" si="8">F32/AVERAGE(E34:F34)</f>
        <v>7.6920907937403074E-3</v>
      </c>
      <c r="G50" s="175">
        <f t="shared" si="8"/>
        <v>5.1831984966518741E-3</v>
      </c>
      <c r="H50" s="175">
        <f t="shared" si="8"/>
        <v>4.1016100812792059E-3</v>
      </c>
      <c r="I50" s="174">
        <f>I32/AVERAGE(H34:I34)</f>
        <v>1.2604646369231614E-4</v>
      </c>
      <c r="J50" s="174">
        <f t="shared" si="8"/>
        <v>6.858219098598238E-2</v>
      </c>
      <c r="K50" s="174">
        <f t="shared" si="8"/>
        <v>6.6815252384317559E-3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0.42642849529316029</v>
      </c>
      <c r="E52" s="175">
        <f t="shared" si="9"/>
        <v>0.37179184310533886</v>
      </c>
      <c r="F52" s="175">
        <f t="shared" si="9"/>
        <v>0.32180997162994496</v>
      </c>
      <c r="G52" s="175">
        <f t="shared" si="9"/>
        <v>0.3041415569903706</v>
      </c>
      <c r="H52" s="175">
        <f t="shared" si="9"/>
        <v>0.35604432411309905</v>
      </c>
      <c r="I52" s="175">
        <f t="shared" si="9"/>
        <v>0.34374307630584611</v>
      </c>
      <c r="J52" s="175">
        <f t="shared" si="9"/>
        <v>0.40187298082034928</v>
      </c>
      <c r="K52" s="175">
        <f t="shared" si="9"/>
        <v>0.5900622173043697</v>
      </c>
    </row>
    <row r="53" spans="1:12">
      <c r="A53" s="7"/>
      <c r="B53" s="170" t="s">
        <v>553</v>
      </c>
      <c r="C53" s="182" t="s">
        <v>36</v>
      </c>
      <c r="D53" s="175">
        <f t="shared" ref="D53:K53" si="10">D34/D33-1</f>
        <v>0.74346178600890189</v>
      </c>
      <c r="E53" s="175">
        <f t="shared" si="10"/>
        <v>0.59182906020063264</v>
      </c>
      <c r="F53" s="175">
        <f t="shared" si="10"/>
        <v>0.4745129803860062</v>
      </c>
      <c r="G53" s="175">
        <f t="shared" si="10"/>
        <v>0.43707389059611068</v>
      </c>
      <c r="H53" s="175">
        <f t="shared" si="10"/>
        <v>0.55290191149061596</v>
      </c>
      <c r="I53" s="175">
        <f t="shared" si="10"/>
        <v>0.52379344719271304</v>
      </c>
      <c r="J53" s="175">
        <f t="shared" si="10"/>
        <v>0.67188568303022023</v>
      </c>
      <c r="K53" s="175">
        <f t="shared" si="10"/>
        <v>1.4393945672055262</v>
      </c>
    </row>
    <row r="54" spans="1:12">
      <c r="A54" s="7"/>
      <c r="B54" s="170" t="s">
        <v>554</v>
      </c>
      <c r="C54" s="182" t="s">
        <v>40</v>
      </c>
      <c r="D54" s="186">
        <f>'Input quaterly HLD'!Y19/'Input quaterly HLD'!Y31</f>
        <v>2.9920924215256814</v>
      </c>
      <c r="E54" s="186">
        <f>'Input quaterly HLD'!Z19/'Input quaterly HLD'!Z31</f>
        <v>3.7005274267947246</v>
      </c>
      <c r="F54" s="186">
        <f>'Input quaterly HLD'!AA19/'Input quaterly HLD'!AA31</f>
        <v>4.5188317564788152</v>
      </c>
      <c r="G54" s="186">
        <f>'Input quaterly HLD'!AB19/'Input quaterly HLD'!AB31</f>
        <v>4.4770359828187827</v>
      </c>
      <c r="H54" s="186">
        <f>'Input quaterly HLD'!AD19/'Input quaterly HLD'!AC31</f>
        <v>3.1670515393860073</v>
      </c>
      <c r="I54" s="186">
        <f>'Input quaterly HLD'!AD19/'Input quaterly HLD'!AD31</f>
        <v>3.395326560623845</v>
      </c>
      <c r="J54" s="186">
        <f>'Input quaterly HLD'!AE19/'Input quaterly HLD'!AE31</f>
        <v>2.5911354677434861</v>
      </c>
      <c r="K54" s="186">
        <f>'Input quaterly HLD'!AF19/'Input quaterly HLD'!AF31</f>
        <v>1.5924088433897594</v>
      </c>
    </row>
    <row r="55" spans="1:12">
      <c r="A55" s="7"/>
      <c r="B55" s="170" t="s">
        <v>555</v>
      </c>
      <c r="C55" s="182" t="s">
        <v>40</v>
      </c>
      <c r="D55" s="192">
        <f>('Input quaterly HLD'!Y19-'Input quaterly HLD'!Y23)/'Input quaterly HLD'!Y31</f>
        <v>2.0209264849406479</v>
      </c>
      <c r="E55" s="192">
        <f>('Input quaterly HLD'!Z19-'Input quaterly HLD'!Z23)/'Input quaterly HLD'!Z31</f>
        <v>2.3998279999278322</v>
      </c>
      <c r="F55" s="192">
        <f>('Input quaterly HLD'!AA19-'Input quaterly HLD'!AA23)/'Input quaterly HLD'!AA31</f>
        <v>2.9274454956807898</v>
      </c>
      <c r="G55" s="192">
        <f>('Input quaterly HLD'!AB19-'Input quaterly HLD'!AB23)/'Input quaterly HLD'!AB31</f>
        <v>2.8087346427867179</v>
      </c>
      <c r="H55" s="192">
        <f>('Input quaterly HLD'!AD19-'Input quaterly HLD'!AC23)/'Input quaterly HLD'!AC31</f>
        <v>1.9187929049186103</v>
      </c>
      <c r="I55" s="192">
        <f>('Input quaterly HLD'!AD19-'Input quaterly HLD'!AD23)/'Input quaterly HLD'!AD31</f>
        <v>2.0468827997463608</v>
      </c>
      <c r="J55" s="192">
        <f>('Input quaterly HLD'!AE19-'Input quaterly HLD'!AE23)/'Input quaterly HLD'!AE31</f>
        <v>2.3574310162484378</v>
      </c>
      <c r="K55" s="192">
        <f>('Input quaterly HLD'!AF19-'Input quaterly HLD'!AF23)/'Input quaterly HLD'!AF31</f>
        <v>1.3837104741551005</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hợp'!D17</f>
        <v>14900</v>
      </c>
    </row>
    <row r="58" spans="1:12">
      <c r="A58" s="7"/>
      <c r="B58" s="170" t="s">
        <v>558</v>
      </c>
      <c r="C58" s="171" t="s">
        <v>38</v>
      </c>
      <c r="D58" s="172"/>
      <c r="E58" s="172"/>
      <c r="F58" s="172"/>
      <c r="G58" s="172"/>
      <c r="H58" s="172"/>
      <c r="I58" s="172"/>
      <c r="J58" s="172"/>
      <c r="K58" s="172">
        <f>K57*K35/1000000</f>
        <v>298000</v>
      </c>
    </row>
    <row r="59" spans="1:12">
      <c r="A59" s="7"/>
      <c r="B59" s="170" t="s">
        <v>559</v>
      </c>
      <c r="C59" s="171" t="s">
        <v>40</v>
      </c>
      <c r="D59" s="172"/>
      <c r="E59" s="172"/>
      <c r="F59" s="172"/>
      <c r="G59" s="172"/>
      <c r="H59" s="172"/>
      <c r="I59" s="172"/>
      <c r="J59" s="172"/>
      <c r="K59" s="194">
        <f>K57/(SUM(H32:K32)*1000000/K35)</f>
        <v>4.9824444072897505</v>
      </c>
    </row>
    <row r="60" spans="1:12">
      <c r="A60" s="7"/>
      <c r="B60" s="170" t="s">
        <v>560</v>
      </c>
      <c r="C60" s="171" t="s">
        <v>40</v>
      </c>
      <c r="D60" s="172"/>
      <c r="E60" s="172"/>
      <c r="F60" s="172"/>
      <c r="G60" s="172"/>
      <c r="H60" s="172"/>
      <c r="I60" s="172"/>
      <c r="J60" s="172"/>
      <c r="K60" s="195">
        <f>K57/K40</f>
        <v>0.88198559226220419</v>
      </c>
    </row>
  </sheetData>
  <mergeCells count="3">
    <mergeCell ref="I2:K2"/>
    <mergeCell ref="I20:K20"/>
    <mergeCell ref="I3:K19"/>
  </mergeCells>
  <conditionalFormatting sqref="E16:G18">
    <cfRule type="cellIs" dxfId="37" priority="3" operator="lessThan">
      <formula>0</formula>
    </cfRule>
    <cfRule type="cellIs" dxfId="36" priority="4" operator="greaterThan">
      <formula>0</formula>
    </cfRule>
  </conditionalFormatting>
  <conditionalFormatting sqref="H42:K42 H44:K44 H46:K46">
    <cfRule type="cellIs" dxfId="35" priority="1" operator="lessThan">
      <formula>0</formula>
    </cfRule>
    <cfRule type="cellIs" dxfId="34" priority="2" operator="greaterThan">
      <formula>0</formula>
    </cfRule>
  </conditionalFormatting>
  <pageMargins left="0.7" right="0.7" top="0.75" bottom="0.75" header="0.3" footer="0.3"/>
  <pageSetup orientation="portrait" horizontalDpi="300" verticalDpi="0" r:id="rId1"/>
  <drawing r:id="rId2"/>
</worksheet>
</file>

<file path=xl/worksheets/sheet120.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1546</v>
      </c>
      <c r="F2" s="24" t="s">
        <v>1546</v>
      </c>
      <c r="G2" s="24" t="s">
        <v>1546</v>
      </c>
    </row>
    <row r="3" spans="1:17" ht="45" customHeight="1" thickBot="1">
      <c r="A3" s="252" t="s">
        <v>1</v>
      </c>
      <c r="B3" s="253"/>
      <c r="C3" s="15"/>
      <c r="D3" s="26">
        <v>474224</v>
      </c>
      <c r="E3" s="26">
        <v>341550</v>
      </c>
      <c r="F3" s="26">
        <v>124695</v>
      </c>
      <c r="G3" s="26">
        <v>382845</v>
      </c>
      <c r="I3" s="22">
        <f>REPLACE(D3,1,3,"")/1</f>
        <v>224</v>
      </c>
      <c r="J3" s="22">
        <f t="shared" ref="J3:L16" si="0">REPLACE(E3,1,3,"")/1</f>
        <v>550</v>
      </c>
      <c r="K3" s="22">
        <f t="shared" si="0"/>
        <v>695</v>
      </c>
      <c r="L3" s="22">
        <f t="shared" si="0"/>
        <v>845</v>
      </c>
      <c r="N3" s="2">
        <f>D3</f>
        <v>474224</v>
      </c>
      <c r="O3" s="2">
        <f t="shared" ref="O3:Q17" si="1">E3</f>
        <v>341550</v>
      </c>
      <c r="P3" s="2">
        <f t="shared" si="1"/>
        <v>124695</v>
      </c>
      <c r="Q3" s="2">
        <f t="shared" si="1"/>
        <v>382845</v>
      </c>
    </row>
    <row r="4" spans="1:17" ht="61.5" customHeight="1" thickBot="1">
      <c r="A4" s="244" t="s">
        <v>2</v>
      </c>
      <c r="B4" s="245"/>
      <c r="C4" s="15"/>
      <c r="D4" s="27">
        <v>379704</v>
      </c>
      <c r="E4" s="27">
        <v>258053</v>
      </c>
      <c r="F4" s="27">
        <v>43395</v>
      </c>
      <c r="G4" s="27">
        <v>260337</v>
      </c>
      <c r="I4" s="22">
        <f t="shared" ref="I4:I16" si="2">REPLACE(D4,1,3,"")/1</f>
        <v>704</v>
      </c>
      <c r="J4" s="22">
        <f t="shared" si="0"/>
        <v>53</v>
      </c>
      <c r="K4" s="22">
        <f t="shared" si="0"/>
        <v>95</v>
      </c>
      <c r="L4" s="22">
        <f t="shared" si="0"/>
        <v>337</v>
      </c>
      <c r="N4" s="2">
        <f t="shared" ref="N4:Q38" si="3">D4</f>
        <v>379704</v>
      </c>
      <c r="O4" s="2">
        <f t="shared" si="1"/>
        <v>258053</v>
      </c>
      <c r="P4" s="2">
        <f t="shared" si="1"/>
        <v>43395</v>
      </c>
      <c r="Q4" s="2">
        <f t="shared" si="1"/>
        <v>260337</v>
      </c>
    </row>
    <row r="5" spans="1:17" ht="61.5" customHeight="1" thickBot="1">
      <c r="A5" s="254" t="s">
        <v>3</v>
      </c>
      <c r="B5" s="255"/>
      <c r="C5" s="15"/>
      <c r="D5" s="26">
        <v>94520</v>
      </c>
      <c r="E5" s="26">
        <v>83497</v>
      </c>
      <c r="F5" s="26">
        <v>81300</v>
      </c>
      <c r="G5" s="26">
        <v>122507</v>
      </c>
      <c r="I5" s="22">
        <f t="shared" si="2"/>
        <v>20</v>
      </c>
      <c r="J5" s="22">
        <f t="shared" si="0"/>
        <v>97</v>
      </c>
      <c r="K5" s="22">
        <f t="shared" si="0"/>
        <v>0</v>
      </c>
      <c r="L5" s="22">
        <f t="shared" si="0"/>
        <v>507</v>
      </c>
      <c r="N5" s="2">
        <f t="shared" si="3"/>
        <v>94520</v>
      </c>
      <c r="O5" s="2">
        <f t="shared" si="1"/>
        <v>83497</v>
      </c>
      <c r="P5" s="2">
        <f t="shared" si="1"/>
        <v>81300</v>
      </c>
      <c r="Q5" s="2">
        <f t="shared" si="1"/>
        <v>122507</v>
      </c>
    </row>
    <row r="6" spans="1:17" ht="30" customHeight="1" thickBot="1">
      <c r="A6" s="244" t="s">
        <v>4</v>
      </c>
      <c r="B6" s="245"/>
      <c r="C6" s="15"/>
      <c r="D6" s="27">
        <v>3570</v>
      </c>
      <c r="E6" s="27">
        <v>6622</v>
      </c>
      <c r="F6" s="27">
        <v>10115</v>
      </c>
      <c r="G6" s="27">
        <v>4463</v>
      </c>
      <c r="I6" s="22">
        <f t="shared" si="2"/>
        <v>0</v>
      </c>
      <c r="J6" s="22">
        <f t="shared" si="0"/>
        <v>2</v>
      </c>
      <c r="K6" s="22">
        <f t="shared" si="0"/>
        <v>15</v>
      </c>
      <c r="L6" s="22">
        <f t="shared" si="0"/>
        <v>3</v>
      </c>
      <c r="N6" s="2">
        <f t="shared" si="3"/>
        <v>3570</v>
      </c>
      <c r="O6" s="2">
        <f t="shared" si="1"/>
        <v>6622</v>
      </c>
      <c r="P6" s="2">
        <f t="shared" si="1"/>
        <v>10115</v>
      </c>
      <c r="Q6" s="2">
        <f t="shared" si="1"/>
        <v>4463</v>
      </c>
    </row>
    <row r="7" spans="1:17" ht="24" customHeight="1" thickBot="1">
      <c r="A7" s="244" t="s">
        <v>5</v>
      </c>
      <c r="B7" s="245"/>
      <c r="C7" s="15"/>
      <c r="D7" s="27">
        <v>-1531</v>
      </c>
      <c r="E7" s="28">
        <v>541</v>
      </c>
      <c r="F7" s="27">
        <v>4788</v>
      </c>
      <c r="G7" s="27">
        <v>14658</v>
      </c>
      <c r="I7" s="22">
        <f t="shared" si="2"/>
        <v>31</v>
      </c>
      <c r="J7" s="22" t="e">
        <f t="shared" si="0"/>
        <v>#VALUE!</v>
      </c>
      <c r="K7" s="22">
        <f t="shared" si="0"/>
        <v>8</v>
      </c>
      <c r="L7" s="22">
        <f t="shared" si="0"/>
        <v>58</v>
      </c>
      <c r="N7" s="2">
        <f t="shared" si="3"/>
        <v>-1531</v>
      </c>
      <c r="O7" s="2">
        <f t="shared" si="1"/>
        <v>541</v>
      </c>
      <c r="P7" s="2">
        <f t="shared" si="1"/>
        <v>4788</v>
      </c>
      <c r="Q7" s="2">
        <f t="shared" si="1"/>
        <v>14658</v>
      </c>
    </row>
    <row r="8" spans="1:17" ht="24" customHeight="1" thickBot="1">
      <c r="A8" s="244" t="s">
        <v>6</v>
      </c>
      <c r="B8" s="245"/>
      <c r="C8" s="15"/>
      <c r="D8" s="27">
        <v>1165</v>
      </c>
      <c r="E8" s="27">
        <v>5745</v>
      </c>
      <c r="F8" s="28">
        <v>859</v>
      </c>
      <c r="G8" s="27">
        <v>11086</v>
      </c>
      <c r="I8" s="22">
        <f t="shared" si="2"/>
        <v>5</v>
      </c>
      <c r="J8" s="22">
        <f t="shared" si="0"/>
        <v>5</v>
      </c>
      <c r="K8" s="22" t="e">
        <f t="shared" si="0"/>
        <v>#VALUE!</v>
      </c>
      <c r="L8" s="22">
        <f t="shared" si="0"/>
        <v>86</v>
      </c>
      <c r="N8" s="2">
        <f t="shared" si="3"/>
        <v>1165</v>
      </c>
      <c r="O8" s="2">
        <f t="shared" si="1"/>
        <v>5745</v>
      </c>
      <c r="P8" s="2">
        <f t="shared" si="1"/>
        <v>859</v>
      </c>
      <c r="Q8" s="2">
        <f t="shared" si="1"/>
        <v>11086</v>
      </c>
    </row>
    <row r="9" spans="1:17" ht="37.5" customHeight="1" thickBot="1">
      <c r="A9" s="244" t="s">
        <v>7</v>
      </c>
      <c r="B9" s="245"/>
      <c r="C9" s="15"/>
      <c r="D9" s="27">
        <v>18232</v>
      </c>
      <c r="E9" s="27">
        <v>17699</v>
      </c>
      <c r="F9" s="27">
        <v>18843</v>
      </c>
      <c r="G9" s="27">
        <v>28950</v>
      </c>
      <c r="I9" s="22">
        <f t="shared" si="2"/>
        <v>32</v>
      </c>
      <c r="J9" s="22">
        <f t="shared" si="0"/>
        <v>99</v>
      </c>
      <c r="K9" s="22">
        <f t="shared" si="0"/>
        <v>43</v>
      </c>
      <c r="L9" s="22">
        <f t="shared" si="0"/>
        <v>50</v>
      </c>
      <c r="N9" s="2">
        <f t="shared" si="3"/>
        <v>18232</v>
      </c>
      <c r="O9" s="2">
        <f t="shared" si="1"/>
        <v>17699</v>
      </c>
      <c r="P9" s="2">
        <f t="shared" si="1"/>
        <v>18843</v>
      </c>
      <c r="Q9" s="2">
        <f t="shared" si="1"/>
        <v>28950</v>
      </c>
    </row>
    <row r="10" spans="1:17" ht="61.5" customHeight="1" thickBot="1">
      <c r="A10" s="254" t="s">
        <v>8</v>
      </c>
      <c r="B10" s="255"/>
      <c r="C10" s="15"/>
      <c r="D10" s="26">
        <v>80224</v>
      </c>
      <c r="E10" s="26">
        <v>66134</v>
      </c>
      <c r="F10" s="26">
        <v>66925</v>
      </c>
      <c r="G10" s="26">
        <v>72275</v>
      </c>
      <c r="I10" s="22">
        <f t="shared" si="2"/>
        <v>24</v>
      </c>
      <c r="J10" s="22">
        <f t="shared" si="0"/>
        <v>34</v>
      </c>
      <c r="K10" s="22">
        <f t="shared" si="0"/>
        <v>25</v>
      </c>
      <c r="L10" s="22">
        <f t="shared" si="0"/>
        <v>75</v>
      </c>
      <c r="N10" s="2">
        <f t="shared" si="3"/>
        <v>80224</v>
      </c>
      <c r="O10" s="2">
        <f t="shared" si="1"/>
        <v>66134</v>
      </c>
      <c r="P10" s="2">
        <f t="shared" si="1"/>
        <v>66925</v>
      </c>
      <c r="Q10" s="2">
        <f t="shared" si="1"/>
        <v>72275</v>
      </c>
    </row>
    <row r="11" spans="1:17" ht="48" customHeight="1" thickBot="1">
      <c r="A11" s="244" t="s">
        <v>9</v>
      </c>
      <c r="B11" s="245"/>
      <c r="C11" s="15"/>
      <c r="D11" s="27">
        <v>29796</v>
      </c>
      <c r="E11" s="28">
        <v>-407</v>
      </c>
      <c r="F11" s="28">
        <v>-226</v>
      </c>
      <c r="G11" s="28">
        <v>415</v>
      </c>
      <c r="I11" s="22">
        <f t="shared" si="2"/>
        <v>96</v>
      </c>
      <c r="J11" s="22">
        <f t="shared" si="0"/>
        <v>7</v>
      </c>
      <c r="K11" s="22">
        <f t="shared" si="0"/>
        <v>6</v>
      </c>
      <c r="L11" s="22" t="e">
        <f t="shared" si="0"/>
        <v>#VALUE!</v>
      </c>
      <c r="N11" s="2">
        <f t="shared" si="3"/>
        <v>29796</v>
      </c>
      <c r="O11" s="2">
        <f t="shared" si="1"/>
        <v>-407</v>
      </c>
      <c r="P11" s="2">
        <f t="shared" si="1"/>
        <v>-226</v>
      </c>
      <c r="Q11" s="2">
        <f t="shared" si="1"/>
        <v>415</v>
      </c>
    </row>
    <row r="12" spans="1:17" ht="45" customHeight="1" thickBot="1">
      <c r="A12" s="244" t="s">
        <v>10</v>
      </c>
      <c r="B12" s="245"/>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26">
        <v>110020</v>
      </c>
      <c r="E13" s="26">
        <v>65727</v>
      </c>
      <c r="F13" s="26">
        <v>66699</v>
      </c>
      <c r="G13" s="26">
        <v>72690</v>
      </c>
      <c r="I13" s="22">
        <f t="shared" si="2"/>
        <v>20</v>
      </c>
      <c r="J13" s="22">
        <f t="shared" si="0"/>
        <v>27</v>
      </c>
      <c r="K13" s="22">
        <f t="shared" si="0"/>
        <v>99</v>
      </c>
      <c r="L13" s="22">
        <f t="shared" si="0"/>
        <v>90</v>
      </c>
      <c r="N13" s="2">
        <f t="shared" si="3"/>
        <v>110020</v>
      </c>
      <c r="O13" s="2">
        <f t="shared" si="1"/>
        <v>65727</v>
      </c>
      <c r="P13" s="2">
        <f t="shared" si="1"/>
        <v>66699</v>
      </c>
      <c r="Q13" s="2">
        <f t="shared" si="1"/>
        <v>72690</v>
      </c>
    </row>
    <row r="14" spans="1:17" ht="61.5" customHeight="1" thickBot="1">
      <c r="A14" s="254" t="s">
        <v>12</v>
      </c>
      <c r="B14" s="255"/>
      <c r="C14" s="15"/>
      <c r="D14" s="26">
        <v>85816</v>
      </c>
      <c r="E14" s="26">
        <v>51267</v>
      </c>
      <c r="F14" s="26">
        <v>52138</v>
      </c>
      <c r="G14" s="26">
        <v>57797</v>
      </c>
      <c r="I14" s="22">
        <f t="shared" si="2"/>
        <v>16</v>
      </c>
      <c r="J14" s="22">
        <f t="shared" si="0"/>
        <v>67</v>
      </c>
      <c r="K14" s="22">
        <f t="shared" si="0"/>
        <v>38</v>
      </c>
      <c r="L14" s="22">
        <f t="shared" si="0"/>
        <v>97</v>
      </c>
      <c r="N14" s="2">
        <f t="shared" si="3"/>
        <v>85816</v>
      </c>
      <c r="O14" s="2">
        <f t="shared" si="1"/>
        <v>51267</v>
      </c>
      <c r="P14" s="2">
        <f t="shared" si="1"/>
        <v>52138</v>
      </c>
      <c r="Q14" s="2">
        <f t="shared" si="1"/>
        <v>57797</v>
      </c>
    </row>
    <row r="15" spans="1:17" ht="61.5" customHeight="1" thickBot="1">
      <c r="A15" s="254" t="s">
        <v>13</v>
      </c>
      <c r="B15" s="255"/>
      <c r="C15" s="15"/>
      <c r="D15" s="26">
        <v>85816</v>
      </c>
      <c r="E15" s="26">
        <v>51267</v>
      </c>
      <c r="F15" s="26">
        <v>52138</v>
      </c>
      <c r="G15" s="26">
        <v>57797</v>
      </c>
      <c r="I15" s="22">
        <f t="shared" si="2"/>
        <v>16</v>
      </c>
      <c r="J15" s="22">
        <f t="shared" si="0"/>
        <v>67</v>
      </c>
      <c r="K15" s="22">
        <f t="shared" si="0"/>
        <v>38</v>
      </c>
      <c r="L15" s="22">
        <f t="shared" si="0"/>
        <v>97</v>
      </c>
      <c r="N15" s="2">
        <f t="shared" si="3"/>
        <v>85816</v>
      </c>
      <c r="O15" s="2">
        <f t="shared" si="1"/>
        <v>51267</v>
      </c>
      <c r="P15" s="2">
        <f t="shared" si="1"/>
        <v>52138</v>
      </c>
      <c r="Q15" s="2">
        <f t="shared" si="1"/>
        <v>57797</v>
      </c>
    </row>
    <row r="16" spans="1:17" ht="37.5" customHeight="1" thickBot="1">
      <c r="A16" s="244" t="s">
        <v>14</v>
      </c>
      <c r="B16" s="245"/>
      <c r="C16" s="15"/>
      <c r="D16" s="27">
        <v>4291</v>
      </c>
      <c r="E16" s="27">
        <v>2563</v>
      </c>
      <c r="F16" s="27">
        <v>2607</v>
      </c>
      <c r="G16" s="27">
        <v>2890</v>
      </c>
      <c r="I16" s="22">
        <f t="shared" si="2"/>
        <v>1</v>
      </c>
      <c r="J16" s="22">
        <f t="shared" si="0"/>
        <v>3</v>
      </c>
      <c r="K16" s="22">
        <f t="shared" si="0"/>
        <v>7</v>
      </c>
      <c r="L16" s="22">
        <f t="shared" si="0"/>
        <v>0</v>
      </c>
      <c r="N16" s="2">
        <f t="shared" si="3"/>
        <v>4291</v>
      </c>
      <c r="O16" s="2">
        <f t="shared" si="1"/>
        <v>2563</v>
      </c>
      <c r="P16" s="2">
        <f t="shared" si="1"/>
        <v>2607</v>
      </c>
      <c r="Q16" s="2">
        <f t="shared" si="1"/>
        <v>2890</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1381</v>
      </c>
      <c r="F18" s="20" t="s">
        <v>1383</v>
      </c>
      <c r="G18" s="20" t="s">
        <v>1610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704480</v>
      </c>
      <c r="E19" s="26">
        <v>634421</v>
      </c>
      <c r="F19" s="26">
        <v>563221</v>
      </c>
      <c r="G19" s="26">
        <v>673760</v>
      </c>
      <c r="I19" s="22">
        <f t="shared" ref="I19:L38" si="4">REPLACE(D19,1,3,"")/1</f>
        <v>480</v>
      </c>
      <c r="J19" s="22">
        <f t="shared" si="4"/>
        <v>421</v>
      </c>
      <c r="K19" s="22">
        <f t="shared" si="4"/>
        <v>221</v>
      </c>
      <c r="L19" s="22">
        <f t="shared" si="4"/>
        <v>760</v>
      </c>
      <c r="N19" s="2">
        <f t="shared" si="3"/>
        <v>704480</v>
      </c>
      <c r="O19" s="2">
        <f t="shared" si="3"/>
        <v>634421</v>
      </c>
      <c r="P19" s="2">
        <f t="shared" si="3"/>
        <v>563221</v>
      </c>
      <c r="Q19" s="2">
        <f t="shared" si="3"/>
        <v>673760</v>
      </c>
    </row>
    <row r="20" spans="1:17" ht="61.5" customHeight="1" thickBot="1">
      <c r="A20" s="244" t="s">
        <v>17</v>
      </c>
      <c r="B20" s="245"/>
      <c r="C20" s="15"/>
      <c r="D20" s="27">
        <v>120580</v>
      </c>
      <c r="E20" s="27">
        <v>216017</v>
      </c>
      <c r="F20" s="27">
        <v>83790</v>
      </c>
      <c r="G20" s="27">
        <v>91083</v>
      </c>
      <c r="I20" s="22">
        <f t="shared" si="4"/>
        <v>580</v>
      </c>
      <c r="J20" s="22">
        <f t="shared" si="4"/>
        <v>17</v>
      </c>
      <c r="K20" s="22">
        <f t="shared" si="4"/>
        <v>90</v>
      </c>
      <c r="L20" s="22">
        <f t="shared" si="4"/>
        <v>83</v>
      </c>
      <c r="N20" s="2">
        <f t="shared" si="3"/>
        <v>120580</v>
      </c>
      <c r="O20" s="2">
        <f t="shared" si="3"/>
        <v>216017</v>
      </c>
      <c r="P20" s="2">
        <f t="shared" si="3"/>
        <v>83790</v>
      </c>
      <c r="Q20" s="2">
        <f t="shared" si="3"/>
        <v>91083</v>
      </c>
    </row>
    <row r="21" spans="1:17" ht="30" customHeight="1" thickBot="1">
      <c r="A21" s="244" t="s">
        <v>18</v>
      </c>
      <c r="B21" s="245"/>
      <c r="C21" s="15"/>
      <c r="D21" s="28"/>
      <c r="E21" s="27">
        <v>31394</v>
      </c>
      <c r="F21" s="27">
        <v>28628</v>
      </c>
      <c r="G21" s="27">
        <v>40074</v>
      </c>
      <c r="I21" s="22" t="e">
        <f t="shared" si="4"/>
        <v>#VALUE!</v>
      </c>
      <c r="J21" s="22">
        <f t="shared" si="4"/>
        <v>94</v>
      </c>
      <c r="K21" s="22">
        <f t="shared" si="4"/>
        <v>28</v>
      </c>
      <c r="L21" s="22">
        <f t="shared" si="4"/>
        <v>74</v>
      </c>
      <c r="N21" s="2">
        <f t="shared" si="3"/>
        <v>0</v>
      </c>
      <c r="O21" s="2">
        <f t="shared" si="3"/>
        <v>31394</v>
      </c>
      <c r="P21" s="2">
        <f t="shared" si="3"/>
        <v>28628</v>
      </c>
      <c r="Q21" s="2">
        <f t="shared" si="3"/>
        <v>40074</v>
      </c>
    </row>
    <row r="22" spans="1:17" ht="36" customHeight="1" thickBot="1">
      <c r="A22" s="244" t="s">
        <v>19</v>
      </c>
      <c r="B22" s="245"/>
      <c r="C22" s="15"/>
      <c r="D22" s="27">
        <v>247460</v>
      </c>
      <c r="E22" s="27">
        <v>179863</v>
      </c>
      <c r="F22" s="27">
        <v>239418</v>
      </c>
      <c r="G22" s="27">
        <v>480473</v>
      </c>
      <c r="I22" s="22">
        <f t="shared" si="4"/>
        <v>460</v>
      </c>
      <c r="J22" s="22">
        <f t="shared" si="4"/>
        <v>863</v>
      </c>
      <c r="K22" s="22">
        <f t="shared" si="4"/>
        <v>418</v>
      </c>
      <c r="L22" s="22">
        <f t="shared" si="4"/>
        <v>473</v>
      </c>
      <c r="N22" s="2">
        <f t="shared" si="3"/>
        <v>247460</v>
      </c>
      <c r="O22" s="2">
        <f t="shared" si="3"/>
        <v>179863</v>
      </c>
      <c r="P22" s="2">
        <f t="shared" si="3"/>
        <v>239418</v>
      </c>
      <c r="Q22" s="2">
        <f t="shared" si="3"/>
        <v>480473</v>
      </c>
    </row>
    <row r="23" spans="1:17" ht="24" customHeight="1" thickBot="1">
      <c r="A23" s="244" t="s">
        <v>20</v>
      </c>
      <c r="B23" s="245"/>
      <c r="C23" s="15"/>
      <c r="D23" s="27">
        <v>336395</v>
      </c>
      <c r="E23" s="27">
        <v>206778</v>
      </c>
      <c r="F23" s="27">
        <v>207916</v>
      </c>
      <c r="G23" s="27">
        <v>60769</v>
      </c>
      <c r="I23" s="22">
        <f t="shared" si="4"/>
        <v>395</v>
      </c>
      <c r="J23" s="22">
        <f t="shared" si="4"/>
        <v>778</v>
      </c>
      <c r="K23" s="22">
        <f t="shared" si="4"/>
        <v>916</v>
      </c>
      <c r="L23" s="22">
        <f t="shared" si="4"/>
        <v>69</v>
      </c>
      <c r="N23" s="2">
        <f t="shared" si="3"/>
        <v>336395</v>
      </c>
      <c r="O23" s="2">
        <f t="shared" si="3"/>
        <v>206778</v>
      </c>
      <c r="P23" s="2">
        <f t="shared" si="3"/>
        <v>207916</v>
      </c>
      <c r="Q23" s="2">
        <f t="shared" si="3"/>
        <v>60769</v>
      </c>
    </row>
    <row r="24" spans="1:17" ht="36" customHeight="1" thickBot="1">
      <c r="A24" s="244" t="s">
        <v>21</v>
      </c>
      <c r="B24" s="245"/>
      <c r="C24" s="15"/>
      <c r="D24" s="28">
        <v>45</v>
      </c>
      <c r="E24" s="28">
        <v>368</v>
      </c>
      <c r="F24" s="27">
        <v>3470</v>
      </c>
      <c r="G24" s="27">
        <v>1361</v>
      </c>
      <c r="I24" s="22" t="e">
        <f t="shared" si="4"/>
        <v>#VALUE!</v>
      </c>
      <c r="J24" s="22" t="e">
        <f t="shared" si="4"/>
        <v>#VALUE!</v>
      </c>
      <c r="K24" s="22">
        <f t="shared" si="4"/>
        <v>0</v>
      </c>
      <c r="L24" s="22">
        <f t="shared" si="4"/>
        <v>1</v>
      </c>
      <c r="N24" s="2">
        <f t="shared" si="3"/>
        <v>45</v>
      </c>
      <c r="O24" s="2">
        <f t="shared" si="3"/>
        <v>368</v>
      </c>
      <c r="P24" s="2">
        <f t="shared" si="3"/>
        <v>3470</v>
      </c>
      <c r="Q24" s="2">
        <f t="shared" si="3"/>
        <v>1361</v>
      </c>
    </row>
    <row r="25" spans="1:17" ht="24" customHeight="1" thickBot="1">
      <c r="A25" s="254" t="s">
        <v>22</v>
      </c>
      <c r="B25" s="255"/>
      <c r="C25" s="15"/>
      <c r="D25" s="26">
        <v>5453</v>
      </c>
      <c r="E25" s="26">
        <v>102589</v>
      </c>
      <c r="F25" s="26">
        <v>137023</v>
      </c>
      <c r="G25" s="26">
        <v>159517</v>
      </c>
      <c r="I25" s="22">
        <f t="shared" si="4"/>
        <v>3</v>
      </c>
      <c r="J25" s="22">
        <f t="shared" si="4"/>
        <v>589</v>
      </c>
      <c r="K25" s="22">
        <f t="shared" si="4"/>
        <v>23</v>
      </c>
      <c r="L25" s="22">
        <f t="shared" si="4"/>
        <v>517</v>
      </c>
      <c r="N25" s="2">
        <f t="shared" si="3"/>
        <v>5453</v>
      </c>
      <c r="O25" s="2">
        <f t="shared" si="3"/>
        <v>102589</v>
      </c>
      <c r="P25" s="2">
        <f t="shared" si="3"/>
        <v>137023</v>
      </c>
      <c r="Q25" s="2">
        <f t="shared" si="3"/>
        <v>159517</v>
      </c>
    </row>
    <row r="26" spans="1:17" ht="25.5" customHeight="1" thickBot="1">
      <c r="A26" s="244" t="s">
        <v>23</v>
      </c>
      <c r="B26" s="245"/>
      <c r="C26" s="15"/>
      <c r="D26" s="27">
        <v>2335</v>
      </c>
      <c r="E26" s="27">
        <v>1668</v>
      </c>
      <c r="F26" s="27">
        <v>5112</v>
      </c>
      <c r="G26" s="27">
        <v>37548</v>
      </c>
      <c r="I26" s="22">
        <f t="shared" si="4"/>
        <v>5</v>
      </c>
      <c r="J26" s="22">
        <f t="shared" si="4"/>
        <v>8</v>
      </c>
      <c r="K26" s="22">
        <f t="shared" si="4"/>
        <v>2</v>
      </c>
      <c r="L26" s="22">
        <f t="shared" si="4"/>
        <v>48</v>
      </c>
      <c r="N26" s="2">
        <f t="shared" si="3"/>
        <v>2335</v>
      </c>
      <c r="O26" s="2">
        <f t="shared" si="3"/>
        <v>1668</v>
      </c>
      <c r="P26" s="2">
        <f t="shared" si="3"/>
        <v>5112</v>
      </c>
      <c r="Q26" s="2">
        <f t="shared" si="3"/>
        <v>37548</v>
      </c>
    </row>
    <row r="27" spans="1:17" ht="15.75" customHeight="1" thickBot="1">
      <c r="A27" s="244" t="s">
        <v>24</v>
      </c>
      <c r="B27" s="245"/>
      <c r="C27" s="15"/>
      <c r="D27" s="28"/>
      <c r="E27" s="28"/>
      <c r="F27" s="28"/>
      <c r="G27" s="27">
        <v>118371</v>
      </c>
      <c r="I27" s="22" t="e">
        <f t="shared" si="4"/>
        <v>#VALUE!</v>
      </c>
      <c r="J27" s="22" t="e">
        <f t="shared" si="4"/>
        <v>#VALUE!</v>
      </c>
      <c r="K27" s="22" t="e">
        <f t="shared" si="4"/>
        <v>#VALUE!</v>
      </c>
      <c r="L27" s="22">
        <f t="shared" si="4"/>
        <v>371</v>
      </c>
      <c r="N27" s="2">
        <f t="shared" si="3"/>
        <v>0</v>
      </c>
      <c r="O27" s="2">
        <f t="shared" si="3"/>
        <v>0</v>
      </c>
      <c r="P27" s="2">
        <f t="shared" si="3"/>
        <v>0</v>
      </c>
      <c r="Q27" s="2">
        <f t="shared" si="3"/>
        <v>118371</v>
      </c>
    </row>
    <row r="28" spans="1:17" ht="30" customHeight="1" thickBot="1">
      <c r="A28" s="244" t="s">
        <v>25</v>
      </c>
      <c r="B28" s="245"/>
      <c r="C28" s="15"/>
      <c r="D28" s="27">
        <v>2500</v>
      </c>
      <c r="E28" s="27">
        <v>2500</v>
      </c>
      <c r="F28" s="27">
        <v>2500</v>
      </c>
      <c r="G28" s="27">
        <v>2500</v>
      </c>
      <c r="I28" s="22">
        <f t="shared" si="4"/>
        <v>0</v>
      </c>
      <c r="J28" s="22">
        <f t="shared" si="4"/>
        <v>0</v>
      </c>
      <c r="K28" s="22">
        <f t="shared" si="4"/>
        <v>0</v>
      </c>
      <c r="L28" s="22">
        <f t="shared" si="4"/>
        <v>0</v>
      </c>
      <c r="N28" s="2">
        <f t="shared" si="3"/>
        <v>2500</v>
      </c>
      <c r="O28" s="2">
        <f t="shared" si="3"/>
        <v>2500</v>
      </c>
      <c r="P28" s="2">
        <f t="shared" si="3"/>
        <v>2500</v>
      </c>
      <c r="Q28" s="2">
        <f t="shared" si="3"/>
        <v>2500</v>
      </c>
    </row>
    <row r="29" spans="1:17" ht="15" customHeight="1" thickBot="1">
      <c r="A29" s="254" t="s">
        <v>26</v>
      </c>
      <c r="B29" s="255"/>
      <c r="C29" s="15"/>
      <c r="D29" s="26">
        <v>709933</v>
      </c>
      <c r="E29" s="26">
        <v>737010</v>
      </c>
      <c r="F29" s="26">
        <v>700244</v>
      </c>
      <c r="G29" s="26">
        <v>833276</v>
      </c>
      <c r="I29" s="22">
        <f t="shared" si="4"/>
        <v>933</v>
      </c>
      <c r="J29" s="22">
        <f t="shared" si="4"/>
        <v>10</v>
      </c>
      <c r="K29" s="22">
        <f t="shared" si="4"/>
        <v>244</v>
      </c>
      <c r="L29" s="22">
        <f t="shared" si="4"/>
        <v>276</v>
      </c>
      <c r="N29" s="2">
        <f t="shared" si="3"/>
        <v>709933</v>
      </c>
      <c r="O29" s="2">
        <f t="shared" si="3"/>
        <v>737010</v>
      </c>
      <c r="P29" s="2">
        <f t="shared" si="3"/>
        <v>700244</v>
      </c>
      <c r="Q29" s="2">
        <f t="shared" si="3"/>
        <v>833276</v>
      </c>
    </row>
    <row r="30" spans="1:17" ht="15" customHeight="1" thickBot="1">
      <c r="A30" s="254" t="s">
        <v>27</v>
      </c>
      <c r="B30" s="255"/>
      <c r="C30" s="15"/>
      <c r="D30" s="26">
        <v>271465</v>
      </c>
      <c r="E30" s="26">
        <v>283457</v>
      </c>
      <c r="F30" s="26">
        <v>227245</v>
      </c>
      <c r="G30" s="26">
        <v>336000</v>
      </c>
      <c r="I30" s="22">
        <f t="shared" si="4"/>
        <v>465</v>
      </c>
      <c r="J30" s="22">
        <f t="shared" si="4"/>
        <v>457</v>
      </c>
      <c r="K30" s="22">
        <f t="shared" si="4"/>
        <v>245</v>
      </c>
      <c r="L30" s="22">
        <f t="shared" si="4"/>
        <v>0</v>
      </c>
      <c r="N30" s="2">
        <f t="shared" si="3"/>
        <v>271465</v>
      </c>
      <c r="O30" s="2">
        <f t="shared" si="3"/>
        <v>283457</v>
      </c>
      <c r="P30" s="2">
        <f t="shared" si="3"/>
        <v>227245</v>
      </c>
      <c r="Q30" s="2">
        <f t="shared" si="3"/>
        <v>336000</v>
      </c>
    </row>
    <row r="31" spans="1:17" ht="15" customHeight="1" thickBot="1">
      <c r="A31" s="244" t="s">
        <v>28</v>
      </c>
      <c r="B31" s="245"/>
      <c r="C31" s="15"/>
      <c r="D31" s="27">
        <v>251898</v>
      </c>
      <c r="E31" s="27">
        <v>178357</v>
      </c>
      <c r="F31" s="27">
        <v>127941</v>
      </c>
      <c r="G31" s="27">
        <v>261906</v>
      </c>
      <c r="I31" s="22">
        <f t="shared" si="4"/>
        <v>898</v>
      </c>
      <c r="J31" s="22">
        <f t="shared" si="4"/>
        <v>357</v>
      </c>
      <c r="K31" s="22">
        <f t="shared" si="4"/>
        <v>941</v>
      </c>
      <c r="L31" s="22">
        <f t="shared" si="4"/>
        <v>906</v>
      </c>
      <c r="N31" s="2">
        <f t="shared" si="3"/>
        <v>251898</v>
      </c>
      <c r="O31" s="2">
        <f t="shared" si="3"/>
        <v>178357</v>
      </c>
      <c r="P31" s="2">
        <f t="shared" si="3"/>
        <v>127941</v>
      </c>
      <c r="Q31" s="2">
        <f t="shared" si="3"/>
        <v>261906</v>
      </c>
    </row>
    <row r="32" spans="1:17" ht="24" customHeight="1" thickBot="1">
      <c r="A32" s="244" t="s">
        <v>29</v>
      </c>
      <c r="B32" s="245"/>
      <c r="C32" s="15"/>
      <c r="D32" s="27">
        <v>19566</v>
      </c>
      <c r="E32" s="27">
        <v>105101</v>
      </c>
      <c r="F32" s="27">
        <v>99304</v>
      </c>
      <c r="G32" s="27">
        <v>74093</v>
      </c>
      <c r="I32" s="22">
        <f t="shared" si="4"/>
        <v>66</v>
      </c>
      <c r="J32" s="22">
        <f t="shared" si="4"/>
        <v>101</v>
      </c>
      <c r="K32" s="22">
        <f t="shared" si="4"/>
        <v>4</v>
      </c>
      <c r="L32" s="22">
        <f t="shared" si="4"/>
        <v>93</v>
      </c>
      <c r="N32" s="2">
        <f t="shared" si="3"/>
        <v>19566</v>
      </c>
      <c r="O32" s="2">
        <f t="shared" si="3"/>
        <v>105101</v>
      </c>
      <c r="P32" s="2">
        <f t="shared" si="3"/>
        <v>99304</v>
      </c>
      <c r="Q32" s="2">
        <f t="shared" si="3"/>
        <v>74093</v>
      </c>
    </row>
    <row r="33" spans="1:18" ht="24" customHeight="1" thickBot="1">
      <c r="A33" s="254" t="s">
        <v>30</v>
      </c>
      <c r="B33" s="255"/>
      <c r="C33" s="15"/>
      <c r="D33" s="26">
        <v>438468</v>
      </c>
      <c r="E33" s="26">
        <v>453552</v>
      </c>
      <c r="F33" s="26">
        <v>472999</v>
      </c>
      <c r="G33" s="26">
        <v>497277</v>
      </c>
      <c r="I33" s="22">
        <f t="shared" si="4"/>
        <v>468</v>
      </c>
      <c r="J33" s="22">
        <f t="shared" si="4"/>
        <v>552</v>
      </c>
      <c r="K33" s="22">
        <f t="shared" si="4"/>
        <v>999</v>
      </c>
      <c r="L33" s="22">
        <f t="shared" si="4"/>
        <v>277</v>
      </c>
      <c r="N33" s="2">
        <f t="shared" si="3"/>
        <v>438468</v>
      </c>
      <c r="O33" s="2">
        <f t="shared" si="3"/>
        <v>453552</v>
      </c>
      <c r="P33" s="2">
        <f t="shared" si="3"/>
        <v>472999</v>
      </c>
      <c r="Q33" s="2">
        <f t="shared" si="3"/>
        <v>497277</v>
      </c>
      <c r="R33" s="22"/>
    </row>
    <row r="34" spans="1:18" ht="30" customHeight="1" thickBot="1">
      <c r="A34" s="244" t="s">
        <v>31</v>
      </c>
      <c r="B34" s="245"/>
      <c r="C34" s="15"/>
      <c r="D34" s="27">
        <v>200000</v>
      </c>
      <c r="E34" s="27">
        <v>200000</v>
      </c>
      <c r="F34" s="27">
        <v>200000</v>
      </c>
      <c r="G34" s="27">
        <v>200000</v>
      </c>
      <c r="I34" s="22">
        <f t="shared" si="4"/>
        <v>0</v>
      </c>
      <c r="J34" s="22">
        <f t="shared" si="4"/>
        <v>0</v>
      </c>
      <c r="K34" s="22">
        <f t="shared" si="4"/>
        <v>0</v>
      </c>
      <c r="L34" s="22">
        <f t="shared" si="4"/>
        <v>0</v>
      </c>
      <c r="N34" s="2">
        <f t="shared" si="3"/>
        <v>200000</v>
      </c>
      <c r="O34" s="2">
        <f t="shared" si="3"/>
        <v>200000</v>
      </c>
      <c r="P34" s="2">
        <f t="shared" si="3"/>
        <v>200000</v>
      </c>
      <c r="Q34" s="2">
        <f t="shared" si="3"/>
        <v>200000</v>
      </c>
    </row>
    <row r="35" spans="1:18" ht="30" customHeight="1" thickBot="1">
      <c r="A35" s="244" t="s">
        <v>32</v>
      </c>
      <c r="B35" s="245"/>
      <c r="C35" s="15"/>
      <c r="D35" s="28"/>
      <c r="E35" s="28"/>
      <c r="F35" s="28"/>
      <c r="G35" s="2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4" t="s">
        <v>33</v>
      </c>
      <c r="B36" s="245"/>
      <c r="C36" s="15"/>
      <c r="D36" s="27">
        <v>87346</v>
      </c>
      <c r="E36" s="27">
        <v>56320</v>
      </c>
      <c r="F36" s="27">
        <v>62167</v>
      </c>
      <c r="G36" s="27">
        <v>86445</v>
      </c>
      <c r="I36" s="22">
        <f t="shared" si="4"/>
        <v>46</v>
      </c>
      <c r="J36" s="22">
        <f t="shared" si="4"/>
        <v>20</v>
      </c>
      <c r="K36" s="22">
        <f t="shared" si="4"/>
        <v>67</v>
      </c>
      <c r="L36" s="22">
        <f t="shared" si="4"/>
        <v>45</v>
      </c>
      <c r="N36" s="2">
        <f t="shared" si="3"/>
        <v>87346</v>
      </c>
      <c r="O36" s="2">
        <f t="shared" si="3"/>
        <v>56320</v>
      </c>
      <c r="P36" s="2">
        <f t="shared" si="3"/>
        <v>62167</v>
      </c>
      <c r="Q36" s="2">
        <f t="shared" si="3"/>
        <v>86445</v>
      </c>
    </row>
    <row r="37" spans="1:18" ht="36" customHeight="1" thickBot="1">
      <c r="A37" s="254" t="s">
        <v>34</v>
      </c>
      <c r="B37" s="255"/>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26">
        <v>709933</v>
      </c>
      <c r="E38" s="26">
        <v>737010</v>
      </c>
      <c r="F38" s="26">
        <v>700244</v>
      </c>
      <c r="G38" s="26">
        <v>833276</v>
      </c>
      <c r="I38" s="22">
        <f t="shared" si="4"/>
        <v>933</v>
      </c>
      <c r="J38" s="22">
        <f t="shared" si="4"/>
        <v>10</v>
      </c>
      <c r="K38" s="22">
        <f t="shared" si="4"/>
        <v>244</v>
      </c>
      <c r="L38" s="22">
        <f t="shared" si="4"/>
        <v>276</v>
      </c>
      <c r="N38" s="2">
        <f t="shared" si="3"/>
        <v>709933</v>
      </c>
      <c r="O38" s="2">
        <f t="shared" si="3"/>
        <v>737010</v>
      </c>
      <c r="P38" s="2">
        <f t="shared" si="3"/>
        <v>700244</v>
      </c>
      <c r="Q38" s="2">
        <f t="shared" si="3"/>
        <v>833276</v>
      </c>
    </row>
    <row r="39" spans="1:18" ht="15" customHeight="1" thickBot="1">
      <c r="A39" t="s">
        <v>1707</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1.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1451</v>
      </c>
      <c r="E2" s="24" t="s">
        <v>1452</v>
      </c>
      <c r="F2" s="24" t="s">
        <v>1449</v>
      </c>
      <c r="G2" s="24" t="s">
        <v>1450</v>
      </c>
      <c r="H2" s="261"/>
      <c r="I2" s="250"/>
      <c r="J2" s="251"/>
      <c r="K2" s="24" t="s">
        <v>1451</v>
      </c>
      <c r="L2" s="24" t="s">
        <v>1452</v>
      </c>
      <c r="M2" s="24" t="s">
        <v>1449</v>
      </c>
      <c r="N2" s="24" t="s">
        <v>1450</v>
      </c>
      <c r="Y2" s="3"/>
      <c r="Z2" s="3"/>
      <c r="AA2" s="3"/>
      <c r="AB2" s="3"/>
      <c r="AC2" s="3"/>
      <c r="AD2" s="3"/>
      <c r="AE2" s="3"/>
      <c r="AF2" s="3"/>
    </row>
    <row r="3" spans="1:32" ht="61.5" customHeight="1" thickBot="1">
      <c r="A3" s="252" t="s">
        <v>1</v>
      </c>
      <c r="B3" s="253"/>
      <c r="C3" s="15"/>
      <c r="D3" s="16">
        <v>13931</v>
      </c>
      <c r="E3" s="16">
        <v>1097</v>
      </c>
      <c r="F3" s="16">
        <v>362586</v>
      </c>
      <c r="G3" s="16">
        <v>30953</v>
      </c>
      <c r="H3" s="252" t="s">
        <v>1</v>
      </c>
      <c r="I3" s="253"/>
      <c r="J3" s="15"/>
      <c r="K3" s="26">
        <v>44598</v>
      </c>
      <c r="L3" s="26">
        <v>39517</v>
      </c>
      <c r="M3" s="26">
        <v>12785</v>
      </c>
      <c r="N3" s="26">
        <v>5231</v>
      </c>
      <c r="P3" s="2">
        <f>REPLACE(D3,1,3,"")/1</f>
        <v>31</v>
      </c>
      <c r="Q3" s="2">
        <f t="shared" ref="Q3:S16" si="0">REPLACE(E3,1,3,"")/1</f>
        <v>7</v>
      </c>
      <c r="R3" s="2">
        <f t="shared" si="0"/>
        <v>586</v>
      </c>
      <c r="S3" s="2">
        <f t="shared" si="0"/>
        <v>53</v>
      </c>
      <c r="T3" s="2">
        <f>REPLACE(K3,1,3,"")/1</f>
        <v>98</v>
      </c>
      <c r="U3" s="2">
        <f t="shared" ref="U3:W16" si="1">REPLACE(L3,1,3,"")/1</f>
        <v>17</v>
      </c>
      <c r="V3" s="2">
        <f t="shared" si="1"/>
        <v>85</v>
      </c>
      <c r="W3" s="2">
        <f t="shared" si="1"/>
        <v>1</v>
      </c>
      <c r="Y3" s="3">
        <f>K3</f>
        <v>44598</v>
      </c>
      <c r="Z3" s="3">
        <f t="shared" ref="Z3:AB17" si="2">L3</f>
        <v>39517</v>
      </c>
      <c r="AA3" s="3">
        <f t="shared" si="2"/>
        <v>12785</v>
      </c>
      <c r="AB3" s="3">
        <f t="shared" si="2"/>
        <v>5231</v>
      </c>
      <c r="AC3" s="3">
        <f>D3</f>
        <v>13931</v>
      </c>
      <c r="AD3" s="3">
        <f t="shared" ref="AD3:AF17" si="3">E3</f>
        <v>1097</v>
      </c>
      <c r="AE3" s="3">
        <f t="shared" si="3"/>
        <v>362586</v>
      </c>
      <c r="AF3" s="3">
        <f t="shared" si="3"/>
        <v>30953</v>
      </c>
    </row>
    <row r="4" spans="1:32" ht="24" customHeight="1" thickBot="1">
      <c r="A4" s="244" t="s">
        <v>2</v>
      </c>
      <c r="B4" s="245"/>
      <c r="C4" s="15"/>
      <c r="D4" s="17">
        <v>-3274</v>
      </c>
      <c r="E4" s="17">
        <v>1020</v>
      </c>
      <c r="F4" s="17">
        <v>269665</v>
      </c>
      <c r="G4" s="17">
        <v>16765</v>
      </c>
      <c r="H4" s="244" t="s">
        <v>2</v>
      </c>
      <c r="I4" s="245"/>
      <c r="J4" s="15"/>
      <c r="K4" s="27">
        <v>26975</v>
      </c>
      <c r="L4" s="27">
        <v>11468</v>
      </c>
      <c r="M4" s="27">
        <v>-2078</v>
      </c>
      <c r="N4" s="27">
        <v>-7074</v>
      </c>
      <c r="P4" s="2">
        <f t="shared" ref="P4:P16" si="4">REPLACE(D4,1,3,"")/1</f>
        <v>74</v>
      </c>
      <c r="Q4" s="2">
        <f t="shared" si="0"/>
        <v>0</v>
      </c>
      <c r="R4" s="2">
        <f t="shared" si="0"/>
        <v>665</v>
      </c>
      <c r="S4" s="2">
        <f t="shared" si="0"/>
        <v>65</v>
      </c>
      <c r="T4" s="2">
        <f t="shared" ref="T4:U16" si="5">REPLACE(K4,1,3,"")/1</f>
        <v>75</v>
      </c>
      <c r="U4" s="2">
        <f t="shared" si="5"/>
        <v>68</v>
      </c>
      <c r="V4" s="2">
        <f t="shared" si="1"/>
        <v>78</v>
      </c>
      <c r="W4" s="2">
        <f t="shared" si="1"/>
        <v>74</v>
      </c>
      <c r="Y4" s="3">
        <f t="shared" ref="Y4:AB38" si="6">K4</f>
        <v>26975</v>
      </c>
      <c r="Z4" s="3">
        <f t="shared" si="2"/>
        <v>11468</v>
      </c>
      <c r="AA4" s="3">
        <f t="shared" si="2"/>
        <v>-2078</v>
      </c>
      <c r="AB4" s="3">
        <f t="shared" si="2"/>
        <v>-7074</v>
      </c>
      <c r="AC4" s="3">
        <f t="shared" ref="AC4:AF38" si="7">D4</f>
        <v>-3274</v>
      </c>
      <c r="AD4" s="3">
        <f t="shared" si="3"/>
        <v>1020</v>
      </c>
      <c r="AE4" s="3">
        <f t="shared" si="3"/>
        <v>269665</v>
      </c>
      <c r="AF4" s="3">
        <f t="shared" si="3"/>
        <v>16765</v>
      </c>
    </row>
    <row r="5" spans="1:32" ht="61.5" customHeight="1" thickBot="1">
      <c r="A5" s="254" t="s">
        <v>3</v>
      </c>
      <c r="B5" s="255"/>
      <c r="C5" s="15"/>
      <c r="D5" s="16">
        <v>17205</v>
      </c>
      <c r="E5" s="19">
        <v>77</v>
      </c>
      <c r="F5" s="16">
        <v>92921</v>
      </c>
      <c r="G5" s="16">
        <v>14188</v>
      </c>
      <c r="H5" s="254" t="s">
        <v>3</v>
      </c>
      <c r="I5" s="255"/>
      <c r="J5" s="15"/>
      <c r="K5" s="26">
        <v>17623</v>
      </c>
      <c r="L5" s="26">
        <v>28048</v>
      </c>
      <c r="M5" s="26">
        <v>14863</v>
      </c>
      <c r="N5" s="26">
        <v>12305</v>
      </c>
      <c r="P5" s="2">
        <f t="shared" si="4"/>
        <v>5</v>
      </c>
      <c r="Q5" s="2" t="e">
        <f t="shared" si="0"/>
        <v>#VALUE!</v>
      </c>
      <c r="R5" s="2">
        <f t="shared" si="0"/>
        <v>21</v>
      </c>
      <c r="S5" s="2">
        <f t="shared" si="0"/>
        <v>88</v>
      </c>
      <c r="T5" s="2">
        <f t="shared" si="5"/>
        <v>23</v>
      </c>
      <c r="U5" s="2">
        <f t="shared" si="1"/>
        <v>48</v>
      </c>
      <c r="V5" s="2">
        <f t="shared" si="1"/>
        <v>63</v>
      </c>
      <c r="W5" s="2">
        <f t="shared" si="1"/>
        <v>5</v>
      </c>
      <c r="Y5" s="3">
        <f t="shared" si="6"/>
        <v>17623</v>
      </c>
      <c r="Z5" s="3">
        <f t="shared" si="2"/>
        <v>28048</v>
      </c>
      <c r="AA5" s="3">
        <f t="shared" si="2"/>
        <v>14863</v>
      </c>
      <c r="AB5" s="3">
        <f t="shared" si="2"/>
        <v>12305</v>
      </c>
      <c r="AC5" s="3">
        <f t="shared" si="7"/>
        <v>17205</v>
      </c>
      <c r="AD5" s="3">
        <f t="shared" si="3"/>
        <v>77</v>
      </c>
      <c r="AE5" s="3">
        <f t="shared" si="3"/>
        <v>92921</v>
      </c>
      <c r="AF5" s="3">
        <f t="shared" si="3"/>
        <v>14188</v>
      </c>
    </row>
    <row r="6" spans="1:32" ht="37.5" customHeight="1" thickBot="1">
      <c r="A6" s="244" t="s">
        <v>4</v>
      </c>
      <c r="B6" s="245"/>
      <c r="C6" s="15"/>
      <c r="D6" s="17">
        <v>1291</v>
      </c>
      <c r="E6" s="17">
        <v>1836</v>
      </c>
      <c r="F6" s="18">
        <v>424</v>
      </c>
      <c r="G6" s="17">
        <v>1054</v>
      </c>
      <c r="H6" s="244" t="s">
        <v>4</v>
      </c>
      <c r="I6" s="245"/>
      <c r="J6" s="15"/>
      <c r="K6" s="27">
        <v>1998</v>
      </c>
      <c r="L6" s="27">
        <v>2586</v>
      </c>
      <c r="M6" s="27">
        <v>2686</v>
      </c>
      <c r="N6" s="28">
        <v>911</v>
      </c>
      <c r="P6" s="2">
        <f t="shared" si="4"/>
        <v>1</v>
      </c>
      <c r="Q6" s="2">
        <f t="shared" si="0"/>
        <v>6</v>
      </c>
      <c r="R6" s="2" t="e">
        <f t="shared" si="0"/>
        <v>#VALUE!</v>
      </c>
      <c r="S6" s="2">
        <f t="shared" si="0"/>
        <v>4</v>
      </c>
      <c r="T6" s="2">
        <f t="shared" si="5"/>
        <v>8</v>
      </c>
      <c r="U6" s="2">
        <f t="shared" si="1"/>
        <v>6</v>
      </c>
      <c r="V6" s="2">
        <f t="shared" si="1"/>
        <v>6</v>
      </c>
      <c r="W6" s="2" t="e">
        <f t="shared" si="1"/>
        <v>#VALUE!</v>
      </c>
      <c r="Y6" s="3">
        <f t="shared" si="6"/>
        <v>1998</v>
      </c>
      <c r="Z6" s="3">
        <f t="shared" si="2"/>
        <v>2586</v>
      </c>
      <c r="AA6" s="3">
        <f t="shared" si="2"/>
        <v>2686</v>
      </c>
      <c r="AB6" s="3">
        <f t="shared" si="2"/>
        <v>911</v>
      </c>
      <c r="AC6" s="3">
        <f t="shared" si="7"/>
        <v>1291</v>
      </c>
      <c r="AD6" s="3">
        <f t="shared" si="3"/>
        <v>1836</v>
      </c>
      <c r="AE6" s="3">
        <f t="shared" si="3"/>
        <v>424</v>
      </c>
      <c r="AF6" s="3">
        <f t="shared" si="3"/>
        <v>1054</v>
      </c>
    </row>
    <row r="7" spans="1:32" ht="24" customHeight="1" thickBot="1">
      <c r="A7" s="244" t="s">
        <v>5</v>
      </c>
      <c r="B7" s="245"/>
      <c r="C7" s="15"/>
      <c r="D7" s="17">
        <v>4067</v>
      </c>
      <c r="E7" s="17">
        <v>1833</v>
      </c>
      <c r="F7" s="17">
        <v>4799</v>
      </c>
      <c r="G7" s="17">
        <v>2084</v>
      </c>
      <c r="H7" s="244" t="s">
        <v>5</v>
      </c>
      <c r="I7" s="245"/>
      <c r="J7" s="15"/>
      <c r="K7" s="27">
        <v>1801</v>
      </c>
      <c r="L7" s="27">
        <v>1854</v>
      </c>
      <c r="M7" s="27">
        <v>1134</v>
      </c>
      <c r="N7" s="27">
        <v>3959</v>
      </c>
      <c r="P7" s="2">
        <f t="shared" si="4"/>
        <v>7</v>
      </c>
      <c r="Q7" s="2">
        <f t="shared" si="0"/>
        <v>3</v>
      </c>
      <c r="R7" s="2">
        <f t="shared" si="0"/>
        <v>9</v>
      </c>
      <c r="S7" s="2">
        <f t="shared" si="0"/>
        <v>4</v>
      </c>
      <c r="T7" s="2">
        <f t="shared" si="5"/>
        <v>1</v>
      </c>
      <c r="U7" s="2">
        <f t="shared" si="1"/>
        <v>4</v>
      </c>
      <c r="V7" s="2">
        <f t="shared" si="1"/>
        <v>4</v>
      </c>
      <c r="W7" s="2">
        <f t="shared" si="1"/>
        <v>9</v>
      </c>
      <c r="Y7" s="3">
        <f t="shared" si="6"/>
        <v>1801</v>
      </c>
      <c r="Z7" s="3">
        <f t="shared" si="2"/>
        <v>1854</v>
      </c>
      <c r="AA7" s="3">
        <f t="shared" si="2"/>
        <v>1134</v>
      </c>
      <c r="AB7" s="3">
        <f t="shared" si="2"/>
        <v>3959</v>
      </c>
      <c r="AC7" s="3">
        <f t="shared" si="7"/>
        <v>4067</v>
      </c>
      <c r="AD7" s="3">
        <f t="shared" si="3"/>
        <v>1833</v>
      </c>
      <c r="AE7" s="3">
        <f t="shared" si="3"/>
        <v>4799</v>
      </c>
      <c r="AF7" s="3">
        <f t="shared" si="3"/>
        <v>2084</v>
      </c>
    </row>
    <row r="8" spans="1:32" ht="24" customHeight="1" thickBot="1">
      <c r="A8" s="244" t="s">
        <v>6</v>
      </c>
      <c r="B8" s="245"/>
      <c r="C8" s="15"/>
      <c r="D8" s="17">
        <v>5858</v>
      </c>
      <c r="E8" s="18"/>
      <c r="F8" s="17">
        <v>4521</v>
      </c>
      <c r="G8" s="17">
        <v>1468</v>
      </c>
      <c r="H8" s="244" t="s">
        <v>6</v>
      </c>
      <c r="I8" s="245"/>
      <c r="J8" s="15"/>
      <c r="K8" s="28">
        <v>383</v>
      </c>
      <c r="L8" s="28"/>
      <c r="M8" s="28"/>
      <c r="N8" s="28">
        <v>706</v>
      </c>
      <c r="P8" s="2">
        <f t="shared" si="4"/>
        <v>8</v>
      </c>
      <c r="Q8" s="2" t="e">
        <f t="shared" si="0"/>
        <v>#VALUE!</v>
      </c>
      <c r="R8" s="2">
        <f t="shared" si="0"/>
        <v>1</v>
      </c>
      <c r="S8" s="2">
        <f t="shared" si="0"/>
        <v>8</v>
      </c>
      <c r="T8" s="2" t="e">
        <f t="shared" si="5"/>
        <v>#VALUE!</v>
      </c>
      <c r="U8" s="2" t="e">
        <f t="shared" si="1"/>
        <v>#VALUE!</v>
      </c>
      <c r="V8" s="2" t="e">
        <f t="shared" si="1"/>
        <v>#VALUE!</v>
      </c>
      <c r="W8" s="2" t="e">
        <f t="shared" si="1"/>
        <v>#VALUE!</v>
      </c>
      <c r="Y8" s="3">
        <f t="shared" si="6"/>
        <v>383</v>
      </c>
      <c r="Z8" s="3">
        <f t="shared" si="2"/>
        <v>0</v>
      </c>
      <c r="AA8" s="3">
        <f t="shared" si="2"/>
        <v>0</v>
      </c>
      <c r="AB8" s="3">
        <f t="shared" si="2"/>
        <v>706</v>
      </c>
      <c r="AC8" s="3">
        <f t="shared" si="7"/>
        <v>5858</v>
      </c>
      <c r="AD8" s="3">
        <f t="shared" si="3"/>
        <v>0</v>
      </c>
      <c r="AE8" s="3">
        <f t="shared" si="3"/>
        <v>4521</v>
      </c>
      <c r="AF8" s="3">
        <f t="shared" si="3"/>
        <v>1468</v>
      </c>
    </row>
    <row r="9" spans="1:32" ht="37.5" customHeight="1" thickBot="1">
      <c r="A9" s="244" t="s">
        <v>7</v>
      </c>
      <c r="B9" s="245"/>
      <c r="C9" s="15"/>
      <c r="D9" s="17">
        <v>5405</v>
      </c>
      <c r="E9" s="18"/>
      <c r="F9" s="17">
        <v>19843</v>
      </c>
      <c r="G9" s="17">
        <v>4775</v>
      </c>
      <c r="H9" s="244" t="s">
        <v>7</v>
      </c>
      <c r="I9" s="245"/>
      <c r="J9" s="15"/>
      <c r="K9" s="27">
        <v>3214</v>
      </c>
      <c r="L9" s="27">
        <v>5216</v>
      </c>
      <c r="M9" s="27">
        <v>7864</v>
      </c>
      <c r="N9" s="27">
        <v>3701</v>
      </c>
      <c r="P9" s="2">
        <f t="shared" si="4"/>
        <v>5</v>
      </c>
      <c r="Q9" s="2" t="e">
        <f t="shared" si="0"/>
        <v>#VALUE!</v>
      </c>
      <c r="R9" s="2">
        <f t="shared" si="0"/>
        <v>43</v>
      </c>
      <c r="S9" s="2">
        <f t="shared" si="0"/>
        <v>5</v>
      </c>
      <c r="T9" s="2">
        <f t="shared" si="5"/>
        <v>4</v>
      </c>
      <c r="U9" s="2">
        <f t="shared" si="1"/>
        <v>6</v>
      </c>
      <c r="V9" s="2">
        <f t="shared" si="1"/>
        <v>4</v>
      </c>
      <c r="W9" s="2">
        <f t="shared" si="1"/>
        <v>1</v>
      </c>
      <c r="Y9" s="3">
        <f t="shared" si="6"/>
        <v>3214</v>
      </c>
      <c r="Z9" s="3">
        <f t="shared" si="2"/>
        <v>5216</v>
      </c>
      <c r="AA9" s="3">
        <f t="shared" si="2"/>
        <v>7864</v>
      </c>
      <c r="AB9" s="3">
        <f t="shared" si="2"/>
        <v>3701</v>
      </c>
      <c r="AC9" s="3">
        <f t="shared" si="7"/>
        <v>5405</v>
      </c>
      <c r="AD9" s="3">
        <f t="shared" si="3"/>
        <v>0</v>
      </c>
      <c r="AE9" s="3">
        <f t="shared" si="3"/>
        <v>19843</v>
      </c>
      <c r="AF9" s="3">
        <f t="shared" si="3"/>
        <v>4775</v>
      </c>
    </row>
    <row r="10" spans="1:32" ht="61.5" customHeight="1" thickBot="1">
      <c r="A10" s="254" t="s">
        <v>8</v>
      </c>
      <c r="B10" s="255"/>
      <c r="C10" s="15"/>
      <c r="D10" s="16">
        <v>3165</v>
      </c>
      <c r="E10" s="19">
        <v>80</v>
      </c>
      <c r="F10" s="16">
        <v>64182</v>
      </c>
      <c r="G10" s="16">
        <v>6914</v>
      </c>
      <c r="H10" s="254" t="s">
        <v>8</v>
      </c>
      <c r="I10" s="255"/>
      <c r="J10" s="15"/>
      <c r="K10" s="26">
        <v>14222</v>
      </c>
      <c r="L10" s="26">
        <v>23564</v>
      </c>
      <c r="M10" s="26">
        <v>8552</v>
      </c>
      <c r="N10" s="26">
        <v>4849</v>
      </c>
      <c r="P10" s="2">
        <f t="shared" si="4"/>
        <v>5</v>
      </c>
      <c r="Q10" s="2" t="e">
        <f t="shared" si="0"/>
        <v>#VALUE!</v>
      </c>
      <c r="R10" s="2">
        <f t="shared" si="0"/>
        <v>82</v>
      </c>
      <c r="S10" s="2">
        <f t="shared" si="0"/>
        <v>4</v>
      </c>
      <c r="T10" s="2">
        <f t="shared" si="5"/>
        <v>22</v>
      </c>
      <c r="U10" s="2">
        <f t="shared" si="1"/>
        <v>64</v>
      </c>
      <c r="V10" s="2">
        <f t="shared" si="1"/>
        <v>2</v>
      </c>
      <c r="W10" s="2">
        <f t="shared" si="1"/>
        <v>9</v>
      </c>
      <c r="Y10" s="3">
        <f t="shared" si="6"/>
        <v>14222</v>
      </c>
      <c r="Z10" s="3">
        <f t="shared" si="2"/>
        <v>23564</v>
      </c>
      <c r="AA10" s="3">
        <f t="shared" si="2"/>
        <v>8552</v>
      </c>
      <c r="AB10" s="3">
        <f t="shared" si="2"/>
        <v>4849</v>
      </c>
      <c r="AC10" s="3">
        <f t="shared" si="7"/>
        <v>3165</v>
      </c>
      <c r="AD10" s="3">
        <f t="shared" si="3"/>
        <v>80</v>
      </c>
      <c r="AE10" s="3">
        <f t="shared" si="3"/>
        <v>64182</v>
      </c>
      <c r="AF10" s="3">
        <f t="shared" si="3"/>
        <v>6914</v>
      </c>
    </row>
    <row r="11" spans="1:32" ht="36" customHeight="1" thickBot="1">
      <c r="A11" s="244" t="s">
        <v>9</v>
      </c>
      <c r="B11" s="245"/>
      <c r="C11" s="15"/>
      <c r="D11" s="18">
        <v>307</v>
      </c>
      <c r="E11" s="18">
        <v>27</v>
      </c>
      <c r="F11" s="18">
        <v>80</v>
      </c>
      <c r="G11" s="18"/>
      <c r="H11" s="244" t="s">
        <v>9</v>
      </c>
      <c r="I11" s="245"/>
      <c r="J11" s="15"/>
      <c r="K11" s="28">
        <v>-21</v>
      </c>
      <c r="L11" s="28"/>
      <c r="M11" s="28">
        <v>-206</v>
      </c>
      <c r="N11" s="28" t="s">
        <v>820</v>
      </c>
      <c r="P11" s="2" t="e">
        <f t="shared" si="4"/>
        <v>#VALUE!</v>
      </c>
      <c r="Q11" s="2" t="e">
        <f t="shared" si="0"/>
        <v>#VALUE!</v>
      </c>
      <c r="R11" s="2" t="e">
        <f t="shared" si="0"/>
        <v>#VALUE!</v>
      </c>
      <c r="S11" s="2" t="e">
        <f t="shared" si="0"/>
        <v>#VALUE!</v>
      </c>
      <c r="T11" s="2" t="e">
        <f t="shared" si="5"/>
        <v>#VALUE!</v>
      </c>
      <c r="U11" s="2" t="e">
        <f t="shared" si="1"/>
        <v>#VALUE!</v>
      </c>
      <c r="V11" s="2">
        <f t="shared" si="1"/>
        <v>6</v>
      </c>
      <c r="W11" s="2" t="e">
        <f t="shared" si="1"/>
        <v>#VALUE!</v>
      </c>
      <c r="Y11" s="3">
        <f t="shared" si="6"/>
        <v>-21</v>
      </c>
      <c r="Z11" s="3">
        <f t="shared" si="2"/>
        <v>0</v>
      </c>
      <c r="AA11" s="3">
        <f t="shared" si="2"/>
        <v>-206</v>
      </c>
      <c r="AB11" s="3" t="str">
        <f t="shared" si="2"/>
        <v>-</v>
      </c>
      <c r="AC11" s="3">
        <f t="shared" si="7"/>
        <v>307</v>
      </c>
      <c r="AD11" s="3">
        <f t="shared" si="3"/>
        <v>27</v>
      </c>
      <c r="AE11" s="3">
        <f t="shared" si="3"/>
        <v>80</v>
      </c>
      <c r="AF11" s="3">
        <f t="shared" si="3"/>
        <v>0</v>
      </c>
    </row>
    <row r="12" spans="1:32" ht="45" customHeight="1" thickBot="1">
      <c r="A12" s="244" t="s">
        <v>10</v>
      </c>
      <c r="B12" s="245"/>
      <c r="C12" s="15"/>
      <c r="D12" s="18"/>
      <c r="E12" s="18"/>
      <c r="F12" s="18"/>
      <c r="G12" s="18"/>
      <c r="H12" s="244" t="s">
        <v>10</v>
      </c>
      <c r="I12" s="245"/>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3472</v>
      </c>
      <c r="E13" s="19">
        <v>107</v>
      </c>
      <c r="F13" s="16">
        <v>64262</v>
      </c>
      <c r="G13" s="16">
        <v>6914</v>
      </c>
      <c r="H13" s="254" t="s">
        <v>11</v>
      </c>
      <c r="I13" s="255"/>
      <c r="J13" s="15"/>
      <c r="K13" s="26">
        <v>14202</v>
      </c>
      <c r="L13" s="26">
        <v>23564</v>
      </c>
      <c r="M13" s="26">
        <v>8346</v>
      </c>
      <c r="N13" s="26">
        <v>4850</v>
      </c>
      <c r="P13" s="2">
        <f t="shared" si="4"/>
        <v>2</v>
      </c>
      <c r="Q13" s="2" t="e">
        <f t="shared" si="0"/>
        <v>#VALUE!</v>
      </c>
      <c r="R13" s="2">
        <f t="shared" si="0"/>
        <v>62</v>
      </c>
      <c r="S13" s="2">
        <f t="shared" si="0"/>
        <v>4</v>
      </c>
      <c r="T13" s="2">
        <f t="shared" si="5"/>
        <v>2</v>
      </c>
      <c r="U13" s="2">
        <f t="shared" si="1"/>
        <v>64</v>
      </c>
      <c r="V13" s="2">
        <f t="shared" si="1"/>
        <v>6</v>
      </c>
      <c r="W13" s="2">
        <f t="shared" si="1"/>
        <v>0</v>
      </c>
      <c r="Y13" s="3">
        <f t="shared" si="6"/>
        <v>14202</v>
      </c>
      <c r="Z13" s="3">
        <f t="shared" si="2"/>
        <v>23564</v>
      </c>
      <c r="AA13" s="3">
        <f t="shared" si="2"/>
        <v>8346</v>
      </c>
      <c r="AB13" s="3">
        <f t="shared" si="2"/>
        <v>4850</v>
      </c>
      <c r="AC13" s="3">
        <f t="shared" si="7"/>
        <v>3472</v>
      </c>
      <c r="AD13" s="3">
        <f t="shared" si="3"/>
        <v>107</v>
      </c>
      <c r="AE13" s="3">
        <f t="shared" si="3"/>
        <v>64262</v>
      </c>
      <c r="AF13" s="3">
        <f t="shared" si="3"/>
        <v>6914</v>
      </c>
    </row>
    <row r="14" spans="1:32" ht="49.5" customHeight="1" thickBot="1">
      <c r="A14" s="254" t="s">
        <v>12</v>
      </c>
      <c r="B14" s="255"/>
      <c r="C14" s="15"/>
      <c r="D14" s="16">
        <v>2778</v>
      </c>
      <c r="E14" s="19">
        <v>85</v>
      </c>
      <c r="F14" s="16">
        <v>51416</v>
      </c>
      <c r="G14" s="16">
        <v>5531</v>
      </c>
      <c r="H14" s="254" t="s">
        <v>12</v>
      </c>
      <c r="I14" s="255"/>
      <c r="J14" s="15"/>
      <c r="K14" s="26">
        <v>11361</v>
      </c>
      <c r="L14" s="26">
        <v>18851</v>
      </c>
      <c r="M14" s="26">
        <v>5456</v>
      </c>
      <c r="N14" s="26">
        <v>3525</v>
      </c>
      <c r="P14" s="2">
        <f t="shared" si="4"/>
        <v>8</v>
      </c>
      <c r="Q14" s="2" t="e">
        <f t="shared" si="0"/>
        <v>#VALUE!</v>
      </c>
      <c r="R14" s="2">
        <f t="shared" si="0"/>
        <v>16</v>
      </c>
      <c r="S14" s="2">
        <f t="shared" si="0"/>
        <v>1</v>
      </c>
      <c r="T14" s="2">
        <f t="shared" si="5"/>
        <v>61</v>
      </c>
      <c r="U14" s="2">
        <f t="shared" si="1"/>
        <v>51</v>
      </c>
      <c r="V14" s="2">
        <f t="shared" si="1"/>
        <v>6</v>
      </c>
      <c r="W14" s="2">
        <f t="shared" si="1"/>
        <v>5</v>
      </c>
      <c r="Y14" s="3">
        <f t="shared" si="6"/>
        <v>11361</v>
      </c>
      <c r="Z14" s="3">
        <f t="shared" si="2"/>
        <v>18851</v>
      </c>
      <c r="AA14" s="3">
        <f t="shared" si="2"/>
        <v>5456</v>
      </c>
      <c r="AB14" s="3">
        <f t="shared" si="2"/>
        <v>3525</v>
      </c>
      <c r="AC14" s="3">
        <f t="shared" si="7"/>
        <v>2778</v>
      </c>
      <c r="AD14" s="3">
        <f t="shared" si="3"/>
        <v>85</v>
      </c>
      <c r="AE14" s="3">
        <f t="shared" si="3"/>
        <v>51416</v>
      </c>
      <c r="AF14" s="3">
        <f t="shared" si="3"/>
        <v>5531</v>
      </c>
    </row>
    <row r="15" spans="1:32" ht="61.5" customHeight="1" thickBot="1">
      <c r="A15" s="254" t="s">
        <v>13</v>
      </c>
      <c r="B15" s="255"/>
      <c r="C15" s="15"/>
      <c r="D15" s="16">
        <v>2778</v>
      </c>
      <c r="E15" s="19">
        <v>85</v>
      </c>
      <c r="F15" s="16">
        <v>51416</v>
      </c>
      <c r="G15" s="16">
        <v>5531</v>
      </c>
      <c r="H15" s="254" t="s">
        <v>13</v>
      </c>
      <c r="I15" s="255"/>
      <c r="J15" s="15"/>
      <c r="K15" s="26">
        <v>11361</v>
      </c>
      <c r="L15" s="26">
        <v>18851</v>
      </c>
      <c r="M15" s="26">
        <v>5456</v>
      </c>
      <c r="N15" s="26">
        <v>3525</v>
      </c>
      <c r="P15" s="2">
        <f t="shared" si="4"/>
        <v>8</v>
      </c>
      <c r="Q15" s="2" t="e">
        <f t="shared" si="0"/>
        <v>#VALUE!</v>
      </c>
      <c r="R15" s="2">
        <f t="shared" si="0"/>
        <v>16</v>
      </c>
      <c r="S15" s="2">
        <f t="shared" si="0"/>
        <v>1</v>
      </c>
      <c r="T15" s="2">
        <f t="shared" si="5"/>
        <v>61</v>
      </c>
      <c r="U15" s="2">
        <f t="shared" si="1"/>
        <v>51</v>
      </c>
      <c r="V15" s="2">
        <f t="shared" si="1"/>
        <v>6</v>
      </c>
      <c r="W15" s="2">
        <f t="shared" si="1"/>
        <v>5</v>
      </c>
      <c r="Y15" s="3">
        <f t="shared" si="6"/>
        <v>11361</v>
      </c>
      <c r="Z15" s="3">
        <f t="shared" si="2"/>
        <v>18851</v>
      </c>
      <c r="AA15" s="3">
        <f t="shared" si="2"/>
        <v>5456</v>
      </c>
      <c r="AB15" s="3">
        <f t="shared" si="2"/>
        <v>3525</v>
      </c>
      <c r="AC15" s="3">
        <f t="shared" si="7"/>
        <v>2778</v>
      </c>
      <c r="AD15" s="3">
        <f t="shared" si="3"/>
        <v>85</v>
      </c>
      <c r="AE15" s="3">
        <f t="shared" si="3"/>
        <v>51416</v>
      </c>
      <c r="AF15" s="3">
        <f t="shared" si="3"/>
        <v>5531</v>
      </c>
    </row>
    <row r="16" spans="1:32" ht="30" customHeight="1" thickBot="1">
      <c r="A16" s="244" t="s">
        <v>14</v>
      </c>
      <c r="B16" s="245"/>
      <c r="C16" s="15"/>
      <c r="D16" s="18">
        <v>139</v>
      </c>
      <c r="E16" s="18">
        <v>4</v>
      </c>
      <c r="F16" s="17">
        <v>2571</v>
      </c>
      <c r="G16" s="18">
        <v>277</v>
      </c>
      <c r="H16" s="244" t="s">
        <v>14</v>
      </c>
      <c r="I16" s="245"/>
      <c r="J16" s="15"/>
      <c r="K16" s="28">
        <v>568</v>
      </c>
      <c r="L16" s="28">
        <v>943</v>
      </c>
      <c r="M16" s="28">
        <v>273</v>
      </c>
      <c r="N16" s="28">
        <v>176</v>
      </c>
      <c r="P16" s="2" t="e">
        <f t="shared" si="4"/>
        <v>#VALUE!</v>
      </c>
      <c r="Q16" s="2" t="e">
        <f t="shared" si="0"/>
        <v>#VALUE!</v>
      </c>
      <c r="R16" s="2">
        <f t="shared" si="0"/>
        <v>1</v>
      </c>
      <c r="S16" s="2" t="e">
        <f t="shared" si="0"/>
        <v>#VALUE!</v>
      </c>
      <c r="T16" s="2" t="e">
        <f t="shared" si="5"/>
        <v>#VALUE!</v>
      </c>
      <c r="U16" s="2" t="e">
        <f t="shared" si="1"/>
        <v>#VALUE!</v>
      </c>
      <c r="V16" s="2" t="e">
        <f t="shared" si="1"/>
        <v>#VALUE!</v>
      </c>
      <c r="W16" s="2" t="e">
        <f t="shared" si="1"/>
        <v>#VALUE!</v>
      </c>
      <c r="Y16" s="3">
        <f t="shared" si="6"/>
        <v>568</v>
      </c>
      <c r="Z16" s="3">
        <f t="shared" si="2"/>
        <v>943</v>
      </c>
      <c r="AA16" s="3">
        <f t="shared" si="2"/>
        <v>273</v>
      </c>
      <c r="AB16" s="3">
        <f t="shared" si="2"/>
        <v>176</v>
      </c>
      <c r="AC16" s="3">
        <f t="shared" si="7"/>
        <v>139</v>
      </c>
      <c r="AD16" s="3">
        <f t="shared" si="3"/>
        <v>4</v>
      </c>
      <c r="AE16" s="3">
        <f t="shared" si="3"/>
        <v>2571</v>
      </c>
      <c r="AF16" s="3">
        <f t="shared" si="3"/>
        <v>277</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1453</v>
      </c>
      <c r="E18" s="20" t="s">
        <v>1454</v>
      </c>
      <c r="F18" s="20" t="s">
        <v>1606</v>
      </c>
      <c r="G18" s="20" t="s">
        <v>1651</v>
      </c>
      <c r="H18" s="262" t="s">
        <v>15</v>
      </c>
      <c r="I18" s="258"/>
      <c r="J18" s="259"/>
      <c r="K18" s="20" t="s">
        <v>1377</v>
      </c>
      <c r="L18" s="20" t="s">
        <v>1378</v>
      </c>
      <c r="M18" s="20" t="s">
        <v>1379</v>
      </c>
      <c r="N18" s="20"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516299</v>
      </c>
      <c r="E19" s="16">
        <v>503330</v>
      </c>
      <c r="F19" s="16">
        <v>673760</v>
      </c>
      <c r="G19" s="16">
        <v>667619</v>
      </c>
      <c r="H19" s="252" t="s">
        <v>16</v>
      </c>
      <c r="I19" s="253"/>
      <c r="J19" s="15"/>
      <c r="K19" s="26">
        <v>659143</v>
      </c>
      <c r="L19" s="26">
        <v>615320</v>
      </c>
      <c r="M19" s="26">
        <v>549264</v>
      </c>
      <c r="N19" s="26">
        <v>522197</v>
      </c>
      <c r="P19" s="2">
        <f t="shared" ref="P19:S38" si="9">REPLACE(D19,1,3,"")/1</f>
        <v>299</v>
      </c>
      <c r="Q19" s="2">
        <f t="shared" si="9"/>
        <v>330</v>
      </c>
      <c r="R19" s="2">
        <f t="shared" si="9"/>
        <v>760</v>
      </c>
      <c r="S19" s="2">
        <f t="shared" si="9"/>
        <v>619</v>
      </c>
      <c r="T19" s="2">
        <f t="shared" ref="T19:W38" si="10">REPLACE(K19,1,3,"")/1</f>
        <v>143</v>
      </c>
      <c r="U19" s="2">
        <f t="shared" si="10"/>
        <v>320</v>
      </c>
      <c r="V19" s="2">
        <f t="shared" si="10"/>
        <v>264</v>
      </c>
      <c r="W19" s="2">
        <f t="shared" si="10"/>
        <v>197</v>
      </c>
      <c r="Y19" s="3">
        <f t="shared" si="6"/>
        <v>659143</v>
      </c>
      <c r="Z19" s="3">
        <f t="shared" si="6"/>
        <v>615320</v>
      </c>
      <c r="AA19" s="3">
        <f t="shared" si="6"/>
        <v>549264</v>
      </c>
      <c r="AB19" s="3">
        <f t="shared" si="6"/>
        <v>522197</v>
      </c>
      <c r="AC19" s="3">
        <f t="shared" si="7"/>
        <v>516299</v>
      </c>
      <c r="AD19" s="3">
        <f t="shared" si="7"/>
        <v>503330</v>
      </c>
      <c r="AE19" s="3">
        <f t="shared" si="7"/>
        <v>673760</v>
      </c>
      <c r="AF19" s="3">
        <f t="shared" si="7"/>
        <v>667619</v>
      </c>
    </row>
    <row r="20" spans="1:32" ht="61.5" customHeight="1" thickBot="1">
      <c r="A20" s="244" t="s">
        <v>17</v>
      </c>
      <c r="B20" s="245"/>
      <c r="C20" s="15"/>
      <c r="D20" s="17">
        <v>104196</v>
      </c>
      <c r="E20" s="17">
        <v>57358</v>
      </c>
      <c r="F20" s="17">
        <v>91083</v>
      </c>
      <c r="G20" s="17">
        <v>151359</v>
      </c>
      <c r="H20" s="244" t="s">
        <v>17</v>
      </c>
      <c r="I20" s="245"/>
      <c r="J20" s="15"/>
      <c r="K20" s="27">
        <v>205956</v>
      </c>
      <c r="L20" s="27">
        <v>151384</v>
      </c>
      <c r="M20" s="27">
        <v>83790</v>
      </c>
      <c r="N20" s="27">
        <v>86891</v>
      </c>
      <c r="P20" s="2">
        <f t="shared" si="9"/>
        <v>196</v>
      </c>
      <c r="Q20" s="2">
        <f t="shared" si="9"/>
        <v>58</v>
      </c>
      <c r="R20" s="2">
        <f t="shared" si="9"/>
        <v>83</v>
      </c>
      <c r="S20" s="2">
        <f t="shared" si="9"/>
        <v>359</v>
      </c>
      <c r="T20" s="2">
        <f t="shared" si="10"/>
        <v>956</v>
      </c>
      <c r="U20" s="2">
        <f t="shared" si="10"/>
        <v>384</v>
      </c>
      <c r="V20" s="2">
        <f t="shared" si="10"/>
        <v>90</v>
      </c>
      <c r="W20" s="2">
        <f t="shared" si="10"/>
        <v>91</v>
      </c>
      <c r="Y20" s="3">
        <f t="shared" si="6"/>
        <v>205956</v>
      </c>
      <c r="Z20" s="3">
        <f t="shared" si="6"/>
        <v>151384</v>
      </c>
      <c r="AA20" s="3">
        <f t="shared" si="6"/>
        <v>83790</v>
      </c>
      <c r="AB20" s="3">
        <f t="shared" si="6"/>
        <v>86891</v>
      </c>
      <c r="AC20" s="3">
        <f t="shared" si="7"/>
        <v>104196</v>
      </c>
      <c r="AD20" s="3">
        <f t="shared" si="7"/>
        <v>57358</v>
      </c>
      <c r="AE20" s="3">
        <f t="shared" si="7"/>
        <v>91083</v>
      </c>
      <c r="AF20" s="3">
        <f t="shared" si="7"/>
        <v>151359</v>
      </c>
    </row>
    <row r="21" spans="1:32" ht="30" customHeight="1" thickBot="1">
      <c r="A21" s="244" t="s">
        <v>18</v>
      </c>
      <c r="B21" s="245"/>
      <c r="C21" s="15"/>
      <c r="D21" s="17">
        <v>22074</v>
      </c>
      <c r="E21" s="17">
        <v>8074</v>
      </c>
      <c r="F21" s="17">
        <v>40074</v>
      </c>
      <c r="G21" s="17">
        <v>50074</v>
      </c>
      <c r="H21" s="244" t="s">
        <v>18</v>
      </c>
      <c r="I21" s="245"/>
      <c r="J21" s="15"/>
      <c r="K21" s="27">
        <v>34652</v>
      </c>
      <c r="L21" s="27">
        <v>34652</v>
      </c>
      <c r="M21" s="27">
        <v>28628</v>
      </c>
      <c r="N21" s="27">
        <v>22074</v>
      </c>
      <c r="P21" s="2">
        <f t="shared" si="9"/>
        <v>74</v>
      </c>
      <c r="Q21" s="2">
        <f t="shared" si="9"/>
        <v>4</v>
      </c>
      <c r="R21" s="2">
        <f t="shared" si="9"/>
        <v>74</v>
      </c>
      <c r="S21" s="2">
        <f t="shared" si="9"/>
        <v>74</v>
      </c>
      <c r="T21" s="2">
        <f t="shared" si="10"/>
        <v>52</v>
      </c>
      <c r="U21" s="2">
        <f t="shared" si="10"/>
        <v>52</v>
      </c>
      <c r="V21" s="2">
        <f t="shared" si="10"/>
        <v>28</v>
      </c>
      <c r="W21" s="2">
        <f t="shared" si="10"/>
        <v>74</v>
      </c>
      <c r="Y21" s="3">
        <f t="shared" si="6"/>
        <v>34652</v>
      </c>
      <c r="Z21" s="3">
        <f t="shared" si="6"/>
        <v>34652</v>
      </c>
      <c r="AA21" s="3">
        <f t="shared" si="6"/>
        <v>28628</v>
      </c>
      <c r="AB21" s="3">
        <f t="shared" si="6"/>
        <v>22074</v>
      </c>
      <c r="AC21" s="3">
        <f t="shared" si="7"/>
        <v>22074</v>
      </c>
      <c r="AD21" s="3">
        <f t="shared" si="7"/>
        <v>8074</v>
      </c>
      <c r="AE21" s="3">
        <f t="shared" si="7"/>
        <v>40074</v>
      </c>
      <c r="AF21" s="3">
        <f t="shared" si="7"/>
        <v>50074</v>
      </c>
    </row>
    <row r="22" spans="1:32" ht="36" customHeight="1" thickBot="1">
      <c r="A22" s="244" t="s">
        <v>19</v>
      </c>
      <c r="B22" s="245"/>
      <c r="C22" s="15"/>
      <c r="D22" s="17">
        <v>184838</v>
      </c>
      <c r="E22" s="17">
        <v>218422</v>
      </c>
      <c r="F22" s="17">
        <v>480460</v>
      </c>
      <c r="G22" s="17">
        <v>371429</v>
      </c>
      <c r="H22" s="244" t="s">
        <v>19</v>
      </c>
      <c r="I22" s="245"/>
      <c r="J22" s="15"/>
      <c r="K22" s="27">
        <v>204503</v>
      </c>
      <c r="L22" s="27">
        <v>212933</v>
      </c>
      <c r="M22" s="27">
        <v>239934</v>
      </c>
      <c r="N22" s="27">
        <v>212946</v>
      </c>
      <c r="P22" s="2">
        <f t="shared" si="9"/>
        <v>838</v>
      </c>
      <c r="Q22" s="2">
        <f t="shared" si="9"/>
        <v>422</v>
      </c>
      <c r="R22" s="2">
        <f t="shared" si="9"/>
        <v>460</v>
      </c>
      <c r="S22" s="2">
        <f t="shared" si="9"/>
        <v>429</v>
      </c>
      <c r="T22" s="2">
        <f t="shared" si="10"/>
        <v>503</v>
      </c>
      <c r="U22" s="2">
        <f t="shared" si="10"/>
        <v>933</v>
      </c>
      <c r="V22" s="2">
        <f t="shared" si="10"/>
        <v>934</v>
      </c>
      <c r="W22" s="2">
        <f t="shared" si="10"/>
        <v>946</v>
      </c>
      <c r="Y22" s="3">
        <f t="shared" si="6"/>
        <v>204503</v>
      </c>
      <c r="Z22" s="3">
        <f t="shared" si="6"/>
        <v>212933</v>
      </c>
      <c r="AA22" s="3">
        <f t="shared" si="6"/>
        <v>239934</v>
      </c>
      <c r="AB22" s="3">
        <f t="shared" si="6"/>
        <v>212946</v>
      </c>
      <c r="AC22" s="3">
        <f t="shared" si="7"/>
        <v>184838</v>
      </c>
      <c r="AD22" s="3">
        <f t="shared" si="7"/>
        <v>218422</v>
      </c>
      <c r="AE22" s="3">
        <f t="shared" si="7"/>
        <v>480460</v>
      </c>
      <c r="AF22" s="3">
        <f t="shared" si="7"/>
        <v>371429</v>
      </c>
    </row>
    <row r="23" spans="1:32" ht="15" customHeight="1" thickBot="1">
      <c r="A23" s="244" t="s">
        <v>20</v>
      </c>
      <c r="B23" s="245"/>
      <c r="C23" s="15"/>
      <c r="D23" s="17">
        <v>198382</v>
      </c>
      <c r="E23" s="17">
        <v>199896</v>
      </c>
      <c r="F23" s="17">
        <v>60769</v>
      </c>
      <c r="G23" s="17">
        <v>87497</v>
      </c>
      <c r="H23" s="244" t="s">
        <v>20</v>
      </c>
      <c r="I23" s="245"/>
      <c r="J23" s="15"/>
      <c r="K23" s="27">
        <v>213943</v>
      </c>
      <c r="L23" s="27">
        <v>216279</v>
      </c>
      <c r="M23" s="27">
        <v>193433</v>
      </c>
      <c r="N23" s="27">
        <v>194589</v>
      </c>
      <c r="P23" s="2">
        <f t="shared" si="9"/>
        <v>382</v>
      </c>
      <c r="Q23" s="2">
        <f t="shared" si="9"/>
        <v>896</v>
      </c>
      <c r="R23" s="2">
        <f t="shared" si="9"/>
        <v>69</v>
      </c>
      <c r="S23" s="2">
        <f t="shared" si="9"/>
        <v>97</v>
      </c>
      <c r="T23" s="2">
        <f t="shared" si="10"/>
        <v>943</v>
      </c>
      <c r="U23" s="2">
        <f t="shared" si="10"/>
        <v>279</v>
      </c>
      <c r="V23" s="2">
        <f t="shared" si="10"/>
        <v>433</v>
      </c>
      <c r="W23" s="2">
        <f t="shared" si="10"/>
        <v>589</v>
      </c>
      <c r="Y23" s="3">
        <f t="shared" si="6"/>
        <v>213943</v>
      </c>
      <c r="Z23" s="3">
        <f t="shared" si="6"/>
        <v>216279</v>
      </c>
      <c r="AA23" s="3">
        <f t="shared" si="6"/>
        <v>193433</v>
      </c>
      <c r="AB23" s="3">
        <f t="shared" si="6"/>
        <v>194589</v>
      </c>
      <c r="AC23" s="3">
        <f t="shared" si="7"/>
        <v>198382</v>
      </c>
      <c r="AD23" s="3">
        <f t="shared" si="7"/>
        <v>199896</v>
      </c>
      <c r="AE23" s="3">
        <f t="shared" si="7"/>
        <v>60769</v>
      </c>
      <c r="AF23" s="3">
        <f t="shared" si="7"/>
        <v>87497</v>
      </c>
    </row>
    <row r="24" spans="1:32" ht="36" customHeight="1" thickBot="1">
      <c r="A24" s="244" t="s">
        <v>21</v>
      </c>
      <c r="B24" s="245"/>
      <c r="C24" s="15"/>
      <c r="D24" s="17">
        <v>6808</v>
      </c>
      <c r="E24" s="17">
        <v>19581</v>
      </c>
      <c r="F24" s="17">
        <v>1374</v>
      </c>
      <c r="G24" s="17">
        <v>7261</v>
      </c>
      <c r="H24" s="244" t="s">
        <v>21</v>
      </c>
      <c r="I24" s="245"/>
      <c r="J24" s="15"/>
      <c r="K24" s="28">
        <v>89</v>
      </c>
      <c r="L24" s="28">
        <v>72</v>
      </c>
      <c r="M24" s="27">
        <v>3480</v>
      </c>
      <c r="N24" s="27">
        <v>5697</v>
      </c>
      <c r="P24" s="2">
        <f t="shared" si="9"/>
        <v>8</v>
      </c>
      <c r="Q24" s="2">
        <f t="shared" si="9"/>
        <v>81</v>
      </c>
      <c r="R24" s="2">
        <f t="shared" si="9"/>
        <v>4</v>
      </c>
      <c r="S24" s="2">
        <f t="shared" si="9"/>
        <v>1</v>
      </c>
      <c r="T24" s="2" t="e">
        <f t="shared" si="10"/>
        <v>#VALUE!</v>
      </c>
      <c r="U24" s="2" t="e">
        <f t="shared" si="10"/>
        <v>#VALUE!</v>
      </c>
      <c r="V24" s="2">
        <f t="shared" si="10"/>
        <v>0</v>
      </c>
      <c r="W24" s="2">
        <f t="shared" si="10"/>
        <v>7</v>
      </c>
      <c r="Y24" s="3">
        <f t="shared" si="6"/>
        <v>89</v>
      </c>
      <c r="Z24" s="3">
        <f t="shared" si="6"/>
        <v>72</v>
      </c>
      <c r="AA24" s="3">
        <f t="shared" si="6"/>
        <v>3480</v>
      </c>
      <c r="AB24" s="3">
        <f t="shared" si="6"/>
        <v>5697</v>
      </c>
      <c r="AC24" s="3">
        <f t="shared" si="7"/>
        <v>6808</v>
      </c>
      <c r="AD24" s="3">
        <f t="shared" si="7"/>
        <v>19581</v>
      </c>
      <c r="AE24" s="3">
        <f t="shared" si="7"/>
        <v>1374</v>
      </c>
      <c r="AF24" s="3">
        <f t="shared" si="7"/>
        <v>7261</v>
      </c>
    </row>
    <row r="25" spans="1:32" ht="24" customHeight="1" thickBot="1">
      <c r="A25" s="254" t="s">
        <v>22</v>
      </c>
      <c r="B25" s="255"/>
      <c r="C25" s="15"/>
      <c r="D25" s="16">
        <v>164415</v>
      </c>
      <c r="E25" s="16">
        <v>164666</v>
      </c>
      <c r="F25" s="16">
        <v>159517</v>
      </c>
      <c r="G25" s="16">
        <v>156589</v>
      </c>
      <c r="H25" s="254" t="s">
        <v>22</v>
      </c>
      <c r="I25" s="255"/>
      <c r="J25" s="15"/>
      <c r="K25" s="26">
        <v>110163</v>
      </c>
      <c r="L25" s="26">
        <v>116993</v>
      </c>
      <c r="M25" s="26">
        <v>137023</v>
      </c>
      <c r="N25" s="26">
        <v>151680</v>
      </c>
      <c r="P25" s="2">
        <f t="shared" si="9"/>
        <v>415</v>
      </c>
      <c r="Q25" s="2">
        <f t="shared" si="9"/>
        <v>666</v>
      </c>
      <c r="R25" s="2">
        <f t="shared" si="9"/>
        <v>517</v>
      </c>
      <c r="S25" s="2">
        <f t="shared" si="9"/>
        <v>589</v>
      </c>
      <c r="T25" s="2">
        <f t="shared" si="10"/>
        <v>163</v>
      </c>
      <c r="U25" s="2">
        <f t="shared" si="10"/>
        <v>993</v>
      </c>
      <c r="V25" s="2">
        <f t="shared" si="10"/>
        <v>23</v>
      </c>
      <c r="W25" s="2">
        <f t="shared" si="10"/>
        <v>680</v>
      </c>
      <c r="Y25" s="3">
        <f t="shared" si="6"/>
        <v>110163</v>
      </c>
      <c r="Z25" s="3">
        <f t="shared" si="6"/>
        <v>116993</v>
      </c>
      <c r="AA25" s="3">
        <f t="shared" si="6"/>
        <v>137023</v>
      </c>
      <c r="AB25" s="3">
        <f t="shared" si="6"/>
        <v>151680</v>
      </c>
      <c r="AC25" s="3">
        <f t="shared" si="7"/>
        <v>164415</v>
      </c>
      <c r="AD25" s="3">
        <f t="shared" si="7"/>
        <v>164666</v>
      </c>
      <c r="AE25" s="3">
        <f t="shared" si="7"/>
        <v>159517</v>
      </c>
      <c r="AF25" s="3">
        <f t="shared" si="7"/>
        <v>156589</v>
      </c>
    </row>
    <row r="26" spans="1:32" ht="15" customHeight="1" thickBot="1">
      <c r="A26" s="244" t="s">
        <v>23</v>
      </c>
      <c r="B26" s="245"/>
      <c r="C26" s="15"/>
      <c r="D26" s="17">
        <v>161148</v>
      </c>
      <c r="E26" s="17">
        <v>38678</v>
      </c>
      <c r="F26" s="17">
        <v>37548</v>
      </c>
      <c r="G26" s="17">
        <v>36581</v>
      </c>
      <c r="H26" s="244" t="s">
        <v>23</v>
      </c>
      <c r="I26" s="245"/>
      <c r="J26" s="15"/>
      <c r="K26" s="27">
        <v>1358</v>
      </c>
      <c r="L26" s="27">
        <v>1257</v>
      </c>
      <c r="M26" s="27">
        <v>5112</v>
      </c>
      <c r="N26" s="27">
        <v>4848</v>
      </c>
      <c r="P26" s="2">
        <f t="shared" si="9"/>
        <v>148</v>
      </c>
      <c r="Q26" s="2">
        <f t="shared" si="9"/>
        <v>78</v>
      </c>
      <c r="R26" s="2">
        <f t="shared" si="9"/>
        <v>48</v>
      </c>
      <c r="S26" s="2">
        <f t="shared" si="9"/>
        <v>81</v>
      </c>
      <c r="T26" s="2">
        <f t="shared" si="10"/>
        <v>8</v>
      </c>
      <c r="U26" s="2">
        <f t="shared" si="10"/>
        <v>7</v>
      </c>
      <c r="V26" s="2">
        <f t="shared" si="10"/>
        <v>2</v>
      </c>
      <c r="W26" s="2">
        <f t="shared" si="10"/>
        <v>8</v>
      </c>
      <c r="Y26" s="3">
        <f t="shared" si="6"/>
        <v>1358</v>
      </c>
      <c r="Z26" s="3">
        <f t="shared" si="6"/>
        <v>1257</v>
      </c>
      <c r="AA26" s="3">
        <f t="shared" si="6"/>
        <v>5112</v>
      </c>
      <c r="AB26" s="3">
        <f t="shared" si="6"/>
        <v>4848</v>
      </c>
      <c r="AC26" s="3">
        <f t="shared" si="7"/>
        <v>161148</v>
      </c>
      <c r="AD26" s="3">
        <f t="shared" si="7"/>
        <v>38678</v>
      </c>
      <c r="AE26" s="3">
        <f t="shared" si="7"/>
        <v>37548</v>
      </c>
      <c r="AF26" s="3">
        <f t="shared" si="7"/>
        <v>36581</v>
      </c>
    </row>
    <row r="27" spans="1:32" ht="15.75" customHeight="1" thickBot="1">
      <c r="A27" s="244" t="s">
        <v>24</v>
      </c>
      <c r="B27" s="245"/>
      <c r="C27" s="15"/>
      <c r="D27" s="18"/>
      <c r="E27" s="17">
        <v>122213</v>
      </c>
      <c r="F27" s="17">
        <v>118371</v>
      </c>
      <c r="G27" s="17">
        <v>116450</v>
      </c>
      <c r="H27" s="244" t="s">
        <v>24</v>
      </c>
      <c r="I27" s="245"/>
      <c r="J27" s="15"/>
      <c r="K27" s="28"/>
      <c r="L27" s="28"/>
      <c r="M27" s="28"/>
      <c r="N27" s="28"/>
      <c r="P27" s="2" t="e">
        <f t="shared" si="9"/>
        <v>#VALUE!</v>
      </c>
      <c r="Q27" s="2">
        <f t="shared" si="9"/>
        <v>213</v>
      </c>
      <c r="R27" s="2">
        <f t="shared" si="9"/>
        <v>371</v>
      </c>
      <c r="S27" s="2">
        <f t="shared" si="9"/>
        <v>450</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122213</v>
      </c>
      <c r="AE27" s="3">
        <f t="shared" si="7"/>
        <v>118371</v>
      </c>
      <c r="AF27" s="3">
        <f t="shared" si="7"/>
        <v>116450</v>
      </c>
    </row>
    <row r="28" spans="1:32" ht="30" customHeight="1" thickBot="1">
      <c r="A28" s="244" t="s">
        <v>25</v>
      </c>
      <c r="B28" s="245"/>
      <c r="C28" s="15"/>
      <c r="D28" s="17">
        <v>2500</v>
      </c>
      <c r="E28" s="17">
        <v>2500</v>
      </c>
      <c r="F28" s="17">
        <v>2500</v>
      </c>
      <c r="G28" s="17">
        <v>2500</v>
      </c>
      <c r="H28" s="244" t="s">
        <v>25</v>
      </c>
      <c r="I28" s="245"/>
      <c r="J28" s="15"/>
      <c r="K28" s="27">
        <v>2500</v>
      </c>
      <c r="L28" s="27">
        <v>2500</v>
      </c>
      <c r="M28" s="27">
        <v>2500</v>
      </c>
      <c r="N28" s="27">
        <v>2500</v>
      </c>
      <c r="P28" s="2">
        <f t="shared" si="9"/>
        <v>0</v>
      </c>
      <c r="Q28" s="2">
        <f t="shared" si="9"/>
        <v>0</v>
      </c>
      <c r="R28" s="2">
        <f t="shared" si="9"/>
        <v>0</v>
      </c>
      <c r="S28" s="2">
        <f t="shared" si="9"/>
        <v>0</v>
      </c>
      <c r="T28" s="2">
        <f t="shared" si="10"/>
        <v>0</v>
      </c>
      <c r="U28" s="2">
        <f t="shared" si="10"/>
        <v>0</v>
      </c>
      <c r="V28" s="2">
        <f t="shared" si="10"/>
        <v>0</v>
      </c>
      <c r="W28" s="2">
        <f t="shared" si="10"/>
        <v>0</v>
      </c>
      <c r="Y28" s="3">
        <f t="shared" si="6"/>
        <v>2500</v>
      </c>
      <c r="Z28" s="3">
        <f t="shared" si="6"/>
        <v>2500</v>
      </c>
      <c r="AA28" s="3">
        <f t="shared" si="6"/>
        <v>2500</v>
      </c>
      <c r="AB28" s="3">
        <f t="shared" si="6"/>
        <v>2500</v>
      </c>
      <c r="AC28" s="3">
        <f t="shared" si="7"/>
        <v>2500</v>
      </c>
      <c r="AD28" s="3">
        <f t="shared" si="7"/>
        <v>2500</v>
      </c>
      <c r="AE28" s="3">
        <f t="shared" si="7"/>
        <v>2500</v>
      </c>
      <c r="AF28" s="3">
        <f t="shared" si="7"/>
        <v>2500</v>
      </c>
    </row>
    <row r="29" spans="1:32" ht="15" customHeight="1" thickBot="1">
      <c r="A29" s="254" t="s">
        <v>26</v>
      </c>
      <c r="B29" s="255"/>
      <c r="C29" s="15"/>
      <c r="D29" s="16">
        <v>680713</v>
      </c>
      <c r="E29" s="16">
        <v>667996</v>
      </c>
      <c r="F29" s="16">
        <v>833276</v>
      </c>
      <c r="G29" s="16">
        <v>824208</v>
      </c>
      <c r="H29" s="254" t="s">
        <v>26</v>
      </c>
      <c r="I29" s="255"/>
      <c r="J29" s="15"/>
      <c r="K29" s="26">
        <v>769306</v>
      </c>
      <c r="L29" s="26">
        <v>732313</v>
      </c>
      <c r="M29" s="26">
        <v>686287</v>
      </c>
      <c r="N29" s="26">
        <v>673877</v>
      </c>
      <c r="P29" s="2">
        <f t="shared" si="9"/>
        <v>713</v>
      </c>
      <c r="Q29" s="2">
        <f t="shared" si="9"/>
        <v>996</v>
      </c>
      <c r="R29" s="2">
        <f t="shared" si="9"/>
        <v>276</v>
      </c>
      <c r="S29" s="2">
        <f t="shared" si="9"/>
        <v>208</v>
      </c>
      <c r="T29" s="2">
        <f t="shared" si="10"/>
        <v>306</v>
      </c>
      <c r="U29" s="2">
        <f t="shared" si="10"/>
        <v>313</v>
      </c>
      <c r="V29" s="2">
        <f t="shared" si="10"/>
        <v>287</v>
      </c>
      <c r="W29" s="2">
        <f t="shared" si="10"/>
        <v>877</v>
      </c>
      <c r="Y29" s="3">
        <f t="shared" si="6"/>
        <v>769306</v>
      </c>
      <c r="Z29" s="3">
        <f t="shared" si="6"/>
        <v>732313</v>
      </c>
      <c r="AA29" s="3">
        <f t="shared" si="6"/>
        <v>686287</v>
      </c>
      <c r="AB29" s="3">
        <f t="shared" si="6"/>
        <v>673877</v>
      </c>
      <c r="AC29" s="3">
        <f t="shared" si="7"/>
        <v>680713</v>
      </c>
      <c r="AD29" s="3">
        <f t="shared" si="7"/>
        <v>667996</v>
      </c>
      <c r="AE29" s="3">
        <f t="shared" si="7"/>
        <v>833276</v>
      </c>
      <c r="AF29" s="3">
        <f t="shared" si="7"/>
        <v>824208</v>
      </c>
    </row>
    <row r="30" spans="1:32" ht="15" customHeight="1" thickBot="1">
      <c r="A30" s="254" t="s">
        <v>27</v>
      </c>
      <c r="B30" s="255"/>
      <c r="C30" s="15"/>
      <c r="D30" s="16">
        <v>242364</v>
      </c>
      <c r="E30" s="16">
        <v>229619</v>
      </c>
      <c r="F30" s="16">
        <v>334118</v>
      </c>
      <c r="G30" s="16">
        <v>486334</v>
      </c>
      <c r="H30" s="254" t="s">
        <v>27</v>
      </c>
      <c r="I30" s="255"/>
      <c r="J30" s="15"/>
      <c r="K30" s="26">
        <v>328053</v>
      </c>
      <c r="L30" s="26">
        <v>272268</v>
      </c>
      <c r="M30" s="26">
        <v>220854</v>
      </c>
      <c r="N30" s="26">
        <v>204954</v>
      </c>
      <c r="P30" s="2">
        <f t="shared" si="9"/>
        <v>364</v>
      </c>
      <c r="Q30" s="2">
        <f t="shared" si="9"/>
        <v>619</v>
      </c>
      <c r="R30" s="2">
        <f t="shared" si="9"/>
        <v>118</v>
      </c>
      <c r="S30" s="2">
        <f t="shared" si="9"/>
        <v>334</v>
      </c>
      <c r="T30" s="2">
        <f t="shared" si="10"/>
        <v>53</v>
      </c>
      <c r="U30" s="2">
        <f t="shared" si="10"/>
        <v>268</v>
      </c>
      <c r="V30" s="2">
        <f t="shared" si="10"/>
        <v>854</v>
      </c>
      <c r="W30" s="2">
        <f t="shared" si="10"/>
        <v>954</v>
      </c>
      <c r="Y30" s="3">
        <f t="shared" si="6"/>
        <v>328053</v>
      </c>
      <c r="Z30" s="3">
        <f t="shared" si="6"/>
        <v>272268</v>
      </c>
      <c r="AA30" s="3">
        <f t="shared" si="6"/>
        <v>220854</v>
      </c>
      <c r="AB30" s="3">
        <f t="shared" si="6"/>
        <v>204954</v>
      </c>
      <c r="AC30" s="3">
        <f t="shared" si="7"/>
        <v>242364</v>
      </c>
      <c r="AD30" s="3">
        <f t="shared" si="7"/>
        <v>229619</v>
      </c>
      <c r="AE30" s="3">
        <f t="shared" si="7"/>
        <v>334118</v>
      </c>
      <c r="AF30" s="3">
        <f t="shared" si="7"/>
        <v>486334</v>
      </c>
    </row>
    <row r="31" spans="1:32" ht="15" customHeight="1" thickBot="1">
      <c r="A31" s="244" t="s">
        <v>28</v>
      </c>
      <c r="B31" s="245"/>
      <c r="C31" s="15"/>
      <c r="D31" s="17">
        <v>158927</v>
      </c>
      <c r="E31" s="17">
        <v>148242</v>
      </c>
      <c r="F31" s="17">
        <v>260025</v>
      </c>
      <c r="G31" s="17">
        <v>419251</v>
      </c>
      <c r="H31" s="244" t="s">
        <v>28</v>
      </c>
      <c r="I31" s="245"/>
      <c r="J31" s="15"/>
      <c r="K31" s="27">
        <v>220295</v>
      </c>
      <c r="L31" s="27">
        <v>166279</v>
      </c>
      <c r="M31" s="27">
        <v>121550</v>
      </c>
      <c r="N31" s="27">
        <v>116639</v>
      </c>
      <c r="P31" s="2">
        <f t="shared" si="9"/>
        <v>927</v>
      </c>
      <c r="Q31" s="2">
        <f t="shared" si="9"/>
        <v>242</v>
      </c>
      <c r="R31" s="2">
        <f t="shared" si="9"/>
        <v>25</v>
      </c>
      <c r="S31" s="2">
        <f t="shared" si="9"/>
        <v>251</v>
      </c>
      <c r="T31" s="2">
        <f t="shared" si="10"/>
        <v>295</v>
      </c>
      <c r="U31" s="2">
        <f t="shared" si="10"/>
        <v>279</v>
      </c>
      <c r="V31" s="2">
        <f t="shared" si="10"/>
        <v>550</v>
      </c>
      <c r="W31" s="2">
        <f t="shared" si="10"/>
        <v>639</v>
      </c>
      <c r="Y31" s="3">
        <f t="shared" si="6"/>
        <v>220295</v>
      </c>
      <c r="Z31" s="3">
        <f t="shared" si="6"/>
        <v>166279</v>
      </c>
      <c r="AA31" s="3">
        <f t="shared" si="6"/>
        <v>121550</v>
      </c>
      <c r="AB31" s="3">
        <f t="shared" si="6"/>
        <v>116639</v>
      </c>
      <c r="AC31" s="3">
        <f t="shared" si="7"/>
        <v>158927</v>
      </c>
      <c r="AD31" s="3">
        <f t="shared" si="7"/>
        <v>148242</v>
      </c>
      <c r="AE31" s="3">
        <f t="shared" si="7"/>
        <v>260025</v>
      </c>
      <c r="AF31" s="3">
        <f t="shared" si="7"/>
        <v>419251</v>
      </c>
    </row>
    <row r="32" spans="1:32" ht="24" customHeight="1" thickBot="1">
      <c r="A32" s="244" t="s">
        <v>29</v>
      </c>
      <c r="B32" s="245"/>
      <c r="C32" s="15"/>
      <c r="D32" s="17">
        <v>83438</v>
      </c>
      <c r="E32" s="17">
        <v>81377</v>
      </c>
      <c r="F32" s="17">
        <v>74093</v>
      </c>
      <c r="G32" s="17">
        <v>67083</v>
      </c>
      <c r="H32" s="244" t="s">
        <v>29</v>
      </c>
      <c r="I32" s="245"/>
      <c r="J32" s="15"/>
      <c r="K32" s="27">
        <v>107759</v>
      </c>
      <c r="L32" s="27">
        <v>105988</v>
      </c>
      <c r="M32" s="27">
        <v>99304</v>
      </c>
      <c r="N32" s="27">
        <v>88314</v>
      </c>
      <c r="P32" s="2">
        <f t="shared" si="9"/>
        <v>38</v>
      </c>
      <c r="Q32" s="2">
        <f t="shared" si="9"/>
        <v>77</v>
      </c>
      <c r="R32" s="2">
        <f t="shared" si="9"/>
        <v>93</v>
      </c>
      <c r="S32" s="2">
        <f t="shared" si="9"/>
        <v>83</v>
      </c>
      <c r="T32" s="2">
        <f t="shared" si="10"/>
        <v>759</v>
      </c>
      <c r="U32" s="2">
        <f t="shared" si="10"/>
        <v>988</v>
      </c>
      <c r="V32" s="2">
        <f t="shared" si="10"/>
        <v>4</v>
      </c>
      <c r="W32" s="2">
        <f t="shared" si="10"/>
        <v>14</v>
      </c>
      <c r="Y32" s="3">
        <f t="shared" si="6"/>
        <v>107759</v>
      </c>
      <c r="Z32" s="3">
        <f t="shared" si="6"/>
        <v>105988</v>
      </c>
      <c r="AA32" s="3">
        <f t="shared" si="6"/>
        <v>99304</v>
      </c>
      <c r="AB32" s="3">
        <f t="shared" si="6"/>
        <v>88314</v>
      </c>
      <c r="AC32" s="3">
        <f t="shared" si="7"/>
        <v>83438</v>
      </c>
      <c r="AD32" s="3">
        <f t="shared" si="7"/>
        <v>81377</v>
      </c>
      <c r="AE32" s="3">
        <f t="shared" si="7"/>
        <v>74093</v>
      </c>
      <c r="AF32" s="3">
        <f t="shared" si="7"/>
        <v>67083</v>
      </c>
    </row>
    <row r="33" spans="1:32" ht="24" customHeight="1" thickBot="1">
      <c r="A33" s="254" t="s">
        <v>30</v>
      </c>
      <c r="B33" s="255"/>
      <c r="C33" s="15"/>
      <c r="D33" s="16">
        <v>438349</v>
      </c>
      <c r="E33" s="16">
        <v>438377</v>
      </c>
      <c r="F33" s="16">
        <v>497284</v>
      </c>
      <c r="G33" s="16">
        <v>337874</v>
      </c>
      <c r="H33" s="254" t="s">
        <v>30</v>
      </c>
      <c r="I33" s="255"/>
      <c r="J33" s="15"/>
      <c r="K33" s="26">
        <v>441252</v>
      </c>
      <c r="L33" s="26">
        <v>460045</v>
      </c>
      <c r="M33" s="26">
        <v>465433</v>
      </c>
      <c r="N33" s="26">
        <v>468923</v>
      </c>
      <c r="P33" s="2">
        <f t="shared" si="9"/>
        <v>349</v>
      </c>
      <c r="Q33" s="2">
        <f t="shared" si="9"/>
        <v>377</v>
      </c>
      <c r="R33" s="2">
        <f t="shared" si="9"/>
        <v>284</v>
      </c>
      <c r="S33" s="2">
        <f t="shared" si="9"/>
        <v>874</v>
      </c>
      <c r="T33" s="2">
        <f t="shared" si="10"/>
        <v>252</v>
      </c>
      <c r="U33" s="2">
        <f t="shared" si="10"/>
        <v>45</v>
      </c>
      <c r="V33" s="2">
        <f t="shared" si="10"/>
        <v>433</v>
      </c>
      <c r="W33" s="2">
        <f t="shared" si="10"/>
        <v>923</v>
      </c>
      <c r="Y33" s="3">
        <f t="shared" si="6"/>
        <v>441252</v>
      </c>
      <c r="Z33" s="3">
        <f t="shared" si="6"/>
        <v>460045</v>
      </c>
      <c r="AA33" s="3">
        <f t="shared" si="6"/>
        <v>465433</v>
      </c>
      <c r="AB33" s="3">
        <f t="shared" si="6"/>
        <v>468923</v>
      </c>
      <c r="AC33" s="3">
        <f t="shared" si="7"/>
        <v>438349</v>
      </c>
      <c r="AD33" s="3">
        <f t="shared" si="7"/>
        <v>438377</v>
      </c>
      <c r="AE33" s="3">
        <f t="shared" si="7"/>
        <v>497284</v>
      </c>
      <c r="AF33" s="3">
        <f t="shared" si="7"/>
        <v>337874</v>
      </c>
    </row>
    <row r="34" spans="1:32" ht="30" customHeight="1" thickBot="1">
      <c r="A34" s="244" t="s">
        <v>31</v>
      </c>
      <c r="B34" s="245"/>
      <c r="C34" s="15"/>
      <c r="D34" s="17">
        <v>200000</v>
      </c>
      <c r="E34" s="17">
        <v>200000</v>
      </c>
      <c r="F34" s="17">
        <v>200000</v>
      </c>
      <c r="G34" s="17">
        <v>200000</v>
      </c>
      <c r="H34" s="244" t="s">
        <v>31</v>
      </c>
      <c r="I34" s="245"/>
      <c r="J34" s="15"/>
      <c r="K34" s="27">
        <v>200000</v>
      </c>
      <c r="L34" s="27">
        <v>200000</v>
      </c>
      <c r="M34" s="27">
        <v>200000</v>
      </c>
      <c r="N34" s="27">
        <v>200000</v>
      </c>
      <c r="P34" s="2">
        <f t="shared" si="9"/>
        <v>0</v>
      </c>
      <c r="Q34" s="2">
        <f t="shared" si="9"/>
        <v>0</v>
      </c>
      <c r="R34" s="2">
        <f t="shared" si="9"/>
        <v>0</v>
      </c>
      <c r="S34" s="2">
        <f t="shared" si="9"/>
        <v>0</v>
      </c>
      <c r="T34" s="2">
        <f t="shared" si="10"/>
        <v>0</v>
      </c>
      <c r="U34" s="2">
        <f t="shared" si="10"/>
        <v>0</v>
      </c>
      <c r="V34" s="2">
        <f t="shared" si="10"/>
        <v>0</v>
      </c>
      <c r="W34" s="2">
        <f t="shared" si="10"/>
        <v>0</v>
      </c>
      <c r="Y34" s="3">
        <f t="shared" si="6"/>
        <v>200000</v>
      </c>
      <c r="Z34" s="3">
        <f t="shared" si="6"/>
        <v>200000</v>
      </c>
      <c r="AA34" s="3">
        <f t="shared" si="6"/>
        <v>200000</v>
      </c>
      <c r="AB34" s="3">
        <f t="shared" si="6"/>
        <v>200000</v>
      </c>
      <c r="AC34" s="3">
        <f t="shared" si="7"/>
        <v>200000</v>
      </c>
      <c r="AD34" s="3">
        <f t="shared" si="7"/>
        <v>200000</v>
      </c>
      <c r="AE34" s="3">
        <f t="shared" si="7"/>
        <v>200000</v>
      </c>
      <c r="AF34" s="3">
        <f t="shared" si="7"/>
        <v>200000</v>
      </c>
    </row>
    <row r="35" spans="1:32" ht="30" customHeight="1" thickBot="1">
      <c r="A35" s="244" t="s">
        <v>32</v>
      </c>
      <c r="B35" s="245"/>
      <c r="C35" s="15"/>
      <c r="D35" s="18"/>
      <c r="E35" s="18"/>
      <c r="F35" s="18"/>
      <c r="G35" s="18"/>
      <c r="H35" s="244" t="s">
        <v>32</v>
      </c>
      <c r="I35" s="245"/>
      <c r="J35" s="15"/>
      <c r="K35" s="28"/>
      <c r="L35" s="28"/>
      <c r="M35" s="28"/>
      <c r="N35" s="2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44" t="s">
        <v>33</v>
      </c>
      <c r="B36" s="245"/>
      <c r="C36" s="15"/>
      <c r="D36" s="17">
        <v>27517</v>
      </c>
      <c r="E36" s="17">
        <v>27545</v>
      </c>
      <c r="F36" s="17">
        <v>86452</v>
      </c>
      <c r="G36" s="17">
        <v>57042</v>
      </c>
      <c r="H36" s="244" t="s">
        <v>33</v>
      </c>
      <c r="I36" s="245"/>
      <c r="J36" s="15"/>
      <c r="K36" s="27">
        <v>30420</v>
      </c>
      <c r="L36" s="27">
        <v>49213</v>
      </c>
      <c r="M36" s="27">
        <v>54601</v>
      </c>
      <c r="N36" s="27">
        <v>58091</v>
      </c>
      <c r="P36" s="2">
        <f t="shared" si="9"/>
        <v>17</v>
      </c>
      <c r="Q36" s="2">
        <f t="shared" si="9"/>
        <v>45</v>
      </c>
      <c r="R36" s="2">
        <f t="shared" si="9"/>
        <v>52</v>
      </c>
      <c r="S36" s="2">
        <f t="shared" si="9"/>
        <v>42</v>
      </c>
      <c r="T36" s="2">
        <f t="shared" si="10"/>
        <v>20</v>
      </c>
      <c r="U36" s="2">
        <f t="shared" si="10"/>
        <v>13</v>
      </c>
      <c r="V36" s="2">
        <f t="shared" si="10"/>
        <v>1</v>
      </c>
      <c r="W36" s="2">
        <f t="shared" si="10"/>
        <v>91</v>
      </c>
      <c r="Y36" s="3">
        <f t="shared" si="6"/>
        <v>30420</v>
      </c>
      <c r="Z36" s="3">
        <f t="shared" si="6"/>
        <v>49213</v>
      </c>
      <c r="AA36" s="3">
        <f t="shared" si="6"/>
        <v>54601</v>
      </c>
      <c r="AB36" s="3">
        <f t="shared" si="6"/>
        <v>58091</v>
      </c>
      <c r="AC36" s="3">
        <f t="shared" si="7"/>
        <v>27517</v>
      </c>
      <c r="AD36" s="3">
        <f t="shared" si="7"/>
        <v>27545</v>
      </c>
      <c r="AE36" s="3">
        <f t="shared" si="7"/>
        <v>86452</v>
      </c>
      <c r="AF36" s="3">
        <f t="shared" si="7"/>
        <v>57042</v>
      </c>
    </row>
    <row r="37" spans="1:32" ht="30" customHeight="1" thickBot="1">
      <c r="A37" s="254" t="s">
        <v>34</v>
      </c>
      <c r="B37" s="255"/>
      <c r="C37" s="15"/>
      <c r="D37" s="19"/>
      <c r="E37" s="19"/>
      <c r="F37" s="19"/>
      <c r="G37" s="19"/>
      <c r="H37" s="254" t="s">
        <v>34</v>
      </c>
      <c r="I37" s="255"/>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680713</v>
      </c>
      <c r="E38" s="16">
        <v>667996</v>
      </c>
      <c r="F38" s="16">
        <v>831402</v>
      </c>
      <c r="G38" s="16">
        <v>824208</v>
      </c>
      <c r="H38" s="254" t="s">
        <v>35</v>
      </c>
      <c r="I38" s="255"/>
      <c r="J38" s="15"/>
      <c r="K38" s="26">
        <v>769306</v>
      </c>
      <c r="L38" s="26">
        <v>732313</v>
      </c>
      <c r="M38" s="26">
        <v>686287</v>
      </c>
      <c r="N38" s="26">
        <v>673877</v>
      </c>
      <c r="P38" s="2">
        <f t="shared" si="9"/>
        <v>713</v>
      </c>
      <c r="Q38" s="2">
        <f t="shared" si="9"/>
        <v>996</v>
      </c>
      <c r="R38" s="2">
        <f t="shared" si="9"/>
        <v>402</v>
      </c>
      <c r="S38" s="2">
        <f t="shared" si="9"/>
        <v>208</v>
      </c>
      <c r="T38" s="2">
        <f t="shared" si="10"/>
        <v>306</v>
      </c>
      <c r="U38" s="2">
        <f t="shared" si="10"/>
        <v>313</v>
      </c>
      <c r="V38" s="2">
        <f t="shared" si="10"/>
        <v>287</v>
      </c>
      <c r="W38" s="2">
        <f t="shared" si="10"/>
        <v>877</v>
      </c>
      <c r="Y38" s="3">
        <f t="shared" si="6"/>
        <v>769306</v>
      </c>
      <c r="Z38" s="3">
        <f t="shared" si="6"/>
        <v>732313</v>
      </c>
      <c r="AA38" s="3">
        <f t="shared" si="6"/>
        <v>686287</v>
      </c>
      <c r="AB38" s="3">
        <f t="shared" si="6"/>
        <v>673877</v>
      </c>
      <c r="AC38" s="3">
        <f t="shared" si="7"/>
        <v>680713</v>
      </c>
      <c r="AD38" s="3">
        <f t="shared" si="7"/>
        <v>667996</v>
      </c>
      <c r="AE38" s="3">
        <f t="shared" si="7"/>
        <v>831402</v>
      </c>
      <c r="AF38" s="3">
        <f t="shared" si="7"/>
        <v>824208</v>
      </c>
    </row>
    <row r="39" spans="1:32" ht="15" customHeight="1" thickBot="1">
      <c r="A39" s="21" t="s">
        <v>1703</v>
      </c>
      <c r="H39" t="s">
        <v>1706</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0" sqref="N20"/>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1193</v>
      </c>
      <c r="D1" s="155" t="s">
        <v>1916</v>
      </c>
    </row>
    <row r="2" spans="1:11">
      <c r="A2" s="7"/>
      <c r="B2" s="198" t="s">
        <v>540</v>
      </c>
      <c r="C2" s="199" t="s">
        <v>37</v>
      </c>
      <c r="D2" s="199" t="str">
        <f>'Input yearly HVN'!N18</f>
        <v>Năm 2014</v>
      </c>
      <c r="E2" s="199" t="str">
        <f>'Input yearly HVN'!O18</f>
        <v>Năm 2015</v>
      </c>
      <c r="F2" s="199" t="str">
        <f>'Input yearly HVN'!P18</f>
        <v>Năm 2016</v>
      </c>
      <c r="G2" s="199" t="str">
        <f>'Input yearly HVN'!Q18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HVN'!N3</f>
        <v>69030367</v>
      </c>
      <c r="E4" s="172">
        <f>'Input yearly HVN'!O3</f>
        <v>49145973</v>
      </c>
      <c r="F4" s="172">
        <f>'Input yearly HVN'!P3</f>
        <v>70088974</v>
      </c>
      <c r="G4" s="172">
        <f>'Input yearly HVN'!Q3</f>
        <v>82950970</v>
      </c>
      <c r="H4" s="171"/>
      <c r="I4" s="268"/>
      <c r="J4" s="239"/>
      <c r="K4" s="269"/>
    </row>
    <row r="5" spans="1:11">
      <c r="A5" s="7"/>
      <c r="B5" s="170" t="s">
        <v>542</v>
      </c>
      <c r="C5" s="170" t="s">
        <v>38</v>
      </c>
      <c r="D5" s="173">
        <f>'Input yearly HVN'!N5</f>
        <v>7471828</v>
      </c>
      <c r="E5" s="173">
        <f>'Input yearly HVN'!O5</f>
        <v>6566570</v>
      </c>
      <c r="F5" s="173">
        <f>'Input yearly HVN'!P5</f>
        <v>10842826</v>
      </c>
      <c r="G5" s="173">
        <f>'Input yearly HVN'!Q5</f>
        <v>10672674</v>
      </c>
      <c r="H5" s="171"/>
      <c r="I5" s="268"/>
      <c r="J5" s="239"/>
      <c r="K5" s="269"/>
    </row>
    <row r="6" spans="1:11">
      <c r="A6" s="7"/>
      <c r="B6" s="170" t="s">
        <v>543</v>
      </c>
      <c r="C6" s="170" t="s">
        <v>38</v>
      </c>
      <c r="D6" s="173">
        <f>'Input yearly HVN'!N15</f>
        <v>164432</v>
      </c>
      <c r="E6" s="173">
        <f>'Input yearly HVN'!O15</f>
        <v>306317</v>
      </c>
      <c r="F6" s="173">
        <f>'Input yearly HVN'!P15</f>
        <v>2054564</v>
      </c>
      <c r="G6" s="173">
        <f>'Input yearly HVN'!Q15</f>
        <v>2370501</v>
      </c>
      <c r="H6" s="171"/>
      <c r="I6" s="268"/>
      <c r="J6" s="239"/>
      <c r="K6" s="269"/>
    </row>
    <row r="7" spans="1:11">
      <c r="A7" s="7"/>
      <c r="B7" s="170" t="s">
        <v>544</v>
      </c>
      <c r="C7" s="170" t="s">
        <v>38</v>
      </c>
      <c r="D7" s="173">
        <f>'Input yearly HVN'!N33</f>
        <v>10441360</v>
      </c>
      <c r="E7" s="173">
        <f>'Input yearly HVN'!O33</f>
        <v>12142392</v>
      </c>
      <c r="F7" s="173">
        <f>'Input yearly HVN'!P33</f>
        <v>16244644</v>
      </c>
      <c r="G7" s="173">
        <f>'Input yearly HVN'!Q33</f>
        <v>17432920</v>
      </c>
      <c r="H7" s="171"/>
      <c r="I7" s="268"/>
      <c r="J7" s="239"/>
      <c r="K7" s="269"/>
    </row>
    <row r="8" spans="1:11">
      <c r="A8" s="7"/>
      <c r="B8" s="170" t="s">
        <v>545</v>
      </c>
      <c r="C8" s="171" t="s">
        <v>38</v>
      </c>
      <c r="D8" s="172">
        <f>'Input yearly HVN'!N29</f>
        <v>72207980</v>
      </c>
      <c r="E8" s="172">
        <f>'Input yearly HVN'!O29</f>
        <v>89181674</v>
      </c>
      <c r="F8" s="172">
        <f>'Input yearly HVN'!P29</f>
        <v>96480328</v>
      </c>
      <c r="G8" s="172">
        <f>'Input yearly HVN'!Q29</f>
        <v>88550486</v>
      </c>
      <c r="H8" s="171"/>
      <c r="I8" s="268"/>
      <c r="J8" s="239"/>
      <c r="K8" s="269"/>
    </row>
    <row r="9" spans="1:11">
      <c r="A9" s="7"/>
      <c r="B9" s="170" t="s">
        <v>546</v>
      </c>
      <c r="C9" s="171" t="s">
        <v>39</v>
      </c>
      <c r="D9" s="172">
        <f>'Input yearly HVN'!N34*1000000/10000</f>
        <v>902317100</v>
      </c>
      <c r="E9" s="172">
        <f>'Input yearly HVN'!O34*1000000/10000</f>
        <v>1119864800</v>
      </c>
      <c r="F9" s="172">
        <f>'Input yearly HVN'!P34*1000000/10000</f>
        <v>1227533800</v>
      </c>
      <c r="G9" s="172">
        <f>'Input yearly HVN'!Q34*1000000/10000</f>
        <v>1227533800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0.10823972585862103</v>
      </c>
      <c r="E11" s="174">
        <f>E5/E4</f>
        <v>0.1336135923079598</v>
      </c>
      <c r="F11" s="174">
        <f>F5/F4</f>
        <v>0.15470088062638782</v>
      </c>
      <c r="G11" s="174">
        <f>G5/G4</f>
        <v>0.12866243758210422</v>
      </c>
      <c r="H11" s="171"/>
      <c r="I11" s="268"/>
      <c r="J11" s="239"/>
      <c r="K11" s="269"/>
    </row>
    <row r="12" spans="1:11">
      <c r="A12" s="7"/>
      <c r="B12" s="170" t="s">
        <v>570</v>
      </c>
      <c r="C12" s="171" t="s">
        <v>36</v>
      </c>
      <c r="D12" s="175">
        <f>D6/D4</f>
        <v>2.3820241314956359E-3</v>
      </c>
      <c r="E12" s="174">
        <f>E6/E4</f>
        <v>6.23279958258228E-3</v>
      </c>
      <c r="F12" s="174">
        <f>F6/F4</f>
        <v>2.9313654955200229E-2</v>
      </c>
      <c r="G12" s="174">
        <f>G6/G4</f>
        <v>2.8577134179383314E-2</v>
      </c>
      <c r="H12" s="171"/>
      <c r="I12" s="268"/>
      <c r="J12" s="239"/>
      <c r="K12" s="269"/>
    </row>
    <row r="13" spans="1:11">
      <c r="A13" s="7"/>
      <c r="B13" s="170" t="s">
        <v>41</v>
      </c>
      <c r="C13" s="171" t="s">
        <v>40</v>
      </c>
      <c r="D13" s="172">
        <f>D6*1000000/D9</f>
        <v>182.23305310295018</v>
      </c>
      <c r="E13" s="173">
        <f>E6*1000000/E9</f>
        <v>273.53034044823983</v>
      </c>
      <c r="F13" s="173">
        <f>F6*1000000/F9</f>
        <v>1673.7331387534909</v>
      </c>
      <c r="G13" s="173">
        <f>G6*1000000/G9</f>
        <v>1931.1085364818468</v>
      </c>
      <c r="H13" s="171"/>
      <c r="I13" s="268"/>
      <c r="J13" s="239"/>
      <c r="K13" s="269"/>
    </row>
    <row r="14" spans="1:11">
      <c r="A14" s="7"/>
      <c r="B14" s="170" t="s">
        <v>548</v>
      </c>
      <c r="C14" s="171"/>
      <c r="D14" s="172">
        <f>D7*1000000/D9</f>
        <v>11571.719077472875</v>
      </c>
      <c r="E14" s="173">
        <f>E7*1000000/E9</f>
        <v>10842.730301014908</v>
      </c>
      <c r="F14" s="173">
        <f>F7*1000000/F9</f>
        <v>13233.561470975381</v>
      </c>
      <c r="G14" s="173">
        <f>G7*1000000/G9</f>
        <v>14201.580437133382</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-0.28805285071133985</v>
      </c>
      <c r="F16" s="179">
        <f>(F4-E4)/ABS(E4)</f>
        <v>0.42613869909544777</v>
      </c>
      <c r="G16" s="179">
        <f>(G4-F4)/ABS(F4)</f>
        <v>0.18350954887711723</v>
      </c>
      <c r="H16" s="171"/>
      <c r="I16" s="268"/>
      <c r="J16" s="239"/>
      <c r="K16" s="269"/>
    </row>
    <row r="17" spans="1:12">
      <c r="A17" s="7"/>
      <c r="B17" s="170" t="s">
        <v>543</v>
      </c>
      <c r="C17" s="180" t="s">
        <v>36</v>
      </c>
      <c r="D17" s="170"/>
      <c r="E17" s="179">
        <f>(E6-D6)/ABS(D6)</f>
        <v>0.86287948817748372</v>
      </c>
      <c r="F17" s="179">
        <f>(F6-E6)/ABS(E6)</f>
        <v>5.7073130123368925</v>
      </c>
      <c r="G17" s="179">
        <f>(G6-F6)/ABS(F6)</f>
        <v>0.15377325797590147</v>
      </c>
      <c r="H17" s="171"/>
      <c r="I17" s="268"/>
      <c r="J17" s="239"/>
      <c r="K17" s="269"/>
    </row>
    <row r="18" spans="1:12">
      <c r="A18" s="7"/>
      <c r="B18" s="170" t="s">
        <v>41</v>
      </c>
      <c r="C18" s="177" t="s">
        <v>36</v>
      </c>
      <c r="D18" s="178"/>
      <c r="E18" s="179">
        <f>(E13-D13)/ABS(D13)</f>
        <v>0.50099192100849255</v>
      </c>
      <c r="F18" s="179">
        <f>(F13-E13)/ABS(E13)</f>
        <v>5.1190036030763899</v>
      </c>
      <c r="G18" s="179">
        <f>(G13-F13)/ABS(F13)</f>
        <v>0.1537732579759015</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2.7127201892759006E-2</v>
      </c>
      <c r="F20" s="175">
        <f>F6/AVERAGE(E7:F7)</f>
        <v>0.14475368263174782</v>
      </c>
      <c r="G20" s="175">
        <f>G6/AVERAGE(F7:G7)</f>
        <v>0.14077627467354825</v>
      </c>
      <c r="H20" s="171"/>
      <c r="I20" s="264" t="s">
        <v>1187</v>
      </c>
      <c r="J20" s="264"/>
      <c r="K20" s="264"/>
    </row>
    <row r="21" spans="1:12">
      <c r="A21" s="7"/>
      <c r="B21" s="170" t="s">
        <v>43</v>
      </c>
      <c r="C21" s="182" t="s">
        <v>36</v>
      </c>
      <c r="D21" s="171"/>
      <c r="E21" s="175">
        <f>E6/AVERAGE(D8:E8)</f>
        <v>3.7959930194781878E-3</v>
      </c>
      <c r="F21" s="175">
        <f>F6/AVERAGE(E8:F8)</f>
        <v>2.2132304702822281E-2</v>
      </c>
      <c r="G21" s="175">
        <f>G6/AVERAGE(F8:G8)</f>
        <v>2.5622770053857085E-2</v>
      </c>
      <c r="H21" s="171"/>
      <c r="I21" s="183" t="s">
        <v>1188</v>
      </c>
      <c r="J21" s="183">
        <v>2018</v>
      </c>
      <c r="K21" s="183" t="s">
        <v>1190</v>
      </c>
    </row>
    <row r="22" spans="1:12">
      <c r="A22" s="7"/>
      <c r="B22" s="176" t="s">
        <v>551</v>
      </c>
      <c r="C22" s="182"/>
      <c r="D22" s="171"/>
      <c r="E22" s="175"/>
      <c r="F22" s="175"/>
      <c r="G22" s="175"/>
      <c r="H22" s="171"/>
      <c r="I22" s="171" t="s">
        <v>1189</v>
      </c>
      <c r="J22" s="172"/>
      <c r="K22" s="185" t="e">
        <f>SUM(K30)/J22</f>
        <v>#DIV/0!</v>
      </c>
    </row>
    <row r="23" spans="1:12">
      <c r="A23" s="7"/>
      <c r="B23" s="170" t="s">
        <v>552</v>
      </c>
      <c r="C23" s="182" t="s">
        <v>36</v>
      </c>
      <c r="D23" s="175">
        <f>1-D7/D8</f>
        <v>0.85539880772180577</v>
      </c>
      <c r="E23" s="175">
        <f>1-E7/E8</f>
        <v>0.86384655663673682</v>
      </c>
      <c r="F23" s="175">
        <f>1-F7/F8</f>
        <v>0.83162739662327845</v>
      </c>
      <c r="G23" s="175">
        <f>1-G7/G8</f>
        <v>0.803130160121312</v>
      </c>
      <c r="H23" s="171"/>
      <c r="I23" s="171" t="s">
        <v>1191</v>
      </c>
      <c r="J23" s="172"/>
      <c r="K23" s="185" t="e">
        <f>SUM(K32)/J23</f>
        <v>#DIV/0!</v>
      </c>
    </row>
    <row r="24" spans="1:12">
      <c r="A24" s="7"/>
      <c r="B24" s="170" t="s">
        <v>553</v>
      </c>
      <c r="C24" s="182" t="s">
        <v>36</v>
      </c>
      <c r="D24" s="175">
        <f>D8/D7-1</f>
        <v>5.9155723009263159</v>
      </c>
      <c r="E24" s="175">
        <f>E8/E7-1</f>
        <v>6.3446544964122387</v>
      </c>
      <c r="F24" s="175">
        <f>F8/F7-1</f>
        <v>4.9392085169733484</v>
      </c>
      <c r="G24" s="175">
        <f>G8/G7-1</f>
        <v>4.0794982137243787</v>
      </c>
      <c r="H24" s="171"/>
      <c r="I24" s="171" t="s">
        <v>1376</v>
      </c>
      <c r="J24" s="172"/>
      <c r="K24" s="171"/>
    </row>
    <row r="25" spans="1:12">
      <c r="A25" s="7"/>
      <c r="B25" s="170" t="s">
        <v>554</v>
      </c>
      <c r="C25" s="182" t="s">
        <v>40</v>
      </c>
      <c r="D25" s="186">
        <f>'Input yearly HVN'!N19/'Input yearly HVN'!N31</f>
        <v>0.72092535845857497</v>
      </c>
      <c r="E25" s="186">
        <f>'Input yearly HVN'!O19/'Input yearly HVN'!O31</f>
        <v>0.69432060665537443</v>
      </c>
      <c r="F25" s="186">
        <f>'Input yearly HVN'!P19/'Input yearly HVN'!P31</f>
        <v>0.75977454161492597</v>
      </c>
      <c r="G25" s="186">
        <f>'Input yearly HVN'!Q19/'Input yearly HVN'!Q31</f>
        <v>0.64519704095695263</v>
      </c>
      <c r="H25" s="171"/>
      <c r="I25" s="171" t="s">
        <v>576</v>
      </c>
      <c r="J25" s="187"/>
      <c r="K25" s="197" t="s">
        <v>1649</v>
      </c>
    </row>
    <row r="26" spans="1:12">
      <c r="A26" s="7"/>
      <c r="B26" s="170" t="s">
        <v>555</v>
      </c>
      <c r="C26" s="182" t="s">
        <v>40</v>
      </c>
      <c r="D26" s="186">
        <f>('Input yearly HVN'!N19-'Input yearly HVN'!N23)/'Input yearly HVN'!N31</f>
        <v>0.64957238847933119</v>
      </c>
      <c r="E26" s="186">
        <f>('Input yearly HVN'!O19-'Input yearly HVN'!O23)/'Input yearly HVN'!O31</f>
        <v>0.63205303612167807</v>
      </c>
      <c r="F26" s="186">
        <f>('Input yearly HVN'!P19-'Input yearly HVN'!P23)/'Input yearly HVN'!P31</f>
        <v>0.66740648136663461</v>
      </c>
      <c r="G26" s="186">
        <f>('Input yearly HVN'!Q19-'Input yearly HVN'!Q23)/'Input yearly HVN'!Q31</f>
        <v>0.54641903632374222</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HVN'!Y1</f>
        <v>Quý 2/2016</v>
      </c>
      <c r="E28" s="199" t="str">
        <f>'Input quaterly HVN'!Z1</f>
        <v>Quý 3/2016</v>
      </c>
      <c r="F28" s="199" t="str">
        <f>'Input quaterly HVN'!AA1</f>
        <v>Quý 4/2016</v>
      </c>
      <c r="G28" s="199" t="str">
        <f>'Input quaterly HVN'!AB1</f>
        <v>Quý 1/2017</v>
      </c>
      <c r="H28" s="199" t="str">
        <f>'Input quaterly HVN'!AC1</f>
        <v>Quý 2/2017</v>
      </c>
      <c r="I28" s="199" t="str">
        <f>'Input quaterly HVN'!AD1</f>
        <v>Quý 3/2017</v>
      </c>
      <c r="J28" s="199" t="str">
        <f>'Input quaterly HVN'!AE1</f>
        <v>Quý 4/2017</v>
      </c>
      <c r="K28" s="199" t="str">
        <f>'Input quaterly HVN'!AF1</f>
        <v>Quý 1/2018</v>
      </c>
    </row>
    <row r="29" spans="1:12">
      <c r="A29" s="7"/>
      <c r="B29" s="170"/>
      <c r="C29" s="171"/>
      <c r="D29" s="171"/>
      <c r="E29" s="171"/>
      <c r="F29" s="171"/>
      <c r="G29" s="171"/>
      <c r="H29" s="171"/>
      <c r="I29" s="171"/>
      <c r="J29" s="171"/>
      <c r="K29" s="171"/>
    </row>
    <row r="30" spans="1:12">
      <c r="A30" s="7"/>
      <c r="B30" s="170" t="s">
        <v>541</v>
      </c>
      <c r="C30" s="171" t="s">
        <v>38</v>
      </c>
      <c r="D30" s="188">
        <f>'Input quaterly HVN'!Y3</f>
        <v>16938150</v>
      </c>
      <c r="E30" s="188">
        <f>'Input quaterly HVN'!Z3</f>
        <v>18542246</v>
      </c>
      <c r="F30" s="188">
        <f>'Input quaterly HVN'!AA3</f>
        <v>16800337</v>
      </c>
      <c r="G30" s="188">
        <f>'Input quaterly HVN'!AB3</f>
        <v>20833636</v>
      </c>
      <c r="H30" s="188">
        <f>'Input quaterly HVN'!AC3</f>
        <v>19308152</v>
      </c>
      <c r="I30" s="188">
        <f>'Input quaterly HVN'!AD3</f>
        <v>21565824</v>
      </c>
      <c r="J30" s="188">
        <f>'Input quaterly HVN'!AE3</f>
        <v>21306162</v>
      </c>
      <c r="K30" s="188">
        <f>'Input quaterly HVN'!AF3</f>
        <v>24411538</v>
      </c>
    </row>
    <row r="31" spans="1:12">
      <c r="A31" s="7"/>
      <c r="B31" s="170" t="s">
        <v>542</v>
      </c>
      <c r="C31" s="171" t="s">
        <v>38</v>
      </c>
      <c r="D31" s="188">
        <f>'Input quaterly HVN'!Y5</f>
        <v>2436908</v>
      </c>
      <c r="E31" s="188">
        <f>'Input quaterly HVN'!Z5</f>
        <v>2825167</v>
      </c>
      <c r="F31" s="188">
        <f>'Input quaterly HVN'!AA5</f>
        <v>1657350</v>
      </c>
      <c r="G31" s="188">
        <f>'Input quaterly HVN'!AB5</f>
        <v>3246947</v>
      </c>
      <c r="H31" s="188">
        <f>'Input quaterly HVN'!AC5</f>
        <v>2218557</v>
      </c>
      <c r="I31" s="188">
        <f>'Input quaterly HVN'!AD5</f>
        <v>4052527</v>
      </c>
      <c r="J31" s="188">
        <f>'Input quaterly HVN'!AE5</f>
        <v>1289390</v>
      </c>
      <c r="K31" s="188">
        <f>'Input quaterly HVN'!AF5</f>
        <v>3624645</v>
      </c>
    </row>
    <row r="32" spans="1:12">
      <c r="A32" s="7"/>
      <c r="B32" s="170" t="s">
        <v>543</v>
      </c>
      <c r="C32" s="170" t="s">
        <v>38</v>
      </c>
      <c r="D32" s="189">
        <f>'Input quaterly HVN'!Y15</f>
        <v>456191</v>
      </c>
      <c r="E32" s="189">
        <f>'Input quaterly HVN'!Z15</f>
        <v>715576</v>
      </c>
      <c r="F32" s="189">
        <f>'Input quaterly HVN'!AA15</f>
        <v>-345163</v>
      </c>
      <c r="G32" s="189">
        <f>'Input quaterly HVN'!AB15</f>
        <v>743439</v>
      </c>
      <c r="H32" s="189">
        <f>'Input quaterly HVN'!AC15</f>
        <v>54151</v>
      </c>
      <c r="I32" s="189">
        <f>'Input quaterly HVN'!AD15</f>
        <v>1299311</v>
      </c>
      <c r="J32" s="189">
        <f>'Input quaterly HVN'!AE15</f>
        <v>312961</v>
      </c>
      <c r="K32" s="189">
        <f>'Input quaterly HVN'!AF15</f>
        <v>1052727</v>
      </c>
      <c r="L32" s="10"/>
    </row>
    <row r="33" spans="1:12">
      <c r="A33" s="7"/>
      <c r="B33" s="170" t="s">
        <v>544</v>
      </c>
      <c r="C33" s="171" t="s">
        <v>38</v>
      </c>
      <c r="D33" s="188">
        <f>'Input quaterly HVN'!Y33</f>
        <v>13734779</v>
      </c>
      <c r="E33" s="188">
        <f>'Input quaterly HVN'!Z33</f>
        <v>16850930</v>
      </c>
      <c r="F33" s="188">
        <f>'Input quaterly HVN'!AA33</f>
        <v>16242602</v>
      </c>
      <c r="G33" s="188">
        <f>'Input quaterly HVN'!AB33</f>
        <v>16943670</v>
      </c>
      <c r="H33" s="188">
        <f>'Input quaterly HVN'!AC33</f>
        <v>16335343</v>
      </c>
      <c r="I33" s="188">
        <f>'Input quaterly HVN'!AD33</f>
        <v>17022099</v>
      </c>
      <c r="J33" s="188">
        <f>'Input quaterly HVN'!AE33</f>
        <v>17440488</v>
      </c>
      <c r="K33" s="188">
        <f>'Input quaterly HVN'!AF33</f>
        <v>18570407</v>
      </c>
    </row>
    <row r="34" spans="1:12">
      <c r="A34" s="7"/>
      <c r="B34" s="170" t="s">
        <v>545</v>
      </c>
      <c r="C34" s="171" t="s">
        <v>38</v>
      </c>
      <c r="D34" s="188">
        <f>'Input quaterly HVN'!Y38</f>
        <v>92575863</v>
      </c>
      <c r="E34" s="188">
        <f>'Input quaterly HVN'!Z38</f>
        <v>95372153</v>
      </c>
      <c r="F34" s="188">
        <f>'Input quaterly HVN'!AA38</f>
        <v>96480328</v>
      </c>
      <c r="G34" s="188">
        <f>'Input quaterly HVN'!AB38</f>
        <v>96744133</v>
      </c>
      <c r="H34" s="188">
        <f>'Input quaterly HVN'!AC38</f>
        <v>94035089</v>
      </c>
      <c r="I34" s="188">
        <f>'Input quaterly HVN'!AD38</f>
        <v>92377826</v>
      </c>
      <c r="J34" s="188">
        <f>'Input quaterly HVN'!AE38</f>
        <v>88433927</v>
      </c>
      <c r="K34" s="188">
        <f>'Input quaterly HVN'!AF38</f>
        <v>88984960</v>
      </c>
    </row>
    <row r="35" spans="1:12">
      <c r="A35" s="7"/>
      <c r="B35" s="170" t="s">
        <v>546</v>
      </c>
      <c r="C35" s="171" t="s">
        <v>39</v>
      </c>
      <c r="D35" s="188">
        <f>'Input quaterly HVN'!Y34*1000000/10000</f>
        <v>1119864800</v>
      </c>
      <c r="E35" s="188">
        <f>'Input quaterly HVN'!Z34*1000000/10000</f>
        <v>1227533800</v>
      </c>
      <c r="F35" s="188">
        <f>'Input quaterly HVN'!AA34*1000000/10000</f>
        <v>1227533800</v>
      </c>
      <c r="G35" s="188">
        <f>'Input quaterly HVN'!AB34*1000000/10000</f>
        <v>1227533800</v>
      </c>
      <c r="H35" s="188">
        <f>'Input quaterly HVN'!AC34*1000000/10000</f>
        <v>1227533800</v>
      </c>
      <c r="I35" s="188">
        <f>'Input quaterly HVN'!AD34*1000000/10000</f>
        <v>1227533800</v>
      </c>
      <c r="J35" s="188">
        <f>'Input quaterly HVN'!AE34*1000000/10000</f>
        <v>1227533800</v>
      </c>
      <c r="K35" s="188">
        <f>'Input quaterly HVN'!AF34*1000000/10000</f>
        <v>1227533800</v>
      </c>
    </row>
    <row r="36" spans="1:12">
      <c r="A36" s="7"/>
      <c r="B36" s="170"/>
      <c r="C36" s="171"/>
      <c r="D36" s="188"/>
      <c r="E36" s="188"/>
      <c r="F36" s="188"/>
      <c r="G36" s="188"/>
      <c r="H36" s="188"/>
      <c r="I36" s="188"/>
      <c r="J36" s="188"/>
      <c r="K36" s="188"/>
    </row>
    <row r="37" spans="1:12">
      <c r="A37" s="7"/>
      <c r="B37" s="170" t="s">
        <v>547</v>
      </c>
      <c r="C37" s="171" t="s">
        <v>36</v>
      </c>
      <c r="D37" s="190">
        <f>D31/D30</f>
        <v>0.14387096583747339</v>
      </c>
      <c r="E37" s="190">
        <f t="shared" ref="E37:K37" si="0">E31/E30</f>
        <v>0.1523637967051025</v>
      </c>
      <c r="F37" s="190">
        <f t="shared" si="0"/>
        <v>9.8649806846136473E-2</v>
      </c>
      <c r="G37" s="190">
        <f t="shared" si="0"/>
        <v>0.15585119179388562</v>
      </c>
      <c r="H37" s="190">
        <f t="shared" si="0"/>
        <v>0.11490260694032241</v>
      </c>
      <c r="I37" s="190">
        <f t="shared" si="0"/>
        <v>0.18791431294255206</v>
      </c>
      <c r="J37" s="190">
        <f t="shared" si="0"/>
        <v>6.0517234403831152E-2</v>
      </c>
      <c r="K37" s="190">
        <f t="shared" si="0"/>
        <v>0.14848081263867929</v>
      </c>
      <c r="L37" s="11"/>
    </row>
    <row r="38" spans="1:12">
      <c r="A38" s="7"/>
      <c r="B38" s="170" t="s">
        <v>571</v>
      </c>
      <c r="C38" s="171" t="s">
        <v>36</v>
      </c>
      <c r="D38" s="190">
        <f>D32/D30</f>
        <v>2.6932752396218004E-2</v>
      </c>
      <c r="E38" s="190">
        <f t="shared" ref="E38:K38" si="1">E32/E30</f>
        <v>3.8591657127189448E-2</v>
      </c>
      <c r="F38" s="190">
        <f t="shared" si="1"/>
        <v>-2.0545004543658856E-2</v>
      </c>
      <c r="G38" s="190">
        <f t="shared" si="1"/>
        <v>3.5684553574805662E-2</v>
      </c>
      <c r="H38" s="190">
        <f t="shared" si="1"/>
        <v>2.8045666928663087E-3</v>
      </c>
      <c r="I38" s="190">
        <f t="shared" si="1"/>
        <v>6.0248613732542748E-2</v>
      </c>
      <c r="J38" s="190">
        <f t="shared" si="1"/>
        <v>1.4688755299992556E-2</v>
      </c>
      <c r="K38" s="190">
        <f t="shared" si="1"/>
        <v>4.3124157109642167E-2</v>
      </c>
      <c r="L38" s="11"/>
    </row>
    <row r="39" spans="1:12">
      <c r="A39" s="7"/>
      <c r="B39" s="170" t="s">
        <v>41</v>
      </c>
      <c r="C39" s="171" t="s">
        <v>40</v>
      </c>
      <c r="D39" s="172">
        <f>D32*1000000/D35</f>
        <v>407.36256733848586</v>
      </c>
      <c r="E39" s="172">
        <f t="shared" ref="E39:K39" si="2">E32*1000000/E35</f>
        <v>582.9379199171542</v>
      </c>
      <c r="F39" s="172">
        <f t="shared" si="2"/>
        <v>-281.18411077560552</v>
      </c>
      <c r="G39" s="172">
        <f t="shared" si="2"/>
        <v>605.63627657340271</v>
      </c>
      <c r="H39" s="172">
        <f t="shared" si="2"/>
        <v>44.113652919373791</v>
      </c>
      <c r="I39" s="172">
        <f t="shared" si="2"/>
        <v>1058.4726872693852</v>
      </c>
      <c r="J39" s="172">
        <f t="shared" si="2"/>
        <v>254.95102456649258</v>
      </c>
      <c r="K39" s="172">
        <f t="shared" si="2"/>
        <v>857.59512283898005</v>
      </c>
    </row>
    <row r="40" spans="1:12">
      <c r="A40" s="7"/>
      <c r="B40" s="170" t="s">
        <v>548</v>
      </c>
      <c r="C40" s="171"/>
      <c r="D40" s="172">
        <f>D33*1000000/D35</f>
        <v>12264.676057324063</v>
      </c>
      <c r="E40" s="172">
        <f t="shared" ref="E40:K40" si="3">E33*1000000/E35</f>
        <v>13727.467219232578</v>
      </c>
      <c r="F40" s="172">
        <f t="shared" si="3"/>
        <v>13231.897972992678</v>
      </c>
      <c r="G40" s="172">
        <f t="shared" si="3"/>
        <v>13803.01707374575</v>
      </c>
      <c r="H40" s="172">
        <f t="shared" si="3"/>
        <v>13307.448642147368</v>
      </c>
      <c r="I40" s="172">
        <f t="shared" si="3"/>
        <v>13866.908593474167</v>
      </c>
      <c r="J40" s="172">
        <f t="shared" si="3"/>
        <v>14207.745644152528</v>
      </c>
      <c r="K40" s="172">
        <f t="shared" si="3"/>
        <v>15128.224575160375</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0.13992094768318855</v>
      </c>
      <c r="I42" s="179">
        <f>(I30-E30)/ABS(E30)</f>
        <v>0.16306428034662035</v>
      </c>
      <c r="J42" s="179">
        <f>(J30-F30)/ABS(F30)</f>
        <v>0.26819848911364097</v>
      </c>
      <c r="K42" s="179">
        <f>(K30-G30)/ABS(G30)</f>
        <v>0.17173680100775496</v>
      </c>
      <c r="L42" s="12"/>
    </row>
    <row r="43" spans="1:12">
      <c r="A43" s="7"/>
      <c r="B43" s="170" t="s">
        <v>564</v>
      </c>
      <c r="C43" s="180" t="s">
        <v>36</v>
      </c>
      <c r="D43" s="170"/>
      <c r="E43" s="174">
        <f>E30/D30-1</f>
        <v>9.4703140543684006E-2</v>
      </c>
      <c r="F43" s="174">
        <f t="shared" ref="F43:K43" si="4">F30/E30-1</f>
        <v>-9.3942718697616279E-2</v>
      </c>
      <c r="G43" s="174">
        <f t="shared" si="4"/>
        <v>0.24007250568842764</v>
      </c>
      <c r="H43" s="174">
        <f t="shared" si="4"/>
        <v>-7.3222168228339934E-2</v>
      </c>
      <c r="I43" s="174">
        <f>I30/H30-1</f>
        <v>0.11692843520187735</v>
      </c>
      <c r="J43" s="174">
        <f t="shared" si="4"/>
        <v>-1.2040439539894199E-2</v>
      </c>
      <c r="K43" s="174">
        <f t="shared" si="4"/>
        <v>0.14575013557110839</v>
      </c>
      <c r="L43" s="12"/>
    </row>
    <row r="44" spans="1:12" s="8" customFormat="1">
      <c r="A44" s="13"/>
      <c r="B44" s="170" t="s">
        <v>562</v>
      </c>
      <c r="C44" s="177" t="s">
        <v>36</v>
      </c>
      <c r="D44" s="178"/>
      <c r="E44" s="191"/>
      <c r="F44" s="191"/>
      <c r="G44" s="191"/>
      <c r="H44" s="179">
        <f>(H32-D32)/ABS(D32)</f>
        <v>-0.88129752669386285</v>
      </c>
      <c r="I44" s="179">
        <f>(I32-E32)/ABS(E32)</f>
        <v>0.8157554194103771</v>
      </c>
      <c r="J44" s="179">
        <f>(J32-F32)/ABS(F32)</f>
        <v>1.906704948096986</v>
      </c>
      <c r="K44" s="179">
        <f>(K32-G32)/ABS(G32)</f>
        <v>0.4160233724623002</v>
      </c>
      <c r="L44" s="14"/>
    </row>
    <row r="45" spans="1:12">
      <c r="A45" s="7"/>
      <c r="B45" s="170" t="s">
        <v>567</v>
      </c>
      <c r="C45" s="180" t="s">
        <v>36</v>
      </c>
      <c r="D45" s="170"/>
      <c r="E45" s="174">
        <f>E32/D32-1</f>
        <v>0.56858859556633079</v>
      </c>
      <c r="F45" s="174">
        <f t="shared" ref="F45:K45" si="5">F32/E32-1</f>
        <v>-1.4823568705490402</v>
      </c>
      <c r="G45" s="174">
        <f t="shared" si="5"/>
        <v>-3.1538780228471763</v>
      </c>
      <c r="H45" s="174">
        <f>(H32-G32)/ABS(G32)</f>
        <v>-0.92716147525217263</v>
      </c>
      <c r="I45" s="174">
        <f>I32/H32-1</f>
        <v>22.99421986666913</v>
      </c>
      <c r="J45" s="174">
        <f t="shared" si="5"/>
        <v>-0.7591331097789521</v>
      </c>
      <c r="K45" s="174">
        <f t="shared" si="5"/>
        <v>2.3637641750889089</v>
      </c>
      <c r="L45" s="12"/>
    </row>
    <row r="46" spans="1:12" s="8" customFormat="1">
      <c r="A46" s="13"/>
      <c r="B46" s="170" t="s">
        <v>565</v>
      </c>
      <c r="C46" s="177" t="s">
        <v>36</v>
      </c>
      <c r="D46" s="178"/>
      <c r="E46" s="191"/>
      <c r="F46" s="191"/>
      <c r="G46" s="191"/>
      <c r="H46" s="179">
        <f>(H39-D39)/ABS(D39)</f>
        <v>-0.8917091150333436</v>
      </c>
      <c r="I46" s="179">
        <f>(I39-E39)/ABS(E39)</f>
        <v>0.81575541941037721</v>
      </c>
      <c r="J46" s="179">
        <f>(J39-F39)/ABS(F39)</f>
        <v>1.9067049480969862</v>
      </c>
      <c r="K46" s="179">
        <f>(K39-G39)/ABS(G39)</f>
        <v>0.41602337246230015</v>
      </c>
      <c r="L46" s="14"/>
    </row>
    <row r="47" spans="1:12">
      <c r="A47" s="7"/>
      <c r="B47" s="170" t="s">
        <v>566</v>
      </c>
      <c r="C47" s="180" t="s">
        <v>36</v>
      </c>
      <c r="D47" s="170"/>
      <c r="E47" s="174">
        <f>E39/D39-1</f>
        <v>0.43100512088234955</v>
      </c>
      <c r="F47" s="174">
        <f t="shared" ref="F47:K47" si="6">F39/E39-1</f>
        <v>-1.4823568705490402</v>
      </c>
      <c r="G47" s="174">
        <f t="shared" si="6"/>
        <v>-3.1538780228471768</v>
      </c>
      <c r="H47" s="174">
        <f t="shared" si="6"/>
        <v>-0.92716147525217263</v>
      </c>
      <c r="I47" s="174">
        <f>I39/H39-1</f>
        <v>22.99421986666913</v>
      </c>
      <c r="J47" s="174">
        <f t="shared" si="6"/>
        <v>-0.7591331097789521</v>
      </c>
      <c r="K47" s="174">
        <f t="shared" si="6"/>
        <v>2.3637641750889089</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4.6791526068596281E-2</v>
      </c>
      <c r="F49" s="174">
        <f t="shared" ref="F49:K49" si="7">F32/AVERAGE(E33:F33)</f>
        <v>-2.0859846570622925E-2</v>
      </c>
      <c r="G49" s="174">
        <f t="shared" si="7"/>
        <v>4.4804008115162802E-2</v>
      </c>
      <c r="H49" s="174">
        <f t="shared" si="7"/>
        <v>3.2543633430474634E-3</v>
      </c>
      <c r="I49" s="174">
        <f>I32/AVERAGE(H33:I33)</f>
        <v>7.7902316370661751E-2</v>
      </c>
      <c r="J49" s="174">
        <f t="shared" si="7"/>
        <v>1.8162362564365816E-2</v>
      </c>
      <c r="K49" s="174">
        <f t="shared" si="7"/>
        <v>5.8467138903379103E-2</v>
      </c>
      <c r="L49" s="12"/>
    </row>
    <row r="50" spans="1:12">
      <c r="A50" s="7"/>
      <c r="B50" s="170" t="s">
        <v>43</v>
      </c>
      <c r="C50" s="182" t="s">
        <v>36</v>
      </c>
      <c r="D50" s="171"/>
      <c r="E50" s="175">
        <f>E32/AVERAGE(D34:E34)</f>
        <v>7.6146161606728529E-3</v>
      </c>
      <c r="F50" s="175">
        <f t="shared" ref="F50:K50" si="8">F32/AVERAGE(E34:F34)</f>
        <v>-3.5982125245490049E-3</v>
      </c>
      <c r="G50" s="175">
        <f t="shared" si="8"/>
        <v>7.6950816284072857E-3</v>
      </c>
      <c r="H50" s="175">
        <f t="shared" si="8"/>
        <v>5.6768236532592632E-4</v>
      </c>
      <c r="I50" s="174">
        <f>I32/AVERAGE(H34:I34)</f>
        <v>1.3940139287023113E-2</v>
      </c>
      <c r="J50" s="174">
        <f t="shared" si="8"/>
        <v>3.4617329328143842E-3</v>
      </c>
      <c r="K50" s="174">
        <f t="shared" si="8"/>
        <v>1.1867135656194258E-2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0.85163758073743256</v>
      </c>
      <c r="E52" s="175">
        <f t="shared" si="9"/>
        <v>0.82331393944729336</v>
      </c>
      <c r="F52" s="175">
        <f t="shared" si="9"/>
        <v>0.83164856155961653</v>
      </c>
      <c r="G52" s="175">
        <f t="shared" si="9"/>
        <v>0.82486100733364365</v>
      </c>
      <c r="H52" s="175">
        <f t="shared" si="9"/>
        <v>0.82628460105992985</v>
      </c>
      <c r="I52" s="175">
        <f t="shared" si="9"/>
        <v>0.81573392948216816</v>
      </c>
      <c r="J52" s="175">
        <f t="shared" si="9"/>
        <v>0.80278510079055976</v>
      </c>
      <c r="K52" s="175">
        <f t="shared" si="9"/>
        <v>0.79130847505016577</v>
      </c>
    </row>
    <row r="53" spans="1:12">
      <c r="A53" s="7"/>
      <c r="B53" s="170" t="s">
        <v>553</v>
      </c>
      <c r="C53" s="182" t="s">
        <v>36</v>
      </c>
      <c r="D53" s="175">
        <f t="shared" ref="D53:K53" si="10">D34/D33-1</f>
        <v>5.7402513720825068</v>
      </c>
      <c r="E53" s="175">
        <f t="shared" si="10"/>
        <v>4.6597560490726622</v>
      </c>
      <c r="F53" s="175">
        <f t="shared" si="10"/>
        <v>4.9399551869829725</v>
      </c>
      <c r="G53" s="175">
        <f t="shared" si="10"/>
        <v>4.7097507800848337</v>
      </c>
      <c r="H53" s="175">
        <f t="shared" si="10"/>
        <v>4.7565420573048272</v>
      </c>
      <c r="I53" s="175">
        <f t="shared" si="10"/>
        <v>4.426935068348504</v>
      </c>
      <c r="J53" s="175">
        <f t="shared" si="10"/>
        <v>4.0706108108901544</v>
      </c>
      <c r="K53" s="175">
        <f t="shared" si="10"/>
        <v>3.7917614298921931</v>
      </c>
    </row>
    <row r="54" spans="1:12">
      <c r="A54" s="7"/>
      <c r="B54" s="170" t="s">
        <v>554</v>
      </c>
      <c r="C54" s="182" t="s">
        <v>40</v>
      </c>
      <c r="D54" s="186">
        <f>'Input quaterly HVN'!Y19/'Input quaterly HVN'!Y31</f>
        <v>0.61516530049623708</v>
      </c>
      <c r="E54" s="186">
        <f>'Input quaterly HVN'!Z19/'Input quaterly HVN'!Z31</f>
        <v>0.68480910621250868</v>
      </c>
      <c r="F54" s="186">
        <f>'Input quaterly HVN'!AA19/'Input quaterly HVN'!AA31</f>
        <v>0.75972170762273195</v>
      </c>
      <c r="G54" s="186">
        <f>'Input quaterly HVN'!AB19/'Input quaterly HVN'!AB31</f>
        <v>0.69081643877440102</v>
      </c>
      <c r="H54" s="186">
        <f>'Input quaterly HVN'!AD19/'Input quaterly HVN'!AC31</f>
        <v>0.68928508058993421</v>
      </c>
      <c r="I54" s="186">
        <f>'Input quaterly HVN'!AD19/'Input quaterly HVN'!AD31</f>
        <v>0.70553328977206986</v>
      </c>
      <c r="J54" s="186">
        <f>'Input quaterly HVN'!AE19/'Input quaterly HVN'!AE31</f>
        <v>0.64294590921639394</v>
      </c>
      <c r="K54" s="186">
        <f>'Input quaterly HVN'!AF19/'Input quaterly HVN'!AF31</f>
        <v>0.68642652862670261</v>
      </c>
    </row>
    <row r="55" spans="1:12">
      <c r="A55" s="7"/>
      <c r="B55" s="170" t="s">
        <v>555</v>
      </c>
      <c r="C55" s="182" t="s">
        <v>40</v>
      </c>
      <c r="D55" s="192">
        <f>('Input quaterly HVN'!Y19-'Input quaterly HVN'!Y23)/'Input quaterly HVN'!Y31</f>
        <v>0.54687063831869853</v>
      </c>
      <c r="E55" s="192">
        <f>('Input quaterly HVN'!Z19-'Input quaterly HVN'!Z23)/'Input quaterly HVN'!Z31</f>
        <v>0.62385379300224597</v>
      </c>
      <c r="F55" s="192">
        <f>('Input quaterly HVN'!AA19-'Input quaterly HVN'!AA23)/'Input quaterly HVN'!AA31</f>
        <v>0.66736007056067126</v>
      </c>
      <c r="G55" s="192">
        <f>('Input quaterly HVN'!AB19-'Input quaterly HVN'!AB23)/'Input quaterly HVN'!AB31</f>
        <v>0.61538473590520315</v>
      </c>
      <c r="H55" s="192">
        <f>('Input quaterly HVN'!AD19-'Input quaterly HVN'!AC23)/'Input quaterly HVN'!AC31</f>
        <v>0.60907808321007029</v>
      </c>
      <c r="I55" s="192">
        <f>('Input quaterly HVN'!AD19-'Input quaterly HVN'!AD23)/'Input quaterly HVN'!AD31</f>
        <v>0.63146106203764607</v>
      </c>
      <c r="J55" s="192">
        <f>('Input quaterly HVN'!AE19-'Input quaterly HVN'!AE23)/'Input quaterly HVN'!AE31</f>
        <v>0.54396302645051786</v>
      </c>
      <c r="K55" s="192">
        <f>('Input quaterly HVN'!AF19-'Input quaterly HVN'!AF23)/'Input quaterly HVN'!AF31</f>
        <v>0.59564939624273205</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hợp'!D42</f>
        <v>32700.000000000004</v>
      </c>
    </row>
    <row r="58" spans="1:12">
      <c r="A58" s="7"/>
      <c r="B58" s="170" t="s">
        <v>558</v>
      </c>
      <c r="C58" s="171" t="s">
        <v>38</v>
      </c>
      <c r="D58" s="172"/>
      <c r="E58" s="172"/>
      <c r="F58" s="172"/>
      <c r="G58" s="172"/>
      <c r="H58" s="172"/>
      <c r="I58" s="172"/>
      <c r="J58" s="172"/>
      <c r="K58" s="172">
        <f>K57*K35/1000000</f>
        <v>40140355.260000005</v>
      </c>
    </row>
    <row r="59" spans="1:12">
      <c r="A59" s="7"/>
      <c r="B59" s="170" t="s">
        <v>559</v>
      </c>
      <c r="C59" s="171" t="s">
        <v>40</v>
      </c>
      <c r="D59" s="172"/>
      <c r="E59" s="172"/>
      <c r="F59" s="172"/>
      <c r="G59" s="172"/>
      <c r="H59" s="172"/>
      <c r="I59" s="172"/>
      <c r="J59" s="172"/>
      <c r="K59" s="194">
        <f>K57/(SUM(H32:K32)*1000000/K35)</f>
        <v>14.762096706691432</v>
      </c>
    </row>
    <row r="60" spans="1:12">
      <c r="A60" s="7"/>
      <c r="B60" s="170" t="s">
        <v>560</v>
      </c>
      <c r="C60" s="171" t="s">
        <v>40</v>
      </c>
      <c r="D60" s="172"/>
      <c r="E60" s="172"/>
      <c r="F60" s="172"/>
      <c r="G60" s="172"/>
      <c r="H60" s="172"/>
      <c r="I60" s="172"/>
      <c r="J60" s="172"/>
      <c r="K60" s="195">
        <f>K57/K40</f>
        <v>2.1615226451418108</v>
      </c>
    </row>
  </sheetData>
  <mergeCells count="3">
    <mergeCell ref="I2:K2"/>
    <mergeCell ref="I20:K20"/>
    <mergeCell ref="I3:K19"/>
  </mergeCells>
  <conditionalFormatting sqref="E16:G18">
    <cfRule type="cellIs" dxfId="33" priority="3" operator="lessThan">
      <formula>0</formula>
    </cfRule>
    <cfRule type="cellIs" dxfId="32" priority="4" operator="greaterThan">
      <formula>0</formula>
    </cfRule>
  </conditionalFormatting>
  <conditionalFormatting sqref="H42:K42 H44:K44 H46:K46">
    <cfRule type="cellIs" dxfId="31" priority="1" operator="lessThan">
      <formula>0</formula>
    </cfRule>
    <cfRule type="cellIs" dxfId="30" priority="2" operator="greaterThan">
      <formula>0</formula>
    </cfRule>
  </conditionalFormatting>
  <pageMargins left="0.7" right="0.7" top="0.75" bottom="0.75" header="0.3" footer="0.3"/>
  <pageSetup orientation="portrait" horizontalDpi="300" verticalDpi="0" r:id="rId1"/>
  <drawing r:id="rId2"/>
</worksheet>
</file>

<file path=xl/worksheets/sheet123.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69030367</v>
      </c>
      <c r="E3" s="16">
        <v>49145973</v>
      </c>
      <c r="F3" s="16">
        <v>70088974</v>
      </c>
      <c r="G3" s="16">
        <v>82950970</v>
      </c>
      <c r="I3" s="22">
        <f>REPLACE(D3,1,3,"")/1</f>
        <v>30367</v>
      </c>
      <c r="J3" s="22">
        <f t="shared" ref="J3:L16" si="0">REPLACE(E3,1,3,"")/1</f>
        <v>45973</v>
      </c>
      <c r="K3" s="22">
        <f t="shared" si="0"/>
        <v>88974</v>
      </c>
      <c r="L3" s="22">
        <f t="shared" si="0"/>
        <v>50970</v>
      </c>
      <c r="N3" s="2">
        <f>D3</f>
        <v>69030367</v>
      </c>
      <c r="O3" s="2">
        <f t="shared" ref="O3:Q17" si="1">E3</f>
        <v>49145973</v>
      </c>
      <c r="P3" s="2">
        <f t="shared" si="1"/>
        <v>70088974</v>
      </c>
      <c r="Q3" s="2">
        <f t="shared" si="1"/>
        <v>82950970</v>
      </c>
    </row>
    <row r="4" spans="1:17" ht="61.5" customHeight="1" thickBot="1">
      <c r="A4" s="244" t="s">
        <v>2</v>
      </c>
      <c r="B4" s="245"/>
      <c r="C4" s="15"/>
      <c r="D4" s="17">
        <v>61558539</v>
      </c>
      <c r="E4" s="17">
        <v>42579403</v>
      </c>
      <c r="F4" s="17">
        <v>59246148</v>
      </c>
      <c r="G4" s="17">
        <v>72278296</v>
      </c>
      <c r="I4" s="22">
        <f t="shared" ref="I4:I16" si="2">REPLACE(D4,1,3,"")/1</f>
        <v>58539</v>
      </c>
      <c r="J4" s="22">
        <f t="shared" si="0"/>
        <v>79403</v>
      </c>
      <c r="K4" s="22">
        <f t="shared" si="0"/>
        <v>46148</v>
      </c>
      <c r="L4" s="22">
        <f t="shared" si="0"/>
        <v>78296</v>
      </c>
      <c r="N4" s="2">
        <f t="shared" ref="N4:Q38" si="3">D4</f>
        <v>61558539</v>
      </c>
      <c r="O4" s="2">
        <f t="shared" si="1"/>
        <v>42579403</v>
      </c>
      <c r="P4" s="2">
        <f t="shared" si="1"/>
        <v>59246148</v>
      </c>
      <c r="Q4" s="2">
        <f t="shared" si="1"/>
        <v>72278296</v>
      </c>
    </row>
    <row r="5" spans="1:17" ht="61.5" customHeight="1" thickBot="1">
      <c r="A5" s="254" t="s">
        <v>3</v>
      </c>
      <c r="B5" s="255"/>
      <c r="C5" s="15"/>
      <c r="D5" s="16">
        <v>7471828</v>
      </c>
      <c r="E5" s="16">
        <v>6566570</v>
      </c>
      <c r="F5" s="16">
        <v>10842826</v>
      </c>
      <c r="G5" s="16">
        <v>10672674</v>
      </c>
      <c r="I5" s="22">
        <f t="shared" si="2"/>
        <v>1828</v>
      </c>
      <c r="J5" s="22">
        <f t="shared" si="0"/>
        <v>6570</v>
      </c>
      <c r="K5" s="22">
        <f t="shared" si="0"/>
        <v>42826</v>
      </c>
      <c r="L5" s="22">
        <f t="shared" si="0"/>
        <v>72674</v>
      </c>
      <c r="N5" s="2">
        <f t="shared" si="3"/>
        <v>7471828</v>
      </c>
      <c r="O5" s="2">
        <f t="shared" si="1"/>
        <v>6566570</v>
      </c>
      <c r="P5" s="2">
        <f t="shared" si="1"/>
        <v>10842826</v>
      </c>
      <c r="Q5" s="2">
        <f t="shared" si="1"/>
        <v>10672674</v>
      </c>
    </row>
    <row r="6" spans="1:17" ht="30" customHeight="1" thickBot="1">
      <c r="A6" s="244" t="s">
        <v>4</v>
      </c>
      <c r="B6" s="245"/>
      <c r="C6" s="15"/>
      <c r="D6" s="17">
        <v>889805</v>
      </c>
      <c r="E6" s="17">
        <v>1154249</v>
      </c>
      <c r="F6" s="17">
        <v>899843</v>
      </c>
      <c r="G6" s="17">
        <v>906645</v>
      </c>
      <c r="I6" s="22">
        <f t="shared" si="2"/>
        <v>805</v>
      </c>
      <c r="J6" s="22">
        <f t="shared" si="0"/>
        <v>4249</v>
      </c>
      <c r="K6" s="22">
        <f t="shared" si="0"/>
        <v>843</v>
      </c>
      <c r="L6" s="22">
        <f t="shared" si="0"/>
        <v>645</v>
      </c>
      <c r="N6" s="2">
        <f t="shared" si="3"/>
        <v>889805</v>
      </c>
      <c r="O6" s="2">
        <f t="shared" si="1"/>
        <v>1154249</v>
      </c>
      <c r="P6" s="2">
        <f t="shared" si="1"/>
        <v>899843</v>
      </c>
      <c r="Q6" s="2">
        <f t="shared" si="1"/>
        <v>906645</v>
      </c>
    </row>
    <row r="7" spans="1:17" ht="24" customHeight="1" thickBot="1">
      <c r="A7" s="244" t="s">
        <v>5</v>
      </c>
      <c r="B7" s="245"/>
      <c r="C7" s="15"/>
      <c r="D7" s="17">
        <v>2962549</v>
      </c>
      <c r="E7" s="17">
        <v>3682078</v>
      </c>
      <c r="F7" s="17">
        <v>3049418</v>
      </c>
      <c r="G7" s="17">
        <v>2293714</v>
      </c>
      <c r="I7" s="22">
        <f t="shared" si="2"/>
        <v>2549</v>
      </c>
      <c r="J7" s="22">
        <f t="shared" si="0"/>
        <v>2078</v>
      </c>
      <c r="K7" s="22">
        <f t="shared" si="0"/>
        <v>9418</v>
      </c>
      <c r="L7" s="22">
        <f t="shared" si="0"/>
        <v>3714</v>
      </c>
      <c r="N7" s="2">
        <f t="shared" si="3"/>
        <v>2962549</v>
      </c>
      <c r="O7" s="2">
        <f t="shared" si="1"/>
        <v>3682078</v>
      </c>
      <c r="P7" s="2">
        <f t="shared" si="1"/>
        <v>3049418</v>
      </c>
      <c r="Q7" s="2">
        <f t="shared" si="1"/>
        <v>2293714</v>
      </c>
    </row>
    <row r="8" spans="1:17" ht="24" customHeight="1" thickBot="1">
      <c r="A8" s="244" t="s">
        <v>6</v>
      </c>
      <c r="B8" s="245"/>
      <c r="C8" s="15"/>
      <c r="D8" s="17">
        <v>3609338</v>
      </c>
      <c r="E8" s="17">
        <v>3053575</v>
      </c>
      <c r="F8" s="17">
        <v>4456254</v>
      </c>
      <c r="G8" s="17">
        <v>4874949</v>
      </c>
      <c r="I8" s="22">
        <f t="shared" si="2"/>
        <v>9338</v>
      </c>
      <c r="J8" s="22">
        <f t="shared" si="0"/>
        <v>3575</v>
      </c>
      <c r="K8" s="22">
        <f t="shared" si="0"/>
        <v>6254</v>
      </c>
      <c r="L8" s="22">
        <f t="shared" si="0"/>
        <v>4949</v>
      </c>
      <c r="N8" s="2">
        <f t="shared" si="3"/>
        <v>3609338</v>
      </c>
      <c r="O8" s="2">
        <f t="shared" si="1"/>
        <v>3053575</v>
      </c>
      <c r="P8" s="2">
        <f t="shared" si="1"/>
        <v>4456254</v>
      </c>
      <c r="Q8" s="2">
        <f t="shared" si="1"/>
        <v>4874949</v>
      </c>
    </row>
    <row r="9" spans="1:17" ht="37.5" customHeight="1" thickBot="1">
      <c r="A9" s="244" t="s">
        <v>7</v>
      </c>
      <c r="B9" s="245"/>
      <c r="C9" s="15"/>
      <c r="D9" s="17">
        <v>1555868</v>
      </c>
      <c r="E9" s="17">
        <v>1492882</v>
      </c>
      <c r="F9" s="17">
        <v>2244779</v>
      </c>
      <c r="G9" s="17">
        <v>2323176</v>
      </c>
      <c r="I9" s="22">
        <f t="shared" si="2"/>
        <v>5868</v>
      </c>
      <c r="J9" s="22">
        <f t="shared" si="0"/>
        <v>2882</v>
      </c>
      <c r="K9" s="22">
        <f t="shared" si="0"/>
        <v>4779</v>
      </c>
      <c r="L9" s="22">
        <f t="shared" si="0"/>
        <v>3176</v>
      </c>
      <c r="N9" s="2">
        <f t="shared" si="3"/>
        <v>1555868</v>
      </c>
      <c r="O9" s="2">
        <f t="shared" si="1"/>
        <v>1492882</v>
      </c>
      <c r="P9" s="2">
        <f t="shared" si="1"/>
        <v>2244779</v>
      </c>
      <c r="Q9" s="2">
        <f t="shared" si="1"/>
        <v>2323176</v>
      </c>
    </row>
    <row r="10" spans="1:17" ht="61.5" customHeight="1" thickBot="1">
      <c r="A10" s="254" t="s">
        <v>8</v>
      </c>
      <c r="B10" s="255"/>
      <c r="C10" s="15"/>
      <c r="D10" s="16">
        <v>233878</v>
      </c>
      <c r="E10" s="16">
        <v>-446899</v>
      </c>
      <c r="F10" s="16">
        <v>2066995</v>
      </c>
      <c r="G10" s="16">
        <v>2067618</v>
      </c>
      <c r="I10" s="22">
        <f t="shared" si="2"/>
        <v>878</v>
      </c>
      <c r="J10" s="22">
        <f t="shared" si="0"/>
        <v>6899</v>
      </c>
      <c r="K10" s="22">
        <f t="shared" si="0"/>
        <v>6995</v>
      </c>
      <c r="L10" s="22">
        <f t="shared" si="0"/>
        <v>7618</v>
      </c>
      <c r="N10" s="2">
        <f t="shared" si="3"/>
        <v>233878</v>
      </c>
      <c r="O10" s="2">
        <f t="shared" si="1"/>
        <v>-446899</v>
      </c>
      <c r="P10" s="2">
        <f t="shared" si="1"/>
        <v>2066995</v>
      </c>
      <c r="Q10" s="2">
        <f t="shared" si="1"/>
        <v>2067618</v>
      </c>
    </row>
    <row r="11" spans="1:17" ht="48" customHeight="1" thickBot="1">
      <c r="A11" s="244" t="s">
        <v>9</v>
      </c>
      <c r="B11" s="245"/>
      <c r="C11" s="15"/>
      <c r="D11" s="17">
        <v>581866</v>
      </c>
      <c r="E11" s="17">
        <v>1172402</v>
      </c>
      <c r="F11" s="17">
        <v>533586</v>
      </c>
      <c r="G11" s="17">
        <v>1087141</v>
      </c>
      <c r="I11" s="22">
        <f t="shared" si="2"/>
        <v>866</v>
      </c>
      <c r="J11" s="22">
        <f t="shared" si="0"/>
        <v>2402</v>
      </c>
      <c r="K11" s="22">
        <f t="shared" si="0"/>
        <v>586</v>
      </c>
      <c r="L11" s="22">
        <f t="shared" si="0"/>
        <v>7141</v>
      </c>
      <c r="N11" s="2">
        <f t="shared" si="3"/>
        <v>581866</v>
      </c>
      <c r="O11" s="2">
        <f t="shared" si="1"/>
        <v>1172402</v>
      </c>
      <c r="P11" s="2">
        <f t="shared" si="1"/>
        <v>533586</v>
      </c>
      <c r="Q11" s="2">
        <f t="shared" si="1"/>
        <v>1087141</v>
      </c>
    </row>
    <row r="12" spans="1:17" ht="45" customHeight="1" thickBot="1">
      <c r="A12" s="244" t="s">
        <v>10</v>
      </c>
      <c r="B12" s="245"/>
      <c r="C12" s="15"/>
      <c r="D12" s="17">
        <v>-91634</v>
      </c>
      <c r="E12" s="18"/>
      <c r="F12" s="18"/>
      <c r="G12" s="18"/>
      <c r="I12" s="22">
        <f t="shared" si="2"/>
        <v>634</v>
      </c>
      <c r="J12" s="22" t="e">
        <f t="shared" si="0"/>
        <v>#VALUE!</v>
      </c>
      <c r="K12" s="22" t="e">
        <f t="shared" si="0"/>
        <v>#VALUE!</v>
      </c>
      <c r="L12" s="22" t="e">
        <f t="shared" si="0"/>
        <v>#VALUE!</v>
      </c>
      <c r="N12" s="2">
        <f t="shared" si="3"/>
        <v>-91634</v>
      </c>
      <c r="O12" s="2">
        <f t="shared" si="1"/>
        <v>0</v>
      </c>
      <c r="P12" s="2">
        <f t="shared" si="1"/>
        <v>0</v>
      </c>
      <c r="Q12" s="2">
        <f t="shared" si="1"/>
        <v>0</v>
      </c>
    </row>
    <row r="13" spans="1:17" ht="37.5" customHeight="1" thickBot="1">
      <c r="A13" s="254" t="s">
        <v>11</v>
      </c>
      <c r="B13" s="255"/>
      <c r="C13" s="15"/>
      <c r="D13" s="16">
        <v>724110</v>
      </c>
      <c r="E13" s="16">
        <v>725503</v>
      </c>
      <c r="F13" s="16">
        <v>2600582</v>
      </c>
      <c r="G13" s="16">
        <v>3154759</v>
      </c>
      <c r="I13" s="22">
        <f t="shared" si="2"/>
        <v>110</v>
      </c>
      <c r="J13" s="22">
        <f t="shared" si="0"/>
        <v>503</v>
      </c>
      <c r="K13" s="22">
        <f t="shared" si="0"/>
        <v>582</v>
      </c>
      <c r="L13" s="22">
        <f t="shared" si="0"/>
        <v>4759</v>
      </c>
      <c r="N13" s="2">
        <f t="shared" si="3"/>
        <v>724110</v>
      </c>
      <c r="O13" s="2">
        <f t="shared" si="1"/>
        <v>725503</v>
      </c>
      <c r="P13" s="2">
        <f t="shared" si="1"/>
        <v>2600582</v>
      </c>
      <c r="Q13" s="2">
        <f t="shared" si="1"/>
        <v>3154759</v>
      </c>
    </row>
    <row r="14" spans="1:17" ht="61.5" customHeight="1" thickBot="1">
      <c r="A14" s="254" t="s">
        <v>12</v>
      </c>
      <c r="B14" s="255"/>
      <c r="C14" s="15"/>
      <c r="D14" s="16">
        <v>416923</v>
      </c>
      <c r="E14" s="16">
        <v>480422</v>
      </c>
      <c r="F14" s="16">
        <v>2105237</v>
      </c>
      <c r="G14" s="16">
        <v>2659113</v>
      </c>
      <c r="I14" s="22">
        <f t="shared" si="2"/>
        <v>923</v>
      </c>
      <c r="J14" s="22">
        <f t="shared" si="0"/>
        <v>422</v>
      </c>
      <c r="K14" s="22">
        <f t="shared" si="0"/>
        <v>5237</v>
      </c>
      <c r="L14" s="22">
        <f t="shared" si="0"/>
        <v>9113</v>
      </c>
      <c r="N14" s="2">
        <f t="shared" si="3"/>
        <v>416923</v>
      </c>
      <c r="O14" s="2">
        <f t="shared" si="1"/>
        <v>480422</v>
      </c>
      <c r="P14" s="2">
        <f t="shared" si="1"/>
        <v>2105237</v>
      </c>
      <c r="Q14" s="2">
        <f t="shared" si="1"/>
        <v>2659113</v>
      </c>
    </row>
    <row r="15" spans="1:17" ht="61.5" customHeight="1" thickBot="1">
      <c r="A15" s="254" t="s">
        <v>13</v>
      </c>
      <c r="B15" s="255"/>
      <c r="C15" s="15"/>
      <c r="D15" s="16">
        <v>164432</v>
      </c>
      <c r="E15" s="16">
        <v>306317</v>
      </c>
      <c r="F15" s="16">
        <v>2054564</v>
      </c>
      <c r="G15" s="16">
        <v>2370501</v>
      </c>
      <c r="I15" s="22">
        <f t="shared" si="2"/>
        <v>432</v>
      </c>
      <c r="J15" s="22">
        <f t="shared" si="0"/>
        <v>317</v>
      </c>
      <c r="K15" s="22">
        <f t="shared" si="0"/>
        <v>4564</v>
      </c>
      <c r="L15" s="22">
        <f t="shared" si="0"/>
        <v>501</v>
      </c>
      <c r="N15" s="2">
        <f t="shared" si="3"/>
        <v>164432</v>
      </c>
      <c r="O15" s="2">
        <f t="shared" si="1"/>
        <v>306317</v>
      </c>
      <c r="P15" s="2">
        <f t="shared" si="1"/>
        <v>2054564</v>
      </c>
      <c r="Q15" s="2">
        <f t="shared" si="1"/>
        <v>2370501</v>
      </c>
    </row>
    <row r="16" spans="1:17" ht="37.5" customHeight="1" thickBot="1">
      <c r="A16" s="244" t="s">
        <v>14</v>
      </c>
      <c r="B16" s="245"/>
      <c r="C16" s="15"/>
      <c r="D16" s="18"/>
      <c r="E16" s="18">
        <v>213</v>
      </c>
      <c r="F16" s="17">
        <v>1685</v>
      </c>
      <c r="G16" s="17">
        <v>1931</v>
      </c>
      <c r="I16" s="22" t="e">
        <f t="shared" si="2"/>
        <v>#VALUE!</v>
      </c>
      <c r="J16" s="22" t="e">
        <f t="shared" si="0"/>
        <v>#VALUE!</v>
      </c>
      <c r="K16" s="22">
        <f t="shared" si="0"/>
        <v>5</v>
      </c>
      <c r="L16" s="22">
        <f t="shared" si="0"/>
        <v>1</v>
      </c>
      <c r="N16" s="2">
        <f t="shared" si="3"/>
        <v>0</v>
      </c>
      <c r="O16" s="2">
        <f t="shared" si="1"/>
        <v>213</v>
      </c>
      <c r="P16" s="2">
        <f t="shared" si="1"/>
        <v>1685</v>
      </c>
      <c r="Q16" s="2">
        <f t="shared" si="1"/>
        <v>1931</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18832656</v>
      </c>
      <c r="E19" s="16">
        <v>19256814</v>
      </c>
      <c r="F19" s="16">
        <v>22309076</v>
      </c>
      <c r="G19" s="16">
        <v>21122733</v>
      </c>
      <c r="I19" s="22">
        <f t="shared" ref="I19:L38" si="4">REPLACE(D19,1,3,"")/1</f>
        <v>32656</v>
      </c>
      <c r="J19" s="22">
        <f t="shared" si="4"/>
        <v>56814</v>
      </c>
      <c r="K19" s="22">
        <f t="shared" si="4"/>
        <v>9076</v>
      </c>
      <c r="L19" s="22">
        <f t="shared" si="4"/>
        <v>22733</v>
      </c>
      <c r="N19" s="2">
        <f t="shared" si="3"/>
        <v>18832656</v>
      </c>
      <c r="O19" s="2">
        <f t="shared" si="3"/>
        <v>19256814</v>
      </c>
      <c r="P19" s="2">
        <f t="shared" si="3"/>
        <v>22309076</v>
      </c>
      <c r="Q19" s="2">
        <f t="shared" si="3"/>
        <v>21122733</v>
      </c>
    </row>
    <row r="20" spans="1:17" ht="61.5" customHeight="1" thickBot="1">
      <c r="A20" s="244" t="s">
        <v>17</v>
      </c>
      <c r="B20" s="245"/>
      <c r="C20" s="15"/>
      <c r="D20" s="17">
        <v>5480180</v>
      </c>
      <c r="E20" s="17">
        <v>4573823</v>
      </c>
      <c r="F20" s="17">
        <v>2764885</v>
      </c>
      <c r="G20" s="17">
        <v>7540620</v>
      </c>
      <c r="I20" s="22">
        <f t="shared" si="4"/>
        <v>180</v>
      </c>
      <c r="J20" s="22">
        <f t="shared" si="4"/>
        <v>3823</v>
      </c>
      <c r="K20" s="22">
        <f t="shared" si="4"/>
        <v>4885</v>
      </c>
      <c r="L20" s="22">
        <f t="shared" si="4"/>
        <v>620</v>
      </c>
      <c r="N20" s="2">
        <f t="shared" si="3"/>
        <v>5480180</v>
      </c>
      <c r="O20" s="2">
        <f t="shared" si="3"/>
        <v>4573823</v>
      </c>
      <c r="P20" s="2">
        <f t="shared" si="3"/>
        <v>2764885</v>
      </c>
      <c r="Q20" s="2">
        <f t="shared" si="3"/>
        <v>7540620</v>
      </c>
    </row>
    <row r="21" spans="1:17" ht="30" customHeight="1" thickBot="1">
      <c r="A21" s="244" t="s">
        <v>18</v>
      </c>
      <c r="B21" s="245"/>
      <c r="C21" s="15"/>
      <c r="D21" s="17">
        <v>211087</v>
      </c>
      <c r="E21" s="17">
        <v>382168</v>
      </c>
      <c r="F21" s="17">
        <v>763676</v>
      </c>
      <c r="G21" s="17">
        <v>409299</v>
      </c>
      <c r="I21" s="22">
        <f t="shared" si="4"/>
        <v>87</v>
      </c>
      <c r="J21" s="22">
        <f t="shared" si="4"/>
        <v>168</v>
      </c>
      <c r="K21" s="22">
        <f t="shared" si="4"/>
        <v>676</v>
      </c>
      <c r="L21" s="22">
        <f t="shared" si="4"/>
        <v>299</v>
      </c>
      <c r="N21" s="2">
        <f t="shared" si="3"/>
        <v>211087</v>
      </c>
      <c r="O21" s="2">
        <f t="shared" si="3"/>
        <v>382168</v>
      </c>
      <c r="P21" s="2">
        <f t="shared" si="3"/>
        <v>763676</v>
      </c>
      <c r="Q21" s="2">
        <f t="shared" si="3"/>
        <v>409299</v>
      </c>
    </row>
    <row r="22" spans="1:17" ht="36" customHeight="1" thickBot="1">
      <c r="A22" s="244" t="s">
        <v>19</v>
      </c>
      <c r="B22" s="245"/>
      <c r="C22" s="15"/>
      <c r="D22" s="17">
        <v>10891141</v>
      </c>
      <c r="E22" s="17">
        <v>12169199</v>
      </c>
      <c r="F22" s="17">
        <v>15622855</v>
      </c>
      <c r="G22" s="17">
        <v>9608180</v>
      </c>
      <c r="I22" s="22">
        <f t="shared" si="4"/>
        <v>91141</v>
      </c>
      <c r="J22" s="22">
        <f t="shared" si="4"/>
        <v>69199</v>
      </c>
      <c r="K22" s="22">
        <f t="shared" si="4"/>
        <v>22855</v>
      </c>
      <c r="L22" s="22">
        <f t="shared" si="4"/>
        <v>8180</v>
      </c>
      <c r="N22" s="2">
        <f t="shared" si="3"/>
        <v>10891141</v>
      </c>
      <c r="O22" s="2">
        <f t="shared" si="3"/>
        <v>12169199</v>
      </c>
      <c r="P22" s="2">
        <f t="shared" si="3"/>
        <v>15622855</v>
      </c>
      <c r="Q22" s="2">
        <f t="shared" si="3"/>
        <v>9608180</v>
      </c>
    </row>
    <row r="23" spans="1:17" ht="24" customHeight="1" thickBot="1">
      <c r="A23" s="244" t="s">
        <v>20</v>
      </c>
      <c r="B23" s="245"/>
      <c r="C23" s="15"/>
      <c r="D23" s="17">
        <v>1863946</v>
      </c>
      <c r="E23" s="17">
        <v>1726976</v>
      </c>
      <c r="F23" s="17">
        <v>2712181</v>
      </c>
      <c r="G23" s="17">
        <v>3233836</v>
      </c>
      <c r="I23" s="22">
        <f t="shared" si="4"/>
        <v>3946</v>
      </c>
      <c r="J23" s="22">
        <f t="shared" si="4"/>
        <v>6976</v>
      </c>
      <c r="K23" s="22">
        <f t="shared" si="4"/>
        <v>2181</v>
      </c>
      <c r="L23" s="22">
        <f t="shared" si="4"/>
        <v>3836</v>
      </c>
      <c r="N23" s="2">
        <f t="shared" si="3"/>
        <v>1863946</v>
      </c>
      <c r="O23" s="2">
        <f t="shared" si="3"/>
        <v>1726976</v>
      </c>
      <c r="P23" s="2">
        <f t="shared" si="3"/>
        <v>2712181</v>
      </c>
      <c r="Q23" s="2">
        <f t="shared" si="3"/>
        <v>3233836</v>
      </c>
    </row>
    <row r="24" spans="1:17" ht="36" customHeight="1" thickBot="1">
      <c r="A24" s="244" t="s">
        <v>21</v>
      </c>
      <c r="B24" s="245"/>
      <c r="C24" s="15"/>
      <c r="D24" s="17">
        <v>386302</v>
      </c>
      <c r="E24" s="17">
        <v>404648</v>
      </c>
      <c r="F24" s="17">
        <v>445479</v>
      </c>
      <c r="G24" s="17">
        <v>330798</v>
      </c>
      <c r="I24" s="22">
        <f t="shared" si="4"/>
        <v>302</v>
      </c>
      <c r="J24" s="22">
        <f t="shared" si="4"/>
        <v>648</v>
      </c>
      <c r="K24" s="22">
        <f t="shared" si="4"/>
        <v>479</v>
      </c>
      <c r="L24" s="22">
        <f t="shared" si="4"/>
        <v>798</v>
      </c>
      <c r="N24" s="2">
        <f t="shared" si="3"/>
        <v>386302</v>
      </c>
      <c r="O24" s="2">
        <f t="shared" si="3"/>
        <v>404648</v>
      </c>
      <c r="P24" s="2">
        <f t="shared" si="3"/>
        <v>445479</v>
      </c>
      <c r="Q24" s="2">
        <f t="shared" si="3"/>
        <v>330798</v>
      </c>
    </row>
    <row r="25" spans="1:17" ht="24" customHeight="1" thickBot="1">
      <c r="A25" s="254" t="s">
        <v>22</v>
      </c>
      <c r="B25" s="255"/>
      <c r="C25" s="15"/>
      <c r="D25" s="16">
        <v>53375325</v>
      </c>
      <c r="E25" s="16">
        <v>69924859</v>
      </c>
      <c r="F25" s="16">
        <v>74171251</v>
      </c>
      <c r="G25" s="16">
        <v>67427753</v>
      </c>
      <c r="I25" s="22">
        <f t="shared" si="4"/>
        <v>75325</v>
      </c>
      <c r="J25" s="22">
        <f t="shared" si="4"/>
        <v>24859</v>
      </c>
      <c r="K25" s="22">
        <f t="shared" si="4"/>
        <v>71251</v>
      </c>
      <c r="L25" s="22">
        <f t="shared" si="4"/>
        <v>27753</v>
      </c>
      <c r="N25" s="2">
        <f t="shared" si="3"/>
        <v>53375325</v>
      </c>
      <c r="O25" s="2">
        <f t="shared" si="3"/>
        <v>69924859</v>
      </c>
      <c r="P25" s="2">
        <f t="shared" si="3"/>
        <v>74171251</v>
      </c>
      <c r="Q25" s="2">
        <f t="shared" si="3"/>
        <v>67427753</v>
      </c>
    </row>
    <row r="26" spans="1:17" ht="25.5" customHeight="1" thickBot="1">
      <c r="A26" s="244" t="s">
        <v>23</v>
      </c>
      <c r="B26" s="245"/>
      <c r="C26" s="15"/>
      <c r="D26" s="17">
        <v>39270468</v>
      </c>
      <c r="E26" s="17">
        <v>55315671</v>
      </c>
      <c r="F26" s="17">
        <v>61409519</v>
      </c>
      <c r="G26" s="17">
        <v>55086555</v>
      </c>
      <c r="I26" s="22">
        <f t="shared" si="4"/>
        <v>70468</v>
      </c>
      <c r="J26" s="22">
        <f t="shared" si="4"/>
        <v>15671</v>
      </c>
      <c r="K26" s="22">
        <f t="shared" si="4"/>
        <v>9519</v>
      </c>
      <c r="L26" s="22">
        <f t="shared" si="4"/>
        <v>86555</v>
      </c>
      <c r="N26" s="2">
        <f t="shared" si="3"/>
        <v>39270468</v>
      </c>
      <c r="O26" s="2">
        <f t="shared" si="3"/>
        <v>55315671</v>
      </c>
      <c r="P26" s="2">
        <f t="shared" si="3"/>
        <v>61409519</v>
      </c>
      <c r="Q26" s="2">
        <f t="shared" si="3"/>
        <v>55086555</v>
      </c>
    </row>
    <row r="27" spans="1:17" ht="15.75" customHeight="1" thickBot="1">
      <c r="A27" s="244" t="s">
        <v>24</v>
      </c>
      <c r="B27" s="245"/>
      <c r="C27" s="15"/>
      <c r="D27" s="17">
        <v>5105</v>
      </c>
      <c r="E27" s="18"/>
      <c r="F27" s="18"/>
      <c r="G27" s="18"/>
      <c r="I27" s="22">
        <f t="shared" si="4"/>
        <v>5</v>
      </c>
      <c r="J27" s="22" t="e">
        <f t="shared" si="4"/>
        <v>#VALUE!</v>
      </c>
      <c r="K27" s="22" t="e">
        <f t="shared" si="4"/>
        <v>#VALUE!</v>
      </c>
      <c r="L27" s="22" t="e">
        <f t="shared" si="4"/>
        <v>#VALUE!</v>
      </c>
      <c r="N27" s="2">
        <f t="shared" si="3"/>
        <v>5105</v>
      </c>
      <c r="O27" s="2">
        <f t="shared" si="3"/>
        <v>0</v>
      </c>
      <c r="P27" s="2">
        <f t="shared" si="3"/>
        <v>0</v>
      </c>
      <c r="Q27" s="2">
        <f t="shared" si="3"/>
        <v>0</v>
      </c>
    </row>
    <row r="28" spans="1:17" ht="30" customHeight="1" thickBot="1">
      <c r="A28" s="244" t="s">
        <v>25</v>
      </c>
      <c r="B28" s="245"/>
      <c r="C28" s="15"/>
      <c r="D28" s="17">
        <v>2053358</v>
      </c>
      <c r="E28" s="17">
        <v>1965616</v>
      </c>
      <c r="F28" s="17">
        <v>2066294</v>
      </c>
      <c r="G28" s="17">
        <v>2114548</v>
      </c>
      <c r="I28" s="22">
        <f t="shared" si="4"/>
        <v>3358</v>
      </c>
      <c r="J28" s="22">
        <f t="shared" si="4"/>
        <v>5616</v>
      </c>
      <c r="K28" s="22">
        <f t="shared" si="4"/>
        <v>6294</v>
      </c>
      <c r="L28" s="22">
        <f t="shared" si="4"/>
        <v>4548</v>
      </c>
      <c r="N28" s="2">
        <f t="shared" si="3"/>
        <v>2053358</v>
      </c>
      <c r="O28" s="2">
        <f t="shared" si="3"/>
        <v>1965616</v>
      </c>
      <c r="P28" s="2">
        <f t="shared" si="3"/>
        <v>2066294</v>
      </c>
      <c r="Q28" s="2">
        <f t="shared" si="3"/>
        <v>2114548</v>
      </c>
    </row>
    <row r="29" spans="1:17" ht="15" customHeight="1" thickBot="1">
      <c r="A29" s="254" t="s">
        <v>26</v>
      </c>
      <c r="B29" s="255"/>
      <c r="C29" s="15"/>
      <c r="D29" s="16">
        <v>72207980</v>
      </c>
      <c r="E29" s="16">
        <v>89181674</v>
      </c>
      <c r="F29" s="16">
        <v>96480328</v>
      </c>
      <c r="G29" s="16">
        <v>88550486</v>
      </c>
      <c r="I29" s="22">
        <f t="shared" si="4"/>
        <v>7980</v>
      </c>
      <c r="J29" s="22">
        <f t="shared" si="4"/>
        <v>81674</v>
      </c>
      <c r="K29" s="22">
        <f t="shared" si="4"/>
        <v>80328</v>
      </c>
      <c r="L29" s="22">
        <f t="shared" si="4"/>
        <v>50486</v>
      </c>
      <c r="N29" s="2">
        <f t="shared" si="3"/>
        <v>72207980</v>
      </c>
      <c r="O29" s="2">
        <f t="shared" si="3"/>
        <v>89181674</v>
      </c>
      <c r="P29" s="2">
        <f t="shared" si="3"/>
        <v>96480328</v>
      </c>
      <c r="Q29" s="2">
        <f t="shared" si="3"/>
        <v>88550486</v>
      </c>
    </row>
    <row r="30" spans="1:17" ht="15" customHeight="1" thickBot="1">
      <c r="A30" s="254" t="s">
        <v>27</v>
      </c>
      <c r="B30" s="255"/>
      <c r="C30" s="15"/>
      <c r="D30" s="16">
        <v>61270805</v>
      </c>
      <c r="E30" s="16">
        <v>77039282</v>
      </c>
      <c r="F30" s="16">
        <v>80235684</v>
      </c>
      <c r="G30" s="16">
        <v>71117566</v>
      </c>
      <c r="I30" s="22">
        <f t="shared" si="4"/>
        <v>70805</v>
      </c>
      <c r="J30" s="22">
        <f t="shared" si="4"/>
        <v>39282</v>
      </c>
      <c r="K30" s="22">
        <f t="shared" si="4"/>
        <v>35684</v>
      </c>
      <c r="L30" s="22">
        <f t="shared" si="4"/>
        <v>17566</v>
      </c>
      <c r="N30" s="2">
        <f t="shared" si="3"/>
        <v>61270805</v>
      </c>
      <c r="O30" s="2">
        <f t="shared" si="3"/>
        <v>77039282</v>
      </c>
      <c r="P30" s="2">
        <f t="shared" si="3"/>
        <v>80235684</v>
      </c>
      <c r="Q30" s="2">
        <f t="shared" si="3"/>
        <v>71117566</v>
      </c>
    </row>
    <row r="31" spans="1:17" ht="15" customHeight="1" thickBot="1">
      <c r="A31" s="244" t="s">
        <v>28</v>
      </c>
      <c r="B31" s="245"/>
      <c r="C31" s="15"/>
      <c r="D31" s="17">
        <v>26122893</v>
      </c>
      <c r="E31" s="17">
        <v>27734758</v>
      </c>
      <c r="F31" s="17">
        <v>29362758</v>
      </c>
      <c r="G31" s="17">
        <v>32738422</v>
      </c>
      <c r="I31" s="22">
        <f t="shared" si="4"/>
        <v>22893</v>
      </c>
      <c r="J31" s="22">
        <f t="shared" si="4"/>
        <v>34758</v>
      </c>
      <c r="K31" s="22">
        <f t="shared" si="4"/>
        <v>62758</v>
      </c>
      <c r="L31" s="22">
        <f t="shared" si="4"/>
        <v>38422</v>
      </c>
      <c r="N31" s="2">
        <f t="shared" si="3"/>
        <v>26122893</v>
      </c>
      <c r="O31" s="2">
        <f t="shared" si="3"/>
        <v>27734758</v>
      </c>
      <c r="P31" s="2">
        <f t="shared" si="3"/>
        <v>29362758</v>
      </c>
      <c r="Q31" s="2">
        <f t="shared" si="3"/>
        <v>32738422</v>
      </c>
    </row>
    <row r="32" spans="1:17" ht="24" customHeight="1" thickBot="1">
      <c r="A32" s="244" t="s">
        <v>29</v>
      </c>
      <c r="B32" s="245"/>
      <c r="C32" s="15"/>
      <c r="D32" s="17">
        <v>35147912</v>
      </c>
      <c r="E32" s="17">
        <v>49304524</v>
      </c>
      <c r="F32" s="17">
        <v>50872926</v>
      </c>
      <c r="G32" s="17">
        <v>38379144</v>
      </c>
      <c r="I32" s="22">
        <f t="shared" si="4"/>
        <v>47912</v>
      </c>
      <c r="J32" s="22">
        <f t="shared" si="4"/>
        <v>4524</v>
      </c>
      <c r="K32" s="22">
        <f t="shared" si="4"/>
        <v>72926</v>
      </c>
      <c r="L32" s="22">
        <f t="shared" si="4"/>
        <v>79144</v>
      </c>
      <c r="N32" s="2">
        <f t="shared" si="3"/>
        <v>35147912</v>
      </c>
      <c r="O32" s="2">
        <f t="shared" si="3"/>
        <v>49304524</v>
      </c>
      <c r="P32" s="2">
        <f t="shared" si="3"/>
        <v>50872926</v>
      </c>
      <c r="Q32" s="2">
        <f t="shared" si="3"/>
        <v>38379144</v>
      </c>
    </row>
    <row r="33" spans="1:18" ht="24" customHeight="1" thickBot="1">
      <c r="A33" s="254" t="s">
        <v>30</v>
      </c>
      <c r="B33" s="255"/>
      <c r="C33" s="15"/>
      <c r="D33" s="16">
        <v>10441360</v>
      </c>
      <c r="E33" s="16">
        <v>12142392</v>
      </c>
      <c r="F33" s="16">
        <v>16244644</v>
      </c>
      <c r="G33" s="16">
        <v>17432920</v>
      </c>
      <c r="I33" s="22">
        <f t="shared" si="4"/>
        <v>41360</v>
      </c>
      <c r="J33" s="22">
        <f t="shared" si="4"/>
        <v>42392</v>
      </c>
      <c r="K33" s="22">
        <f t="shared" si="4"/>
        <v>44644</v>
      </c>
      <c r="L33" s="22">
        <f t="shared" si="4"/>
        <v>32920</v>
      </c>
      <c r="N33" s="2">
        <f t="shared" si="3"/>
        <v>10441360</v>
      </c>
      <c r="O33" s="2">
        <f t="shared" si="3"/>
        <v>12142392</v>
      </c>
      <c r="P33" s="2">
        <f t="shared" si="3"/>
        <v>16244644</v>
      </c>
      <c r="Q33" s="2">
        <f t="shared" si="3"/>
        <v>17432920</v>
      </c>
      <c r="R33" s="22"/>
    </row>
    <row r="34" spans="1:18" ht="30" customHeight="1" thickBot="1">
      <c r="A34" s="244" t="s">
        <v>31</v>
      </c>
      <c r="B34" s="245"/>
      <c r="C34" s="15"/>
      <c r="D34" s="17">
        <v>9023171</v>
      </c>
      <c r="E34" s="17">
        <v>11198648</v>
      </c>
      <c r="F34" s="17">
        <v>12275338</v>
      </c>
      <c r="G34" s="17">
        <v>12275338</v>
      </c>
      <c r="I34" s="22">
        <f t="shared" si="4"/>
        <v>3171</v>
      </c>
      <c r="J34" s="22">
        <f t="shared" si="4"/>
        <v>98648</v>
      </c>
      <c r="K34" s="22">
        <f t="shared" si="4"/>
        <v>75338</v>
      </c>
      <c r="L34" s="22">
        <f t="shared" si="4"/>
        <v>75338</v>
      </c>
      <c r="N34" s="2">
        <f t="shared" si="3"/>
        <v>9023171</v>
      </c>
      <c r="O34" s="2">
        <f t="shared" si="3"/>
        <v>11198648</v>
      </c>
      <c r="P34" s="2">
        <f t="shared" si="3"/>
        <v>12275338</v>
      </c>
      <c r="Q34" s="2">
        <f t="shared" si="3"/>
        <v>12275338</v>
      </c>
    </row>
    <row r="35" spans="1:18" ht="30" customHeight="1" thickBot="1">
      <c r="A35" s="244" t="s">
        <v>32</v>
      </c>
      <c r="B35" s="245"/>
      <c r="C35" s="15"/>
      <c r="D35" s="18"/>
      <c r="E35" s="17">
        <v>36494</v>
      </c>
      <c r="F35" s="17">
        <v>1220852</v>
      </c>
      <c r="G35" s="17">
        <v>1220852</v>
      </c>
      <c r="I35" s="22" t="e">
        <f t="shared" si="4"/>
        <v>#VALUE!</v>
      </c>
      <c r="J35" s="22">
        <f t="shared" si="4"/>
        <v>94</v>
      </c>
      <c r="K35" s="22">
        <f t="shared" si="4"/>
        <v>852</v>
      </c>
      <c r="L35" s="22">
        <f t="shared" si="4"/>
        <v>852</v>
      </c>
      <c r="N35" s="2">
        <f t="shared" si="3"/>
        <v>0</v>
      </c>
      <c r="O35" s="2">
        <f t="shared" si="3"/>
        <v>36494</v>
      </c>
      <c r="P35" s="2">
        <f t="shared" si="3"/>
        <v>1220852</v>
      </c>
      <c r="Q35" s="2">
        <f t="shared" si="3"/>
        <v>1220852</v>
      </c>
    </row>
    <row r="36" spans="1:18" ht="37.5" customHeight="1" thickBot="1">
      <c r="A36" s="244" t="s">
        <v>33</v>
      </c>
      <c r="B36" s="245"/>
      <c r="C36" s="15"/>
      <c r="D36" s="17">
        <v>41348</v>
      </c>
      <c r="E36" s="17">
        <v>65279</v>
      </c>
      <c r="F36" s="17">
        <v>1801088</v>
      </c>
      <c r="G36" s="17">
        <v>2907620</v>
      </c>
      <c r="I36" s="22">
        <f t="shared" si="4"/>
        <v>48</v>
      </c>
      <c r="J36" s="22">
        <f t="shared" si="4"/>
        <v>79</v>
      </c>
      <c r="K36" s="22">
        <f t="shared" si="4"/>
        <v>1088</v>
      </c>
      <c r="L36" s="22">
        <f t="shared" si="4"/>
        <v>7620</v>
      </c>
      <c r="N36" s="2">
        <f t="shared" si="3"/>
        <v>41348</v>
      </c>
      <c r="O36" s="2">
        <f t="shared" si="3"/>
        <v>65279</v>
      </c>
      <c r="P36" s="2">
        <f t="shared" si="3"/>
        <v>1801088</v>
      </c>
      <c r="Q36" s="2">
        <f t="shared" si="3"/>
        <v>2907620</v>
      </c>
    </row>
    <row r="37" spans="1:18" ht="36" customHeight="1" thickBot="1">
      <c r="A37" s="254" t="s">
        <v>34</v>
      </c>
      <c r="B37" s="255"/>
      <c r="C37" s="15"/>
      <c r="D37" s="16">
        <v>495816</v>
      </c>
      <c r="E37" s="19"/>
      <c r="F37" s="19"/>
      <c r="G37" s="19"/>
      <c r="I37" s="22">
        <f t="shared" si="4"/>
        <v>816</v>
      </c>
      <c r="J37" s="22" t="e">
        <f t="shared" si="4"/>
        <v>#VALUE!</v>
      </c>
      <c r="K37" s="22" t="e">
        <f t="shared" si="4"/>
        <v>#VALUE!</v>
      </c>
      <c r="L37" s="22" t="e">
        <f t="shared" si="4"/>
        <v>#VALUE!</v>
      </c>
      <c r="N37" s="2">
        <f t="shared" si="3"/>
        <v>495816</v>
      </c>
      <c r="O37" s="2">
        <f t="shared" si="3"/>
        <v>0</v>
      </c>
      <c r="P37" s="2">
        <f t="shared" si="3"/>
        <v>0</v>
      </c>
      <c r="Q37" s="2">
        <f t="shared" si="3"/>
        <v>0</v>
      </c>
    </row>
    <row r="38" spans="1:18" ht="30" customHeight="1" thickBot="1">
      <c r="A38" s="254" t="s">
        <v>35</v>
      </c>
      <c r="B38" s="255"/>
      <c r="C38" s="15"/>
      <c r="D38" s="16">
        <v>72207980</v>
      </c>
      <c r="E38" s="16">
        <v>89181674</v>
      </c>
      <c r="F38" s="16">
        <v>96480328</v>
      </c>
      <c r="G38" s="16">
        <v>88550486</v>
      </c>
      <c r="I38" s="22">
        <f t="shared" si="4"/>
        <v>7980</v>
      </c>
      <c r="J38" s="22">
        <f t="shared" si="4"/>
        <v>81674</v>
      </c>
      <c r="K38" s="22">
        <f t="shared" si="4"/>
        <v>80328</v>
      </c>
      <c r="L38" s="22">
        <f t="shared" si="4"/>
        <v>50486</v>
      </c>
      <c r="N38" s="2">
        <f t="shared" si="3"/>
        <v>72207980</v>
      </c>
      <c r="O38" s="2">
        <f t="shared" si="3"/>
        <v>89181674</v>
      </c>
      <c r="P38" s="2">
        <f t="shared" si="3"/>
        <v>96480328</v>
      </c>
      <c r="Q38" s="2">
        <f t="shared" si="3"/>
        <v>88550486</v>
      </c>
    </row>
    <row r="39" spans="1:18" ht="15" customHeight="1" thickBot="1">
      <c r="A39" t="s">
        <v>1709</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4.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19308152</v>
      </c>
      <c r="E3" s="16">
        <v>21565824</v>
      </c>
      <c r="F3" s="16">
        <v>21306162</v>
      </c>
      <c r="G3" s="16">
        <v>24411538</v>
      </c>
      <c r="H3" s="252" t="s">
        <v>1</v>
      </c>
      <c r="I3" s="253"/>
      <c r="J3" s="15"/>
      <c r="K3" s="16">
        <v>16938150</v>
      </c>
      <c r="L3" s="16">
        <v>18542246</v>
      </c>
      <c r="M3" s="16">
        <v>16800337</v>
      </c>
      <c r="N3" s="16">
        <v>20833636</v>
      </c>
      <c r="P3" s="2">
        <f>REPLACE(D3,1,3,"")/1</f>
        <v>8152</v>
      </c>
      <c r="Q3" s="2">
        <f t="shared" ref="Q3:S16" si="0">REPLACE(E3,1,3,"")/1</f>
        <v>65824</v>
      </c>
      <c r="R3" s="2">
        <f t="shared" si="0"/>
        <v>6162</v>
      </c>
      <c r="S3" s="2">
        <f t="shared" si="0"/>
        <v>11538</v>
      </c>
      <c r="T3" s="2">
        <f>REPLACE(K3,1,3,"")/1</f>
        <v>38150</v>
      </c>
      <c r="U3" s="2">
        <f t="shared" ref="U3:W16" si="1">REPLACE(L3,1,3,"")/1</f>
        <v>42246</v>
      </c>
      <c r="V3" s="2">
        <f t="shared" si="1"/>
        <v>337</v>
      </c>
      <c r="W3" s="2">
        <f t="shared" si="1"/>
        <v>33636</v>
      </c>
      <c r="Y3" s="3">
        <f>K3</f>
        <v>16938150</v>
      </c>
      <c r="Z3" s="3">
        <f t="shared" ref="Z3:AB17" si="2">L3</f>
        <v>18542246</v>
      </c>
      <c r="AA3" s="3">
        <f t="shared" si="2"/>
        <v>16800337</v>
      </c>
      <c r="AB3" s="3">
        <f t="shared" si="2"/>
        <v>20833636</v>
      </c>
      <c r="AC3" s="3">
        <f>D3</f>
        <v>19308152</v>
      </c>
      <c r="AD3" s="3">
        <f t="shared" ref="AD3:AF17" si="3">E3</f>
        <v>21565824</v>
      </c>
      <c r="AE3" s="3">
        <f t="shared" si="3"/>
        <v>21306162</v>
      </c>
      <c r="AF3" s="3">
        <f t="shared" si="3"/>
        <v>24411538</v>
      </c>
    </row>
    <row r="4" spans="1:32" ht="24" customHeight="1" thickBot="1">
      <c r="A4" s="244" t="s">
        <v>2</v>
      </c>
      <c r="B4" s="245"/>
      <c r="C4" s="15"/>
      <c r="D4" s="17">
        <v>17089596</v>
      </c>
      <c r="E4" s="17">
        <v>17513297</v>
      </c>
      <c r="F4" s="17">
        <v>20016772</v>
      </c>
      <c r="G4" s="17">
        <v>20786892</v>
      </c>
      <c r="H4" s="244" t="s">
        <v>2</v>
      </c>
      <c r="I4" s="245"/>
      <c r="J4" s="15"/>
      <c r="K4" s="17">
        <v>14501242</v>
      </c>
      <c r="L4" s="17">
        <v>15717079</v>
      </c>
      <c r="M4" s="17">
        <v>15142987</v>
      </c>
      <c r="N4" s="17">
        <v>17586689</v>
      </c>
      <c r="P4" s="2">
        <f t="shared" ref="P4:P16" si="4">REPLACE(D4,1,3,"")/1</f>
        <v>89596</v>
      </c>
      <c r="Q4" s="2">
        <f t="shared" si="0"/>
        <v>13297</v>
      </c>
      <c r="R4" s="2">
        <f t="shared" si="0"/>
        <v>16772</v>
      </c>
      <c r="S4" s="2">
        <f t="shared" si="0"/>
        <v>86892</v>
      </c>
      <c r="T4" s="2">
        <f t="shared" ref="T4:U16" si="5">REPLACE(K4,1,3,"")/1</f>
        <v>1242</v>
      </c>
      <c r="U4" s="2">
        <f t="shared" si="5"/>
        <v>17079</v>
      </c>
      <c r="V4" s="2">
        <f t="shared" si="1"/>
        <v>42987</v>
      </c>
      <c r="W4" s="2">
        <f t="shared" si="1"/>
        <v>86689</v>
      </c>
      <c r="Y4" s="3">
        <f t="shared" ref="Y4:AB38" si="6">K4</f>
        <v>14501242</v>
      </c>
      <c r="Z4" s="3">
        <f t="shared" si="2"/>
        <v>15717079</v>
      </c>
      <c r="AA4" s="3">
        <f t="shared" si="2"/>
        <v>15142987</v>
      </c>
      <c r="AB4" s="3">
        <f t="shared" si="2"/>
        <v>17586689</v>
      </c>
      <c r="AC4" s="3">
        <f t="shared" ref="AC4:AF38" si="7">D4</f>
        <v>17089596</v>
      </c>
      <c r="AD4" s="3">
        <f t="shared" si="3"/>
        <v>17513297</v>
      </c>
      <c r="AE4" s="3">
        <f t="shared" si="3"/>
        <v>20016772</v>
      </c>
      <c r="AF4" s="3">
        <f t="shared" si="3"/>
        <v>20786892</v>
      </c>
    </row>
    <row r="5" spans="1:32" ht="61.5" customHeight="1" thickBot="1">
      <c r="A5" s="254" t="s">
        <v>3</v>
      </c>
      <c r="B5" s="255"/>
      <c r="C5" s="15"/>
      <c r="D5" s="16">
        <v>2218557</v>
      </c>
      <c r="E5" s="16">
        <v>4052527</v>
      </c>
      <c r="F5" s="16">
        <v>1289390</v>
      </c>
      <c r="G5" s="16">
        <v>3624645</v>
      </c>
      <c r="H5" s="254" t="s">
        <v>3</v>
      </c>
      <c r="I5" s="255"/>
      <c r="J5" s="15"/>
      <c r="K5" s="16">
        <v>2436908</v>
      </c>
      <c r="L5" s="16">
        <v>2825167</v>
      </c>
      <c r="M5" s="16">
        <v>1657350</v>
      </c>
      <c r="N5" s="16">
        <v>3246947</v>
      </c>
      <c r="P5" s="2">
        <f t="shared" si="4"/>
        <v>8557</v>
      </c>
      <c r="Q5" s="2">
        <f t="shared" si="0"/>
        <v>2527</v>
      </c>
      <c r="R5" s="2">
        <f t="shared" si="0"/>
        <v>9390</v>
      </c>
      <c r="S5" s="2">
        <f t="shared" si="0"/>
        <v>4645</v>
      </c>
      <c r="T5" s="2">
        <f t="shared" si="5"/>
        <v>6908</v>
      </c>
      <c r="U5" s="2">
        <f t="shared" si="1"/>
        <v>5167</v>
      </c>
      <c r="V5" s="2">
        <f t="shared" si="1"/>
        <v>7350</v>
      </c>
      <c r="W5" s="2">
        <f t="shared" si="1"/>
        <v>6947</v>
      </c>
      <c r="Y5" s="3">
        <f t="shared" si="6"/>
        <v>2436908</v>
      </c>
      <c r="Z5" s="3">
        <f t="shared" si="2"/>
        <v>2825167</v>
      </c>
      <c r="AA5" s="3">
        <f t="shared" si="2"/>
        <v>1657350</v>
      </c>
      <c r="AB5" s="3">
        <f t="shared" si="2"/>
        <v>3246947</v>
      </c>
      <c r="AC5" s="3">
        <f t="shared" si="7"/>
        <v>2218557</v>
      </c>
      <c r="AD5" s="3">
        <f t="shared" si="3"/>
        <v>4052527</v>
      </c>
      <c r="AE5" s="3">
        <f t="shared" si="3"/>
        <v>1289390</v>
      </c>
      <c r="AF5" s="3">
        <f t="shared" si="3"/>
        <v>3624645</v>
      </c>
    </row>
    <row r="6" spans="1:32" ht="37.5" customHeight="1" thickBot="1">
      <c r="A6" s="244" t="s">
        <v>4</v>
      </c>
      <c r="B6" s="245"/>
      <c r="C6" s="15"/>
      <c r="D6" s="17">
        <v>198568</v>
      </c>
      <c r="E6" s="17">
        <v>219857</v>
      </c>
      <c r="F6" s="17">
        <v>245674</v>
      </c>
      <c r="G6" s="17">
        <v>260628</v>
      </c>
      <c r="H6" s="244" t="s">
        <v>4</v>
      </c>
      <c r="I6" s="245"/>
      <c r="J6" s="15"/>
      <c r="K6" s="17">
        <v>112076</v>
      </c>
      <c r="L6" s="17">
        <v>125787</v>
      </c>
      <c r="M6" s="17">
        <v>302714</v>
      </c>
      <c r="N6" s="17">
        <v>242324</v>
      </c>
      <c r="P6" s="2">
        <f t="shared" si="4"/>
        <v>568</v>
      </c>
      <c r="Q6" s="2">
        <f t="shared" si="0"/>
        <v>857</v>
      </c>
      <c r="R6" s="2">
        <f t="shared" si="0"/>
        <v>674</v>
      </c>
      <c r="S6" s="2">
        <f t="shared" si="0"/>
        <v>628</v>
      </c>
      <c r="T6" s="2">
        <f t="shared" si="5"/>
        <v>76</v>
      </c>
      <c r="U6" s="2">
        <f t="shared" si="1"/>
        <v>787</v>
      </c>
      <c r="V6" s="2">
        <f t="shared" si="1"/>
        <v>714</v>
      </c>
      <c r="W6" s="2">
        <f t="shared" si="1"/>
        <v>324</v>
      </c>
      <c r="Y6" s="3">
        <f t="shared" si="6"/>
        <v>112076</v>
      </c>
      <c r="Z6" s="3">
        <f t="shared" si="2"/>
        <v>125787</v>
      </c>
      <c r="AA6" s="3">
        <f t="shared" si="2"/>
        <v>302714</v>
      </c>
      <c r="AB6" s="3">
        <f t="shared" si="2"/>
        <v>242324</v>
      </c>
      <c r="AC6" s="3">
        <f t="shared" si="7"/>
        <v>198568</v>
      </c>
      <c r="AD6" s="3">
        <f t="shared" si="3"/>
        <v>219857</v>
      </c>
      <c r="AE6" s="3">
        <f t="shared" si="3"/>
        <v>245674</v>
      </c>
      <c r="AF6" s="3">
        <f t="shared" si="3"/>
        <v>260628</v>
      </c>
    </row>
    <row r="7" spans="1:32" ht="24" customHeight="1" thickBot="1">
      <c r="A7" s="244" t="s">
        <v>5</v>
      </c>
      <c r="B7" s="245"/>
      <c r="C7" s="15"/>
      <c r="D7" s="17">
        <v>712519</v>
      </c>
      <c r="E7" s="17">
        <v>950644</v>
      </c>
      <c r="F7" s="17">
        <v>-336130</v>
      </c>
      <c r="G7" s="17">
        <v>787320</v>
      </c>
      <c r="H7" s="244" t="s">
        <v>5</v>
      </c>
      <c r="I7" s="245"/>
      <c r="J7" s="15"/>
      <c r="K7" s="17">
        <v>988149</v>
      </c>
      <c r="L7" s="17">
        <v>469806</v>
      </c>
      <c r="M7" s="17">
        <v>725909</v>
      </c>
      <c r="N7" s="17">
        <v>959063</v>
      </c>
      <c r="P7" s="2">
        <f t="shared" si="4"/>
        <v>519</v>
      </c>
      <c r="Q7" s="2">
        <f t="shared" si="0"/>
        <v>644</v>
      </c>
      <c r="R7" s="2">
        <f t="shared" si="0"/>
        <v>6130</v>
      </c>
      <c r="S7" s="2">
        <f t="shared" si="0"/>
        <v>320</v>
      </c>
      <c r="T7" s="2">
        <f t="shared" si="5"/>
        <v>149</v>
      </c>
      <c r="U7" s="2">
        <f t="shared" si="1"/>
        <v>806</v>
      </c>
      <c r="V7" s="2">
        <f t="shared" si="1"/>
        <v>909</v>
      </c>
      <c r="W7" s="2">
        <f t="shared" si="1"/>
        <v>63</v>
      </c>
      <c r="Y7" s="3">
        <f t="shared" si="6"/>
        <v>988149</v>
      </c>
      <c r="Z7" s="3">
        <f t="shared" si="2"/>
        <v>469806</v>
      </c>
      <c r="AA7" s="3">
        <f t="shared" si="2"/>
        <v>725909</v>
      </c>
      <c r="AB7" s="3">
        <f t="shared" si="2"/>
        <v>959063</v>
      </c>
      <c r="AC7" s="3">
        <f t="shared" si="7"/>
        <v>712519</v>
      </c>
      <c r="AD7" s="3">
        <f t="shared" si="3"/>
        <v>950644</v>
      </c>
      <c r="AE7" s="3">
        <f t="shared" si="3"/>
        <v>-336130</v>
      </c>
      <c r="AF7" s="3">
        <f t="shared" si="3"/>
        <v>787320</v>
      </c>
    </row>
    <row r="8" spans="1:32" ht="24" customHeight="1" thickBot="1">
      <c r="A8" s="244" t="s">
        <v>6</v>
      </c>
      <c r="B8" s="245"/>
      <c r="C8" s="15"/>
      <c r="D8" s="17">
        <v>1031717</v>
      </c>
      <c r="E8" s="17">
        <v>1338478</v>
      </c>
      <c r="F8" s="17">
        <v>1203833</v>
      </c>
      <c r="G8" s="17">
        <v>1288413</v>
      </c>
      <c r="H8" s="244" t="s">
        <v>6</v>
      </c>
      <c r="I8" s="245"/>
      <c r="J8" s="15"/>
      <c r="K8" s="17">
        <v>1192589</v>
      </c>
      <c r="L8" s="17">
        <v>1082098</v>
      </c>
      <c r="M8" s="17">
        <v>1041357</v>
      </c>
      <c r="N8" s="17">
        <v>1315384</v>
      </c>
      <c r="P8" s="2">
        <f t="shared" si="4"/>
        <v>1717</v>
      </c>
      <c r="Q8" s="2">
        <f t="shared" si="0"/>
        <v>8478</v>
      </c>
      <c r="R8" s="2">
        <f t="shared" si="0"/>
        <v>3833</v>
      </c>
      <c r="S8" s="2">
        <f t="shared" si="0"/>
        <v>8413</v>
      </c>
      <c r="T8" s="2">
        <f t="shared" si="5"/>
        <v>2589</v>
      </c>
      <c r="U8" s="2">
        <f t="shared" si="1"/>
        <v>2098</v>
      </c>
      <c r="V8" s="2">
        <f t="shared" si="1"/>
        <v>1357</v>
      </c>
      <c r="W8" s="2">
        <f t="shared" si="1"/>
        <v>5384</v>
      </c>
      <c r="Y8" s="3">
        <f t="shared" si="6"/>
        <v>1192589</v>
      </c>
      <c r="Z8" s="3">
        <f t="shared" si="2"/>
        <v>1082098</v>
      </c>
      <c r="AA8" s="3">
        <f t="shared" si="2"/>
        <v>1041357</v>
      </c>
      <c r="AB8" s="3">
        <f t="shared" si="2"/>
        <v>1315384</v>
      </c>
      <c r="AC8" s="3">
        <f t="shared" si="7"/>
        <v>1031717</v>
      </c>
      <c r="AD8" s="3">
        <f t="shared" si="3"/>
        <v>1338478</v>
      </c>
      <c r="AE8" s="3">
        <f t="shared" si="3"/>
        <v>1203833</v>
      </c>
      <c r="AF8" s="3">
        <f t="shared" si="3"/>
        <v>1288413</v>
      </c>
    </row>
    <row r="9" spans="1:32" ht="37.5" customHeight="1" thickBot="1">
      <c r="A9" s="244" t="s">
        <v>7</v>
      </c>
      <c r="B9" s="245"/>
      <c r="C9" s="15"/>
      <c r="D9" s="17">
        <v>547383</v>
      </c>
      <c r="E9" s="17">
        <v>632379</v>
      </c>
      <c r="F9" s="17">
        <v>700905</v>
      </c>
      <c r="G9" s="17">
        <v>528467</v>
      </c>
      <c r="H9" s="244" t="s">
        <v>7</v>
      </c>
      <c r="I9" s="245"/>
      <c r="J9" s="15"/>
      <c r="K9" s="17">
        <v>416227</v>
      </c>
      <c r="L9" s="17">
        <v>580439</v>
      </c>
      <c r="M9" s="17">
        <v>755176</v>
      </c>
      <c r="N9" s="17">
        <v>456043</v>
      </c>
      <c r="P9" s="2">
        <f t="shared" si="4"/>
        <v>383</v>
      </c>
      <c r="Q9" s="2">
        <f t="shared" si="0"/>
        <v>379</v>
      </c>
      <c r="R9" s="2">
        <f t="shared" si="0"/>
        <v>905</v>
      </c>
      <c r="S9" s="2">
        <f t="shared" si="0"/>
        <v>467</v>
      </c>
      <c r="T9" s="2">
        <f t="shared" si="5"/>
        <v>227</v>
      </c>
      <c r="U9" s="2">
        <f t="shared" si="1"/>
        <v>439</v>
      </c>
      <c r="V9" s="2">
        <f t="shared" si="1"/>
        <v>176</v>
      </c>
      <c r="W9" s="2">
        <f t="shared" si="1"/>
        <v>43</v>
      </c>
      <c r="Y9" s="3">
        <f t="shared" si="6"/>
        <v>416227</v>
      </c>
      <c r="Z9" s="3">
        <f t="shared" si="2"/>
        <v>580439</v>
      </c>
      <c r="AA9" s="3">
        <f t="shared" si="2"/>
        <v>755176</v>
      </c>
      <c r="AB9" s="3">
        <f t="shared" si="2"/>
        <v>456043</v>
      </c>
      <c r="AC9" s="3">
        <f t="shared" si="7"/>
        <v>547383</v>
      </c>
      <c r="AD9" s="3">
        <f t="shared" si="3"/>
        <v>632379</v>
      </c>
      <c r="AE9" s="3">
        <f t="shared" si="3"/>
        <v>700905</v>
      </c>
      <c r="AF9" s="3">
        <f t="shared" si="3"/>
        <v>528467</v>
      </c>
    </row>
    <row r="10" spans="1:32" ht="61.5" customHeight="1" thickBot="1">
      <c r="A10" s="254" t="s">
        <v>8</v>
      </c>
      <c r="B10" s="255"/>
      <c r="C10" s="15"/>
      <c r="D10" s="16">
        <v>45679</v>
      </c>
      <c r="E10" s="16">
        <v>1361405</v>
      </c>
      <c r="F10" s="16">
        <v>-12732</v>
      </c>
      <c r="G10" s="16">
        <v>1319892</v>
      </c>
      <c r="H10" s="254" t="s">
        <v>8</v>
      </c>
      <c r="I10" s="255"/>
      <c r="J10" s="15"/>
      <c r="K10" s="16">
        <v>-73105</v>
      </c>
      <c r="L10" s="16">
        <v>827461</v>
      </c>
      <c r="M10" s="16">
        <v>-545543</v>
      </c>
      <c r="N10" s="16">
        <v>789308</v>
      </c>
      <c r="P10" s="2">
        <f t="shared" si="4"/>
        <v>79</v>
      </c>
      <c r="Q10" s="2">
        <f t="shared" si="0"/>
        <v>1405</v>
      </c>
      <c r="R10" s="2">
        <f t="shared" si="0"/>
        <v>732</v>
      </c>
      <c r="S10" s="2">
        <f t="shared" si="0"/>
        <v>9892</v>
      </c>
      <c r="T10" s="2">
        <f t="shared" si="5"/>
        <v>105</v>
      </c>
      <c r="U10" s="2">
        <f t="shared" si="1"/>
        <v>461</v>
      </c>
      <c r="V10" s="2">
        <f t="shared" si="1"/>
        <v>5543</v>
      </c>
      <c r="W10" s="2">
        <f t="shared" si="1"/>
        <v>308</v>
      </c>
      <c r="Y10" s="3">
        <f t="shared" si="6"/>
        <v>-73105</v>
      </c>
      <c r="Z10" s="3">
        <f t="shared" si="2"/>
        <v>827461</v>
      </c>
      <c r="AA10" s="3">
        <f t="shared" si="2"/>
        <v>-545543</v>
      </c>
      <c r="AB10" s="3">
        <f t="shared" si="2"/>
        <v>789308</v>
      </c>
      <c r="AC10" s="3">
        <f t="shared" si="7"/>
        <v>45679</v>
      </c>
      <c r="AD10" s="3">
        <f t="shared" si="3"/>
        <v>1361405</v>
      </c>
      <c r="AE10" s="3">
        <f t="shared" si="3"/>
        <v>-12732</v>
      </c>
      <c r="AF10" s="3">
        <f t="shared" si="3"/>
        <v>1319892</v>
      </c>
    </row>
    <row r="11" spans="1:32" ht="36" customHeight="1" thickBot="1">
      <c r="A11" s="244" t="s">
        <v>9</v>
      </c>
      <c r="B11" s="245"/>
      <c r="C11" s="15"/>
      <c r="D11" s="17">
        <v>122541</v>
      </c>
      <c r="E11" s="17">
        <v>249345</v>
      </c>
      <c r="F11" s="17">
        <v>538693</v>
      </c>
      <c r="G11" s="17">
        <v>109218</v>
      </c>
      <c r="H11" s="244" t="s">
        <v>9</v>
      </c>
      <c r="I11" s="245"/>
      <c r="J11" s="15"/>
      <c r="K11" s="17">
        <v>695369</v>
      </c>
      <c r="L11" s="17">
        <v>23429</v>
      </c>
      <c r="M11" s="17">
        <v>259218</v>
      </c>
      <c r="N11" s="17">
        <v>64418</v>
      </c>
      <c r="P11" s="2">
        <f t="shared" si="4"/>
        <v>541</v>
      </c>
      <c r="Q11" s="2">
        <f t="shared" si="0"/>
        <v>345</v>
      </c>
      <c r="R11" s="2">
        <f t="shared" si="0"/>
        <v>693</v>
      </c>
      <c r="S11" s="2">
        <f t="shared" si="0"/>
        <v>218</v>
      </c>
      <c r="T11" s="2">
        <f t="shared" si="5"/>
        <v>369</v>
      </c>
      <c r="U11" s="2">
        <f t="shared" si="1"/>
        <v>29</v>
      </c>
      <c r="V11" s="2">
        <f t="shared" si="1"/>
        <v>218</v>
      </c>
      <c r="W11" s="2">
        <f t="shared" si="1"/>
        <v>18</v>
      </c>
      <c r="Y11" s="3">
        <f t="shared" si="6"/>
        <v>695369</v>
      </c>
      <c r="Z11" s="3">
        <f t="shared" si="2"/>
        <v>23429</v>
      </c>
      <c r="AA11" s="3">
        <f t="shared" si="2"/>
        <v>259218</v>
      </c>
      <c r="AB11" s="3">
        <f t="shared" si="2"/>
        <v>64418</v>
      </c>
      <c r="AC11" s="3">
        <f t="shared" si="7"/>
        <v>122541</v>
      </c>
      <c r="AD11" s="3">
        <f t="shared" si="3"/>
        <v>249345</v>
      </c>
      <c r="AE11" s="3">
        <f t="shared" si="3"/>
        <v>538693</v>
      </c>
      <c r="AF11" s="3">
        <f t="shared" si="3"/>
        <v>109218</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168220</v>
      </c>
      <c r="E13" s="16">
        <v>1610750</v>
      </c>
      <c r="F13" s="16">
        <v>525961</v>
      </c>
      <c r="G13" s="16">
        <v>1429110</v>
      </c>
      <c r="H13" s="254" t="s">
        <v>11</v>
      </c>
      <c r="I13" s="255"/>
      <c r="J13" s="15"/>
      <c r="K13" s="16">
        <v>622264</v>
      </c>
      <c r="L13" s="16">
        <v>850889</v>
      </c>
      <c r="M13" s="16">
        <v>-286325</v>
      </c>
      <c r="N13" s="16">
        <v>853725</v>
      </c>
      <c r="P13" s="2">
        <f t="shared" si="4"/>
        <v>220</v>
      </c>
      <c r="Q13" s="2">
        <f t="shared" si="0"/>
        <v>750</v>
      </c>
      <c r="R13" s="2">
        <f t="shared" si="0"/>
        <v>961</v>
      </c>
      <c r="S13" s="2">
        <f t="shared" si="0"/>
        <v>9110</v>
      </c>
      <c r="T13" s="2">
        <f t="shared" si="5"/>
        <v>264</v>
      </c>
      <c r="U13" s="2">
        <f t="shared" si="1"/>
        <v>889</v>
      </c>
      <c r="V13" s="2">
        <f t="shared" si="1"/>
        <v>6325</v>
      </c>
      <c r="W13" s="2">
        <f t="shared" si="1"/>
        <v>725</v>
      </c>
      <c r="Y13" s="3">
        <f t="shared" si="6"/>
        <v>622264</v>
      </c>
      <c r="Z13" s="3">
        <f t="shared" si="2"/>
        <v>850889</v>
      </c>
      <c r="AA13" s="3">
        <f t="shared" si="2"/>
        <v>-286325</v>
      </c>
      <c r="AB13" s="3">
        <f t="shared" si="2"/>
        <v>853725</v>
      </c>
      <c r="AC13" s="3">
        <f t="shared" si="7"/>
        <v>168220</v>
      </c>
      <c r="AD13" s="3">
        <f t="shared" si="3"/>
        <v>1610750</v>
      </c>
      <c r="AE13" s="3">
        <f t="shared" si="3"/>
        <v>525961</v>
      </c>
      <c r="AF13" s="3">
        <f t="shared" si="3"/>
        <v>1429110</v>
      </c>
    </row>
    <row r="14" spans="1:32" ht="49.5" customHeight="1" thickBot="1">
      <c r="A14" s="254" t="s">
        <v>12</v>
      </c>
      <c r="B14" s="255"/>
      <c r="C14" s="15"/>
      <c r="D14" s="16">
        <v>77122</v>
      </c>
      <c r="E14" s="16">
        <v>1433282</v>
      </c>
      <c r="F14" s="16">
        <v>409914</v>
      </c>
      <c r="G14" s="16">
        <v>1136849</v>
      </c>
      <c r="H14" s="254" t="s">
        <v>12</v>
      </c>
      <c r="I14" s="255"/>
      <c r="J14" s="15"/>
      <c r="K14" s="16">
        <v>491193</v>
      </c>
      <c r="L14" s="16">
        <v>740457</v>
      </c>
      <c r="M14" s="16">
        <v>-443801</v>
      </c>
      <c r="N14" s="16">
        <v>746084</v>
      </c>
      <c r="P14" s="2">
        <f t="shared" si="4"/>
        <v>22</v>
      </c>
      <c r="Q14" s="2">
        <f t="shared" si="0"/>
        <v>3282</v>
      </c>
      <c r="R14" s="2">
        <f t="shared" si="0"/>
        <v>914</v>
      </c>
      <c r="S14" s="2">
        <f t="shared" si="0"/>
        <v>6849</v>
      </c>
      <c r="T14" s="2">
        <f t="shared" si="5"/>
        <v>193</v>
      </c>
      <c r="U14" s="2">
        <f t="shared" si="1"/>
        <v>457</v>
      </c>
      <c r="V14" s="2">
        <f t="shared" si="1"/>
        <v>3801</v>
      </c>
      <c r="W14" s="2">
        <f t="shared" si="1"/>
        <v>84</v>
      </c>
      <c r="Y14" s="3">
        <f t="shared" si="6"/>
        <v>491193</v>
      </c>
      <c r="Z14" s="3">
        <f t="shared" si="2"/>
        <v>740457</v>
      </c>
      <c r="AA14" s="3">
        <f t="shared" si="2"/>
        <v>-443801</v>
      </c>
      <c r="AB14" s="3">
        <f t="shared" si="2"/>
        <v>746084</v>
      </c>
      <c r="AC14" s="3">
        <f t="shared" si="7"/>
        <v>77122</v>
      </c>
      <c r="AD14" s="3">
        <f t="shared" si="3"/>
        <v>1433282</v>
      </c>
      <c r="AE14" s="3">
        <f t="shared" si="3"/>
        <v>409914</v>
      </c>
      <c r="AF14" s="3">
        <f t="shared" si="3"/>
        <v>1136849</v>
      </c>
    </row>
    <row r="15" spans="1:32" ht="61.5" customHeight="1" thickBot="1">
      <c r="A15" s="254" t="s">
        <v>13</v>
      </c>
      <c r="B15" s="255"/>
      <c r="C15" s="15"/>
      <c r="D15" s="16">
        <v>54151</v>
      </c>
      <c r="E15" s="16">
        <v>1299311</v>
      </c>
      <c r="F15" s="16">
        <v>312961</v>
      </c>
      <c r="G15" s="16">
        <v>1052727</v>
      </c>
      <c r="H15" s="254" t="s">
        <v>13</v>
      </c>
      <c r="I15" s="255"/>
      <c r="J15" s="15"/>
      <c r="K15" s="16">
        <v>456191</v>
      </c>
      <c r="L15" s="16">
        <v>715576</v>
      </c>
      <c r="M15" s="16">
        <v>-345163</v>
      </c>
      <c r="N15" s="16">
        <v>743439</v>
      </c>
      <c r="P15" s="2">
        <f t="shared" si="4"/>
        <v>51</v>
      </c>
      <c r="Q15" s="2">
        <f t="shared" si="0"/>
        <v>9311</v>
      </c>
      <c r="R15" s="2">
        <f t="shared" si="0"/>
        <v>961</v>
      </c>
      <c r="S15" s="2">
        <f t="shared" si="0"/>
        <v>2727</v>
      </c>
      <c r="T15" s="2">
        <f t="shared" si="5"/>
        <v>191</v>
      </c>
      <c r="U15" s="2">
        <f t="shared" si="1"/>
        <v>576</v>
      </c>
      <c r="V15" s="2">
        <f t="shared" si="1"/>
        <v>5163</v>
      </c>
      <c r="W15" s="2">
        <f t="shared" si="1"/>
        <v>439</v>
      </c>
      <c r="Y15" s="3">
        <f t="shared" si="6"/>
        <v>456191</v>
      </c>
      <c r="Z15" s="3">
        <f t="shared" si="2"/>
        <v>715576</v>
      </c>
      <c r="AA15" s="3">
        <f t="shared" si="2"/>
        <v>-345163</v>
      </c>
      <c r="AB15" s="3">
        <f t="shared" si="2"/>
        <v>743439</v>
      </c>
      <c r="AC15" s="3">
        <f t="shared" si="7"/>
        <v>54151</v>
      </c>
      <c r="AD15" s="3">
        <f t="shared" si="3"/>
        <v>1299311</v>
      </c>
      <c r="AE15" s="3">
        <f t="shared" si="3"/>
        <v>312961</v>
      </c>
      <c r="AF15" s="3">
        <f t="shared" si="3"/>
        <v>1052727</v>
      </c>
    </row>
    <row r="16" spans="1:32" ht="30" customHeight="1" thickBot="1">
      <c r="A16" s="244" t="s">
        <v>14</v>
      </c>
      <c r="B16" s="245"/>
      <c r="C16" s="15"/>
      <c r="D16" s="18">
        <v>19</v>
      </c>
      <c r="E16" s="17">
        <v>1058</v>
      </c>
      <c r="F16" s="18">
        <v>255</v>
      </c>
      <c r="G16" s="18">
        <v>858</v>
      </c>
      <c r="H16" s="244" t="s">
        <v>14</v>
      </c>
      <c r="I16" s="245"/>
      <c r="J16" s="15"/>
      <c r="K16" s="18"/>
      <c r="L16" s="18"/>
      <c r="M16" s="18"/>
      <c r="N16" s="18">
        <v>606</v>
      </c>
      <c r="P16" s="2" t="e">
        <f t="shared" si="4"/>
        <v>#VALUE!</v>
      </c>
      <c r="Q16" s="2">
        <f t="shared" si="0"/>
        <v>8</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606</v>
      </c>
      <c r="AC16" s="3">
        <f t="shared" si="7"/>
        <v>19</v>
      </c>
      <c r="AD16" s="3">
        <f t="shared" si="3"/>
        <v>1058</v>
      </c>
      <c r="AE16" s="3">
        <f t="shared" si="3"/>
        <v>255</v>
      </c>
      <c r="AF16" s="3">
        <f t="shared" si="3"/>
        <v>858</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21303731</v>
      </c>
      <c r="E19" s="16">
        <v>24116359</v>
      </c>
      <c r="F19" s="16">
        <v>20969884</v>
      </c>
      <c r="G19" s="16">
        <v>23758201</v>
      </c>
      <c r="H19" s="252" t="s">
        <v>16</v>
      </c>
      <c r="I19" s="253"/>
      <c r="J19" s="15"/>
      <c r="K19" s="16">
        <v>19130560</v>
      </c>
      <c r="L19" s="16">
        <v>21989545</v>
      </c>
      <c r="M19" s="16">
        <v>22309076</v>
      </c>
      <c r="N19" s="16">
        <v>23368667</v>
      </c>
      <c r="P19" s="2">
        <f t="shared" ref="P19:S38" si="9">REPLACE(D19,1,3,"")/1</f>
        <v>3731</v>
      </c>
      <c r="Q19" s="2">
        <f t="shared" si="9"/>
        <v>16359</v>
      </c>
      <c r="R19" s="2">
        <f t="shared" si="9"/>
        <v>69884</v>
      </c>
      <c r="S19" s="2">
        <f t="shared" si="9"/>
        <v>58201</v>
      </c>
      <c r="T19" s="2">
        <f t="shared" ref="T19:W38" si="10">REPLACE(K19,1,3,"")/1</f>
        <v>30560</v>
      </c>
      <c r="U19" s="2">
        <f t="shared" si="10"/>
        <v>89545</v>
      </c>
      <c r="V19" s="2">
        <f t="shared" si="10"/>
        <v>9076</v>
      </c>
      <c r="W19" s="2">
        <f t="shared" si="10"/>
        <v>68667</v>
      </c>
      <c r="Y19" s="3">
        <f t="shared" si="6"/>
        <v>19130560</v>
      </c>
      <c r="Z19" s="3">
        <f t="shared" si="6"/>
        <v>21989545</v>
      </c>
      <c r="AA19" s="3">
        <f t="shared" si="6"/>
        <v>22309076</v>
      </c>
      <c r="AB19" s="3">
        <f t="shared" si="6"/>
        <v>23368667</v>
      </c>
      <c r="AC19" s="3">
        <f t="shared" si="7"/>
        <v>21303731</v>
      </c>
      <c r="AD19" s="3">
        <f t="shared" si="7"/>
        <v>24116359</v>
      </c>
      <c r="AE19" s="3">
        <f t="shared" si="7"/>
        <v>20969884</v>
      </c>
      <c r="AF19" s="3">
        <f t="shared" si="7"/>
        <v>23758201</v>
      </c>
    </row>
    <row r="20" spans="1:32" ht="61.5" customHeight="1" thickBot="1">
      <c r="A20" s="244" t="s">
        <v>17</v>
      </c>
      <c r="B20" s="245"/>
      <c r="C20" s="15"/>
      <c r="D20" s="17">
        <v>5261500</v>
      </c>
      <c r="E20" s="17">
        <v>8163346</v>
      </c>
      <c r="F20" s="17">
        <v>7229745</v>
      </c>
      <c r="G20" s="17">
        <v>10676665</v>
      </c>
      <c r="H20" s="244" t="s">
        <v>17</v>
      </c>
      <c r="I20" s="245"/>
      <c r="J20" s="15"/>
      <c r="K20" s="17">
        <v>3888256</v>
      </c>
      <c r="L20" s="17">
        <v>5248160</v>
      </c>
      <c r="M20" s="17">
        <v>2764885</v>
      </c>
      <c r="N20" s="17">
        <v>4695969</v>
      </c>
      <c r="P20" s="2">
        <f t="shared" si="9"/>
        <v>1500</v>
      </c>
      <c r="Q20" s="2">
        <f t="shared" si="9"/>
        <v>3346</v>
      </c>
      <c r="R20" s="2">
        <f t="shared" si="9"/>
        <v>9745</v>
      </c>
      <c r="S20" s="2">
        <f t="shared" si="9"/>
        <v>76665</v>
      </c>
      <c r="T20" s="2">
        <f t="shared" si="10"/>
        <v>8256</v>
      </c>
      <c r="U20" s="2">
        <f t="shared" si="10"/>
        <v>8160</v>
      </c>
      <c r="V20" s="2">
        <f t="shared" si="10"/>
        <v>4885</v>
      </c>
      <c r="W20" s="2">
        <f t="shared" si="10"/>
        <v>5969</v>
      </c>
      <c r="Y20" s="3">
        <f t="shared" si="6"/>
        <v>3888256</v>
      </c>
      <c r="Z20" s="3">
        <f t="shared" si="6"/>
        <v>5248160</v>
      </c>
      <c r="AA20" s="3">
        <f t="shared" si="6"/>
        <v>2764885</v>
      </c>
      <c r="AB20" s="3">
        <f t="shared" si="6"/>
        <v>4695969</v>
      </c>
      <c r="AC20" s="3">
        <f t="shared" si="7"/>
        <v>5261500</v>
      </c>
      <c r="AD20" s="3">
        <f t="shared" si="7"/>
        <v>8163346</v>
      </c>
      <c r="AE20" s="3">
        <f t="shared" si="7"/>
        <v>7229745</v>
      </c>
      <c r="AF20" s="3">
        <f t="shared" si="7"/>
        <v>10676665</v>
      </c>
    </row>
    <row r="21" spans="1:32" ht="30" customHeight="1" thickBot="1">
      <c r="A21" s="244" t="s">
        <v>18</v>
      </c>
      <c r="B21" s="245"/>
      <c r="C21" s="15"/>
      <c r="D21" s="17">
        <v>678102</v>
      </c>
      <c r="E21" s="17">
        <v>750754</v>
      </c>
      <c r="F21" s="17">
        <v>721299</v>
      </c>
      <c r="G21" s="17">
        <v>370884</v>
      </c>
      <c r="H21" s="244" t="s">
        <v>18</v>
      </c>
      <c r="I21" s="245"/>
      <c r="J21" s="15"/>
      <c r="K21" s="17">
        <v>422881</v>
      </c>
      <c r="L21" s="17">
        <v>548536</v>
      </c>
      <c r="M21" s="17">
        <v>763676</v>
      </c>
      <c r="N21" s="17">
        <v>502811</v>
      </c>
      <c r="P21" s="2">
        <f t="shared" si="9"/>
        <v>102</v>
      </c>
      <c r="Q21" s="2">
        <f t="shared" si="9"/>
        <v>754</v>
      </c>
      <c r="R21" s="2">
        <f t="shared" si="9"/>
        <v>299</v>
      </c>
      <c r="S21" s="2">
        <f t="shared" si="9"/>
        <v>884</v>
      </c>
      <c r="T21" s="2">
        <f t="shared" si="10"/>
        <v>881</v>
      </c>
      <c r="U21" s="2">
        <f t="shared" si="10"/>
        <v>536</v>
      </c>
      <c r="V21" s="2">
        <f t="shared" si="10"/>
        <v>676</v>
      </c>
      <c r="W21" s="2">
        <f t="shared" si="10"/>
        <v>811</v>
      </c>
      <c r="Y21" s="3">
        <f t="shared" si="6"/>
        <v>422881</v>
      </c>
      <c r="Z21" s="3">
        <f t="shared" si="6"/>
        <v>548536</v>
      </c>
      <c r="AA21" s="3">
        <f t="shared" si="6"/>
        <v>763676</v>
      </c>
      <c r="AB21" s="3">
        <f t="shared" si="6"/>
        <v>502811</v>
      </c>
      <c r="AC21" s="3">
        <f t="shared" si="7"/>
        <v>678102</v>
      </c>
      <c r="AD21" s="3">
        <f t="shared" si="7"/>
        <v>750754</v>
      </c>
      <c r="AE21" s="3">
        <f t="shared" si="7"/>
        <v>721299</v>
      </c>
      <c r="AF21" s="3">
        <f t="shared" si="7"/>
        <v>370884</v>
      </c>
    </row>
    <row r="22" spans="1:32" ht="36" customHeight="1" thickBot="1">
      <c r="A22" s="244" t="s">
        <v>19</v>
      </c>
      <c r="B22" s="245"/>
      <c r="C22" s="15"/>
      <c r="D22" s="17">
        <v>12101206</v>
      </c>
      <c r="E22" s="17">
        <v>12300144</v>
      </c>
      <c r="F22" s="17">
        <v>9442685</v>
      </c>
      <c r="G22" s="17">
        <v>9149506</v>
      </c>
      <c r="H22" s="244" t="s">
        <v>19</v>
      </c>
      <c r="I22" s="245"/>
      <c r="J22" s="15"/>
      <c r="K22" s="17">
        <v>12309214</v>
      </c>
      <c r="L22" s="17">
        <v>13808875</v>
      </c>
      <c r="M22" s="17">
        <v>15622855</v>
      </c>
      <c r="N22" s="17">
        <v>15152494</v>
      </c>
      <c r="P22" s="2">
        <f t="shared" si="9"/>
        <v>1206</v>
      </c>
      <c r="Q22" s="2">
        <f t="shared" si="9"/>
        <v>144</v>
      </c>
      <c r="R22" s="2">
        <f t="shared" si="9"/>
        <v>2685</v>
      </c>
      <c r="S22" s="2">
        <f t="shared" si="9"/>
        <v>9506</v>
      </c>
      <c r="T22" s="2">
        <f t="shared" si="10"/>
        <v>9214</v>
      </c>
      <c r="U22" s="2">
        <f t="shared" si="10"/>
        <v>8875</v>
      </c>
      <c r="V22" s="2">
        <f t="shared" si="10"/>
        <v>22855</v>
      </c>
      <c r="W22" s="2">
        <f t="shared" si="10"/>
        <v>52494</v>
      </c>
      <c r="Y22" s="3">
        <f t="shared" si="6"/>
        <v>12309214</v>
      </c>
      <c r="Z22" s="3">
        <f t="shared" si="6"/>
        <v>13808875</v>
      </c>
      <c r="AA22" s="3">
        <f t="shared" si="6"/>
        <v>15622855</v>
      </c>
      <c r="AB22" s="3">
        <f t="shared" si="6"/>
        <v>15152494</v>
      </c>
      <c r="AC22" s="3">
        <f t="shared" si="7"/>
        <v>12101206</v>
      </c>
      <c r="AD22" s="3">
        <f t="shared" si="7"/>
        <v>12300144</v>
      </c>
      <c r="AE22" s="3">
        <f t="shared" si="7"/>
        <v>9442685</v>
      </c>
      <c r="AF22" s="3">
        <f t="shared" si="7"/>
        <v>9149506</v>
      </c>
    </row>
    <row r="23" spans="1:32" ht="15" customHeight="1" thickBot="1">
      <c r="A23" s="244" t="s">
        <v>20</v>
      </c>
      <c r="B23" s="245"/>
      <c r="C23" s="15"/>
      <c r="D23" s="17">
        <v>2806242</v>
      </c>
      <c r="E23" s="17">
        <v>2531918</v>
      </c>
      <c r="F23" s="17">
        <v>3228358</v>
      </c>
      <c r="G23" s="17">
        <v>3141926</v>
      </c>
      <c r="H23" s="244" t="s">
        <v>20</v>
      </c>
      <c r="I23" s="245"/>
      <c r="J23" s="15"/>
      <c r="K23" s="17">
        <v>2123844</v>
      </c>
      <c r="L23" s="17">
        <v>1957304</v>
      </c>
      <c r="M23" s="17">
        <v>2712181</v>
      </c>
      <c r="N23" s="17">
        <v>2551674</v>
      </c>
      <c r="P23" s="2">
        <f t="shared" si="9"/>
        <v>6242</v>
      </c>
      <c r="Q23" s="2">
        <f t="shared" si="9"/>
        <v>1918</v>
      </c>
      <c r="R23" s="2">
        <f t="shared" si="9"/>
        <v>8358</v>
      </c>
      <c r="S23" s="2">
        <f t="shared" si="9"/>
        <v>1926</v>
      </c>
      <c r="T23" s="2">
        <f t="shared" si="10"/>
        <v>3844</v>
      </c>
      <c r="U23" s="2">
        <f t="shared" si="10"/>
        <v>7304</v>
      </c>
      <c r="V23" s="2">
        <f t="shared" si="10"/>
        <v>2181</v>
      </c>
      <c r="W23" s="2">
        <f t="shared" si="10"/>
        <v>1674</v>
      </c>
      <c r="Y23" s="3">
        <f t="shared" si="6"/>
        <v>2123844</v>
      </c>
      <c r="Z23" s="3">
        <f t="shared" si="6"/>
        <v>1957304</v>
      </c>
      <c r="AA23" s="3">
        <f t="shared" si="6"/>
        <v>2712181</v>
      </c>
      <c r="AB23" s="3">
        <f t="shared" si="6"/>
        <v>2551674</v>
      </c>
      <c r="AC23" s="3">
        <f t="shared" si="7"/>
        <v>2806242</v>
      </c>
      <c r="AD23" s="3">
        <f t="shared" si="7"/>
        <v>2531918</v>
      </c>
      <c r="AE23" s="3">
        <f t="shared" si="7"/>
        <v>3228358</v>
      </c>
      <c r="AF23" s="3">
        <f t="shared" si="7"/>
        <v>3141926</v>
      </c>
    </row>
    <row r="24" spans="1:32" ht="36" customHeight="1" thickBot="1">
      <c r="A24" s="244" t="s">
        <v>21</v>
      </c>
      <c r="B24" s="245"/>
      <c r="C24" s="15"/>
      <c r="D24" s="17">
        <v>456681</v>
      </c>
      <c r="E24" s="17">
        <v>370197</v>
      </c>
      <c r="F24" s="17">
        <v>347797</v>
      </c>
      <c r="G24" s="17">
        <v>419220</v>
      </c>
      <c r="H24" s="244" t="s">
        <v>21</v>
      </c>
      <c r="I24" s="245"/>
      <c r="J24" s="15"/>
      <c r="K24" s="17">
        <v>386365</v>
      </c>
      <c r="L24" s="17">
        <v>426671</v>
      </c>
      <c r="M24" s="17">
        <v>445479</v>
      </c>
      <c r="N24" s="17">
        <v>465719</v>
      </c>
      <c r="P24" s="2">
        <f t="shared" si="9"/>
        <v>681</v>
      </c>
      <c r="Q24" s="2">
        <f t="shared" si="9"/>
        <v>197</v>
      </c>
      <c r="R24" s="2">
        <f t="shared" si="9"/>
        <v>797</v>
      </c>
      <c r="S24" s="2">
        <f t="shared" si="9"/>
        <v>220</v>
      </c>
      <c r="T24" s="2">
        <f t="shared" si="10"/>
        <v>365</v>
      </c>
      <c r="U24" s="2">
        <f t="shared" si="10"/>
        <v>671</v>
      </c>
      <c r="V24" s="2">
        <f t="shared" si="10"/>
        <v>479</v>
      </c>
      <c r="W24" s="2">
        <f t="shared" si="10"/>
        <v>719</v>
      </c>
      <c r="Y24" s="3">
        <f t="shared" si="6"/>
        <v>386365</v>
      </c>
      <c r="Z24" s="3">
        <f t="shared" si="6"/>
        <v>426671</v>
      </c>
      <c r="AA24" s="3">
        <f t="shared" si="6"/>
        <v>445479</v>
      </c>
      <c r="AB24" s="3">
        <f t="shared" si="6"/>
        <v>465719</v>
      </c>
      <c r="AC24" s="3">
        <f t="shared" si="7"/>
        <v>456681</v>
      </c>
      <c r="AD24" s="3">
        <f t="shared" si="7"/>
        <v>370197</v>
      </c>
      <c r="AE24" s="3">
        <f t="shared" si="7"/>
        <v>347797</v>
      </c>
      <c r="AF24" s="3">
        <f t="shared" si="7"/>
        <v>419220</v>
      </c>
    </row>
    <row r="25" spans="1:32" ht="24" customHeight="1" thickBot="1">
      <c r="A25" s="254" t="s">
        <v>22</v>
      </c>
      <c r="B25" s="255"/>
      <c r="C25" s="15"/>
      <c r="D25" s="16">
        <v>72731358</v>
      </c>
      <c r="E25" s="16">
        <v>68261467</v>
      </c>
      <c r="F25" s="16">
        <v>67464043</v>
      </c>
      <c r="G25" s="16">
        <v>65226760</v>
      </c>
      <c r="H25" s="254" t="s">
        <v>22</v>
      </c>
      <c r="I25" s="255"/>
      <c r="J25" s="15"/>
      <c r="K25" s="16">
        <v>73445303</v>
      </c>
      <c r="L25" s="16">
        <v>73382607</v>
      </c>
      <c r="M25" s="16">
        <v>74171251</v>
      </c>
      <c r="N25" s="16">
        <v>73375465</v>
      </c>
      <c r="P25" s="2">
        <f t="shared" si="9"/>
        <v>31358</v>
      </c>
      <c r="Q25" s="2">
        <f t="shared" si="9"/>
        <v>61467</v>
      </c>
      <c r="R25" s="2">
        <f t="shared" si="9"/>
        <v>64043</v>
      </c>
      <c r="S25" s="2">
        <f t="shared" si="9"/>
        <v>26760</v>
      </c>
      <c r="T25" s="2">
        <f t="shared" si="10"/>
        <v>45303</v>
      </c>
      <c r="U25" s="2">
        <f t="shared" si="10"/>
        <v>82607</v>
      </c>
      <c r="V25" s="2">
        <f t="shared" si="10"/>
        <v>71251</v>
      </c>
      <c r="W25" s="2">
        <f t="shared" si="10"/>
        <v>75465</v>
      </c>
      <c r="Y25" s="3">
        <f t="shared" si="6"/>
        <v>73445303</v>
      </c>
      <c r="Z25" s="3">
        <f t="shared" si="6"/>
        <v>73382607</v>
      </c>
      <c r="AA25" s="3">
        <f t="shared" si="6"/>
        <v>74171251</v>
      </c>
      <c r="AB25" s="3">
        <f t="shared" si="6"/>
        <v>73375465</v>
      </c>
      <c r="AC25" s="3">
        <f t="shared" si="7"/>
        <v>72731358</v>
      </c>
      <c r="AD25" s="3">
        <f t="shared" si="7"/>
        <v>68261467</v>
      </c>
      <c r="AE25" s="3">
        <f t="shared" si="7"/>
        <v>67464043</v>
      </c>
      <c r="AF25" s="3">
        <f t="shared" si="7"/>
        <v>65226760</v>
      </c>
    </row>
    <row r="26" spans="1:32" ht="15" customHeight="1" thickBot="1">
      <c r="A26" s="244" t="s">
        <v>23</v>
      </c>
      <c r="B26" s="245"/>
      <c r="C26" s="15"/>
      <c r="D26" s="17">
        <v>58705259</v>
      </c>
      <c r="E26" s="17">
        <v>56007023</v>
      </c>
      <c r="F26" s="17">
        <v>55065719</v>
      </c>
      <c r="G26" s="17">
        <v>53801053</v>
      </c>
      <c r="H26" s="244" t="s">
        <v>23</v>
      </c>
      <c r="I26" s="245"/>
      <c r="J26" s="15"/>
      <c r="K26" s="17">
        <v>56728381</v>
      </c>
      <c r="L26" s="17">
        <v>55641173</v>
      </c>
      <c r="M26" s="17">
        <v>61409519</v>
      </c>
      <c r="N26" s="17">
        <v>60029382</v>
      </c>
      <c r="P26" s="2">
        <f t="shared" si="9"/>
        <v>5259</v>
      </c>
      <c r="Q26" s="2">
        <f t="shared" si="9"/>
        <v>7023</v>
      </c>
      <c r="R26" s="2">
        <f t="shared" si="9"/>
        <v>65719</v>
      </c>
      <c r="S26" s="2">
        <f t="shared" si="9"/>
        <v>1053</v>
      </c>
      <c r="T26" s="2">
        <f t="shared" si="10"/>
        <v>28381</v>
      </c>
      <c r="U26" s="2">
        <f t="shared" si="10"/>
        <v>41173</v>
      </c>
      <c r="V26" s="2">
        <f t="shared" si="10"/>
        <v>9519</v>
      </c>
      <c r="W26" s="2">
        <f t="shared" si="10"/>
        <v>29382</v>
      </c>
      <c r="Y26" s="3">
        <f t="shared" si="6"/>
        <v>56728381</v>
      </c>
      <c r="Z26" s="3">
        <f t="shared" si="6"/>
        <v>55641173</v>
      </c>
      <c r="AA26" s="3">
        <f t="shared" si="6"/>
        <v>61409519</v>
      </c>
      <c r="AB26" s="3">
        <f t="shared" si="6"/>
        <v>60029382</v>
      </c>
      <c r="AC26" s="3">
        <f t="shared" si="7"/>
        <v>58705259</v>
      </c>
      <c r="AD26" s="3">
        <f t="shared" si="7"/>
        <v>56007023</v>
      </c>
      <c r="AE26" s="3">
        <f t="shared" si="7"/>
        <v>55065719</v>
      </c>
      <c r="AF26" s="3">
        <f t="shared" si="7"/>
        <v>53801053</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2037204</v>
      </c>
      <c r="E28" s="17">
        <v>2074489</v>
      </c>
      <c r="F28" s="17">
        <v>2116301</v>
      </c>
      <c r="G28" s="17">
        <v>2159042</v>
      </c>
      <c r="H28" s="244" t="s">
        <v>25</v>
      </c>
      <c r="I28" s="245"/>
      <c r="J28" s="15"/>
      <c r="K28" s="17">
        <v>1932667</v>
      </c>
      <c r="L28" s="17">
        <v>2016123</v>
      </c>
      <c r="M28" s="17">
        <v>2066294</v>
      </c>
      <c r="N28" s="17">
        <v>2106170</v>
      </c>
      <c r="P28" s="2">
        <f t="shared" si="9"/>
        <v>7204</v>
      </c>
      <c r="Q28" s="2">
        <f t="shared" si="9"/>
        <v>4489</v>
      </c>
      <c r="R28" s="2">
        <f t="shared" si="9"/>
        <v>6301</v>
      </c>
      <c r="S28" s="2">
        <f t="shared" si="9"/>
        <v>9042</v>
      </c>
      <c r="T28" s="2">
        <f t="shared" si="10"/>
        <v>2667</v>
      </c>
      <c r="U28" s="2">
        <f t="shared" si="10"/>
        <v>6123</v>
      </c>
      <c r="V28" s="2">
        <f t="shared" si="10"/>
        <v>6294</v>
      </c>
      <c r="W28" s="2">
        <f t="shared" si="10"/>
        <v>6170</v>
      </c>
      <c r="Y28" s="3">
        <f t="shared" si="6"/>
        <v>1932667</v>
      </c>
      <c r="Z28" s="3">
        <f t="shared" si="6"/>
        <v>2016123</v>
      </c>
      <c r="AA28" s="3">
        <f t="shared" si="6"/>
        <v>2066294</v>
      </c>
      <c r="AB28" s="3">
        <f t="shared" si="6"/>
        <v>2106170</v>
      </c>
      <c r="AC28" s="3">
        <f t="shared" si="7"/>
        <v>2037204</v>
      </c>
      <c r="AD28" s="3">
        <f t="shared" si="7"/>
        <v>2074489</v>
      </c>
      <c r="AE28" s="3">
        <f t="shared" si="7"/>
        <v>2116301</v>
      </c>
      <c r="AF28" s="3">
        <f t="shared" si="7"/>
        <v>2159042</v>
      </c>
    </row>
    <row r="29" spans="1:32" ht="15" customHeight="1" thickBot="1">
      <c r="A29" s="254" t="s">
        <v>26</v>
      </c>
      <c r="B29" s="255"/>
      <c r="C29" s="15"/>
      <c r="D29" s="16">
        <v>94035089</v>
      </c>
      <c r="E29" s="16">
        <v>92377826</v>
      </c>
      <c r="F29" s="16">
        <v>88433927</v>
      </c>
      <c r="G29" s="16">
        <v>88984960</v>
      </c>
      <c r="H29" s="254" t="s">
        <v>26</v>
      </c>
      <c r="I29" s="255"/>
      <c r="J29" s="15"/>
      <c r="K29" s="16">
        <v>92575863</v>
      </c>
      <c r="L29" s="16">
        <v>95372153</v>
      </c>
      <c r="M29" s="16">
        <v>96480328</v>
      </c>
      <c r="N29" s="16">
        <v>96744133</v>
      </c>
      <c r="P29" s="2">
        <f t="shared" si="9"/>
        <v>35089</v>
      </c>
      <c r="Q29" s="2">
        <f t="shared" si="9"/>
        <v>77826</v>
      </c>
      <c r="R29" s="2">
        <f t="shared" si="9"/>
        <v>33927</v>
      </c>
      <c r="S29" s="2">
        <f t="shared" si="9"/>
        <v>84960</v>
      </c>
      <c r="T29" s="2">
        <f t="shared" si="10"/>
        <v>75863</v>
      </c>
      <c r="U29" s="2">
        <f t="shared" si="10"/>
        <v>72153</v>
      </c>
      <c r="V29" s="2">
        <f t="shared" si="10"/>
        <v>80328</v>
      </c>
      <c r="W29" s="2">
        <f t="shared" si="10"/>
        <v>44133</v>
      </c>
      <c r="Y29" s="3">
        <f t="shared" si="6"/>
        <v>92575863</v>
      </c>
      <c r="Z29" s="3">
        <f t="shared" si="6"/>
        <v>95372153</v>
      </c>
      <c r="AA29" s="3">
        <f t="shared" si="6"/>
        <v>96480328</v>
      </c>
      <c r="AB29" s="3">
        <f t="shared" si="6"/>
        <v>96744133</v>
      </c>
      <c r="AC29" s="3">
        <f t="shared" si="7"/>
        <v>94035089</v>
      </c>
      <c r="AD29" s="3">
        <f t="shared" si="7"/>
        <v>92377826</v>
      </c>
      <c r="AE29" s="3">
        <f t="shared" si="7"/>
        <v>88433927</v>
      </c>
      <c r="AF29" s="3">
        <f t="shared" si="7"/>
        <v>88984960</v>
      </c>
    </row>
    <row r="30" spans="1:32" ht="15" customHeight="1" thickBot="1">
      <c r="A30" s="254" t="s">
        <v>27</v>
      </c>
      <c r="B30" s="255"/>
      <c r="C30" s="15"/>
      <c r="D30" s="16">
        <v>77699747</v>
      </c>
      <c r="E30" s="16">
        <v>75355726</v>
      </c>
      <c r="F30" s="16">
        <v>70993439</v>
      </c>
      <c r="G30" s="16">
        <v>70414553</v>
      </c>
      <c r="H30" s="254" t="s">
        <v>27</v>
      </c>
      <c r="I30" s="255"/>
      <c r="J30" s="15"/>
      <c r="K30" s="16">
        <v>78841084</v>
      </c>
      <c r="L30" s="16">
        <v>78521223</v>
      </c>
      <c r="M30" s="16">
        <v>80237726</v>
      </c>
      <c r="N30" s="16">
        <v>79800463</v>
      </c>
      <c r="P30" s="2">
        <f t="shared" si="9"/>
        <v>99747</v>
      </c>
      <c r="Q30" s="2">
        <f t="shared" si="9"/>
        <v>55726</v>
      </c>
      <c r="R30" s="2">
        <f t="shared" si="9"/>
        <v>93439</v>
      </c>
      <c r="S30" s="2">
        <f t="shared" si="9"/>
        <v>14553</v>
      </c>
      <c r="T30" s="2">
        <f t="shared" si="10"/>
        <v>41084</v>
      </c>
      <c r="U30" s="2">
        <f t="shared" si="10"/>
        <v>21223</v>
      </c>
      <c r="V30" s="2">
        <f t="shared" si="10"/>
        <v>37726</v>
      </c>
      <c r="W30" s="2">
        <f t="shared" si="10"/>
        <v>463</v>
      </c>
      <c r="Y30" s="3">
        <f t="shared" si="6"/>
        <v>78841084</v>
      </c>
      <c r="Z30" s="3">
        <f t="shared" si="6"/>
        <v>78521223</v>
      </c>
      <c r="AA30" s="3">
        <f t="shared" si="6"/>
        <v>80237726</v>
      </c>
      <c r="AB30" s="3">
        <f t="shared" si="6"/>
        <v>79800463</v>
      </c>
      <c r="AC30" s="3">
        <f t="shared" si="7"/>
        <v>77699747</v>
      </c>
      <c r="AD30" s="3">
        <f t="shared" si="7"/>
        <v>75355726</v>
      </c>
      <c r="AE30" s="3">
        <f t="shared" si="7"/>
        <v>70993439</v>
      </c>
      <c r="AF30" s="3">
        <f t="shared" si="7"/>
        <v>70414553</v>
      </c>
    </row>
    <row r="31" spans="1:32" ht="15" customHeight="1" thickBot="1">
      <c r="A31" s="244" t="s">
        <v>28</v>
      </c>
      <c r="B31" s="245"/>
      <c r="C31" s="15"/>
      <c r="D31" s="17">
        <v>34987496</v>
      </c>
      <c r="E31" s="17">
        <v>34181745</v>
      </c>
      <c r="F31" s="17">
        <v>32615316</v>
      </c>
      <c r="G31" s="17">
        <v>34611426</v>
      </c>
      <c r="H31" s="244" t="s">
        <v>28</v>
      </c>
      <c r="I31" s="245"/>
      <c r="J31" s="15"/>
      <c r="K31" s="17">
        <v>31098243</v>
      </c>
      <c r="L31" s="17">
        <v>32110474</v>
      </c>
      <c r="M31" s="17">
        <v>29364800</v>
      </c>
      <c r="N31" s="17">
        <v>33827607</v>
      </c>
      <c r="P31" s="2">
        <f t="shared" si="9"/>
        <v>87496</v>
      </c>
      <c r="Q31" s="2">
        <f t="shared" si="9"/>
        <v>81745</v>
      </c>
      <c r="R31" s="2">
        <f t="shared" si="9"/>
        <v>15316</v>
      </c>
      <c r="S31" s="2">
        <f t="shared" si="9"/>
        <v>11426</v>
      </c>
      <c r="T31" s="2">
        <f t="shared" si="10"/>
        <v>98243</v>
      </c>
      <c r="U31" s="2">
        <f t="shared" si="10"/>
        <v>10474</v>
      </c>
      <c r="V31" s="2">
        <f t="shared" si="10"/>
        <v>64800</v>
      </c>
      <c r="W31" s="2">
        <f t="shared" si="10"/>
        <v>27607</v>
      </c>
      <c r="Y31" s="3">
        <f t="shared" si="6"/>
        <v>31098243</v>
      </c>
      <c r="Z31" s="3">
        <f t="shared" si="6"/>
        <v>32110474</v>
      </c>
      <c r="AA31" s="3">
        <f t="shared" si="6"/>
        <v>29364800</v>
      </c>
      <c r="AB31" s="3">
        <f t="shared" si="6"/>
        <v>33827607</v>
      </c>
      <c r="AC31" s="3">
        <f t="shared" si="7"/>
        <v>34987496</v>
      </c>
      <c r="AD31" s="3">
        <f t="shared" si="7"/>
        <v>34181745</v>
      </c>
      <c r="AE31" s="3">
        <f t="shared" si="7"/>
        <v>32615316</v>
      </c>
      <c r="AF31" s="3">
        <f t="shared" si="7"/>
        <v>34611426</v>
      </c>
    </row>
    <row r="32" spans="1:32" ht="24" customHeight="1" thickBot="1">
      <c r="A32" s="244" t="s">
        <v>29</v>
      </c>
      <c r="B32" s="245"/>
      <c r="C32" s="15"/>
      <c r="D32" s="17">
        <v>42712251</v>
      </c>
      <c r="E32" s="17">
        <v>41173981</v>
      </c>
      <c r="F32" s="17">
        <v>38378124</v>
      </c>
      <c r="G32" s="17">
        <v>35803127</v>
      </c>
      <c r="H32" s="244" t="s">
        <v>29</v>
      </c>
      <c r="I32" s="245"/>
      <c r="J32" s="15"/>
      <c r="K32" s="17">
        <v>47742842</v>
      </c>
      <c r="L32" s="17">
        <v>46410749</v>
      </c>
      <c r="M32" s="17">
        <v>50872926</v>
      </c>
      <c r="N32" s="17">
        <v>45972855</v>
      </c>
      <c r="P32" s="2">
        <f t="shared" si="9"/>
        <v>12251</v>
      </c>
      <c r="Q32" s="2">
        <f t="shared" si="9"/>
        <v>73981</v>
      </c>
      <c r="R32" s="2">
        <f t="shared" si="9"/>
        <v>78124</v>
      </c>
      <c r="S32" s="2">
        <f t="shared" si="9"/>
        <v>3127</v>
      </c>
      <c r="T32" s="2">
        <f t="shared" si="10"/>
        <v>42842</v>
      </c>
      <c r="U32" s="2">
        <f t="shared" si="10"/>
        <v>10749</v>
      </c>
      <c r="V32" s="2">
        <f t="shared" si="10"/>
        <v>72926</v>
      </c>
      <c r="W32" s="2">
        <f t="shared" si="10"/>
        <v>72855</v>
      </c>
      <c r="Y32" s="3">
        <f t="shared" si="6"/>
        <v>47742842</v>
      </c>
      <c r="Z32" s="3">
        <f t="shared" si="6"/>
        <v>46410749</v>
      </c>
      <c r="AA32" s="3">
        <f t="shared" si="6"/>
        <v>50872926</v>
      </c>
      <c r="AB32" s="3">
        <f t="shared" si="6"/>
        <v>45972855</v>
      </c>
      <c r="AC32" s="3">
        <f t="shared" si="7"/>
        <v>42712251</v>
      </c>
      <c r="AD32" s="3">
        <f t="shared" si="7"/>
        <v>41173981</v>
      </c>
      <c r="AE32" s="3">
        <f t="shared" si="7"/>
        <v>38378124</v>
      </c>
      <c r="AF32" s="3">
        <f t="shared" si="7"/>
        <v>35803127</v>
      </c>
    </row>
    <row r="33" spans="1:32" ht="24" customHeight="1" thickBot="1">
      <c r="A33" s="254" t="s">
        <v>30</v>
      </c>
      <c r="B33" s="255"/>
      <c r="C33" s="15"/>
      <c r="D33" s="16">
        <v>16335343</v>
      </c>
      <c r="E33" s="16">
        <v>17022099</v>
      </c>
      <c r="F33" s="16">
        <v>17440488</v>
      </c>
      <c r="G33" s="16">
        <v>18570407</v>
      </c>
      <c r="H33" s="254" t="s">
        <v>30</v>
      </c>
      <c r="I33" s="255"/>
      <c r="J33" s="15"/>
      <c r="K33" s="16">
        <v>13734779</v>
      </c>
      <c r="L33" s="16">
        <v>16850930</v>
      </c>
      <c r="M33" s="16">
        <v>16242602</v>
      </c>
      <c r="N33" s="16">
        <v>16943670</v>
      </c>
      <c r="P33" s="2">
        <f t="shared" si="9"/>
        <v>35343</v>
      </c>
      <c r="Q33" s="2">
        <f t="shared" si="9"/>
        <v>22099</v>
      </c>
      <c r="R33" s="2">
        <f t="shared" si="9"/>
        <v>40488</v>
      </c>
      <c r="S33" s="2">
        <f t="shared" si="9"/>
        <v>70407</v>
      </c>
      <c r="T33" s="2">
        <f t="shared" si="10"/>
        <v>34779</v>
      </c>
      <c r="U33" s="2">
        <f t="shared" si="10"/>
        <v>50930</v>
      </c>
      <c r="V33" s="2">
        <f t="shared" si="10"/>
        <v>42602</v>
      </c>
      <c r="W33" s="2">
        <f t="shared" si="10"/>
        <v>43670</v>
      </c>
      <c r="Y33" s="3">
        <f t="shared" si="6"/>
        <v>13734779</v>
      </c>
      <c r="Z33" s="3">
        <f t="shared" si="6"/>
        <v>16850930</v>
      </c>
      <c r="AA33" s="3">
        <f t="shared" si="6"/>
        <v>16242602</v>
      </c>
      <c r="AB33" s="3">
        <f t="shared" si="6"/>
        <v>16943670</v>
      </c>
      <c r="AC33" s="3">
        <f t="shared" si="7"/>
        <v>16335343</v>
      </c>
      <c r="AD33" s="3">
        <f t="shared" si="7"/>
        <v>17022099</v>
      </c>
      <c r="AE33" s="3">
        <f t="shared" si="7"/>
        <v>17440488</v>
      </c>
      <c r="AF33" s="3">
        <f t="shared" si="7"/>
        <v>18570407</v>
      </c>
    </row>
    <row r="34" spans="1:32" ht="30" customHeight="1" thickBot="1">
      <c r="A34" s="244" t="s">
        <v>31</v>
      </c>
      <c r="B34" s="245"/>
      <c r="C34" s="15"/>
      <c r="D34" s="17">
        <v>12275338</v>
      </c>
      <c r="E34" s="17">
        <v>12275338</v>
      </c>
      <c r="F34" s="17">
        <v>12275338</v>
      </c>
      <c r="G34" s="17">
        <v>12275338</v>
      </c>
      <c r="H34" s="244" t="s">
        <v>31</v>
      </c>
      <c r="I34" s="245"/>
      <c r="J34" s="15"/>
      <c r="K34" s="17">
        <v>11198648</v>
      </c>
      <c r="L34" s="17">
        <v>12275338</v>
      </c>
      <c r="M34" s="17">
        <v>12275338</v>
      </c>
      <c r="N34" s="17">
        <v>12275338</v>
      </c>
      <c r="P34" s="2">
        <f t="shared" si="9"/>
        <v>75338</v>
      </c>
      <c r="Q34" s="2">
        <f t="shared" si="9"/>
        <v>75338</v>
      </c>
      <c r="R34" s="2">
        <f t="shared" si="9"/>
        <v>75338</v>
      </c>
      <c r="S34" s="2">
        <f t="shared" si="9"/>
        <v>75338</v>
      </c>
      <c r="T34" s="2">
        <f t="shared" si="10"/>
        <v>98648</v>
      </c>
      <c r="U34" s="2">
        <f t="shared" si="10"/>
        <v>75338</v>
      </c>
      <c r="V34" s="2">
        <f t="shared" si="10"/>
        <v>75338</v>
      </c>
      <c r="W34" s="2">
        <f t="shared" si="10"/>
        <v>75338</v>
      </c>
      <c r="Y34" s="3">
        <f t="shared" si="6"/>
        <v>11198648</v>
      </c>
      <c r="Z34" s="3">
        <f t="shared" si="6"/>
        <v>12275338</v>
      </c>
      <c r="AA34" s="3">
        <f t="shared" si="6"/>
        <v>12275338</v>
      </c>
      <c r="AB34" s="3">
        <f t="shared" si="6"/>
        <v>12275338</v>
      </c>
      <c r="AC34" s="3">
        <f t="shared" si="7"/>
        <v>12275338</v>
      </c>
      <c r="AD34" s="3">
        <f t="shared" si="7"/>
        <v>12275338</v>
      </c>
      <c r="AE34" s="3">
        <f t="shared" si="7"/>
        <v>12275338</v>
      </c>
      <c r="AF34" s="3">
        <f t="shared" si="7"/>
        <v>12275338</v>
      </c>
    </row>
    <row r="35" spans="1:32" ht="30" customHeight="1" thickBot="1">
      <c r="A35" s="244" t="s">
        <v>32</v>
      </c>
      <c r="B35" s="245"/>
      <c r="C35" s="15"/>
      <c r="D35" s="17">
        <v>1220852</v>
      </c>
      <c r="E35" s="17">
        <v>1220852</v>
      </c>
      <c r="F35" s="17">
        <v>1220852</v>
      </c>
      <c r="G35" s="17">
        <v>1220852</v>
      </c>
      <c r="H35" s="244" t="s">
        <v>32</v>
      </c>
      <c r="I35" s="245"/>
      <c r="J35" s="15"/>
      <c r="K35" s="17">
        <v>36494</v>
      </c>
      <c r="L35" s="17">
        <v>1220852</v>
      </c>
      <c r="M35" s="17">
        <v>1220852</v>
      </c>
      <c r="N35" s="17">
        <v>1220852</v>
      </c>
      <c r="P35" s="2">
        <f t="shared" si="9"/>
        <v>852</v>
      </c>
      <c r="Q35" s="2">
        <f t="shared" si="9"/>
        <v>852</v>
      </c>
      <c r="R35" s="2">
        <f t="shared" si="9"/>
        <v>852</v>
      </c>
      <c r="S35" s="2">
        <f t="shared" si="9"/>
        <v>852</v>
      </c>
      <c r="T35" s="2">
        <f t="shared" si="10"/>
        <v>94</v>
      </c>
      <c r="U35" s="2">
        <f t="shared" si="10"/>
        <v>852</v>
      </c>
      <c r="V35" s="2">
        <f t="shared" si="10"/>
        <v>852</v>
      </c>
      <c r="W35" s="2">
        <f t="shared" si="10"/>
        <v>852</v>
      </c>
      <c r="Y35" s="3">
        <f t="shared" si="6"/>
        <v>36494</v>
      </c>
      <c r="Z35" s="3">
        <f t="shared" si="6"/>
        <v>1220852</v>
      </c>
      <c r="AA35" s="3">
        <f t="shared" si="6"/>
        <v>1220852</v>
      </c>
      <c r="AB35" s="3">
        <f t="shared" si="6"/>
        <v>1220852</v>
      </c>
      <c r="AC35" s="3">
        <f t="shared" si="7"/>
        <v>1220852</v>
      </c>
      <c r="AD35" s="3">
        <f t="shared" si="7"/>
        <v>1220852</v>
      </c>
      <c r="AE35" s="3">
        <f t="shared" si="7"/>
        <v>1220852</v>
      </c>
      <c r="AF35" s="3">
        <f t="shared" si="7"/>
        <v>1220852</v>
      </c>
    </row>
    <row r="36" spans="1:32" ht="36" customHeight="1" thickBot="1">
      <c r="A36" s="244" t="s">
        <v>33</v>
      </c>
      <c r="B36" s="245"/>
      <c r="C36" s="15"/>
      <c r="D36" s="17">
        <v>2050437</v>
      </c>
      <c r="E36" s="17">
        <v>2611103</v>
      </c>
      <c r="F36" s="17">
        <v>2916004</v>
      </c>
      <c r="G36" s="17">
        <v>3956802</v>
      </c>
      <c r="H36" s="244" t="s">
        <v>33</v>
      </c>
      <c r="I36" s="245"/>
      <c r="J36" s="15"/>
      <c r="K36" s="17">
        <v>1682034</v>
      </c>
      <c r="L36" s="17">
        <v>2242609</v>
      </c>
      <c r="M36" s="17">
        <v>1799046</v>
      </c>
      <c r="N36" s="17">
        <v>2543198</v>
      </c>
      <c r="P36" s="2">
        <f t="shared" si="9"/>
        <v>437</v>
      </c>
      <c r="Q36" s="2">
        <f t="shared" si="9"/>
        <v>1103</v>
      </c>
      <c r="R36" s="2">
        <f t="shared" si="9"/>
        <v>6004</v>
      </c>
      <c r="S36" s="2">
        <f t="shared" si="9"/>
        <v>6802</v>
      </c>
      <c r="T36" s="2">
        <f t="shared" si="10"/>
        <v>2034</v>
      </c>
      <c r="U36" s="2">
        <f t="shared" si="10"/>
        <v>2609</v>
      </c>
      <c r="V36" s="2">
        <f t="shared" si="10"/>
        <v>9046</v>
      </c>
      <c r="W36" s="2">
        <f t="shared" si="10"/>
        <v>3198</v>
      </c>
      <c r="Y36" s="3">
        <f t="shared" si="6"/>
        <v>1682034</v>
      </c>
      <c r="Z36" s="3">
        <f t="shared" si="6"/>
        <v>2242609</v>
      </c>
      <c r="AA36" s="3">
        <f t="shared" si="6"/>
        <v>1799046</v>
      </c>
      <c r="AB36" s="3">
        <f t="shared" si="6"/>
        <v>2543198</v>
      </c>
      <c r="AC36" s="3">
        <f t="shared" si="7"/>
        <v>2050437</v>
      </c>
      <c r="AD36" s="3">
        <f t="shared" si="7"/>
        <v>2611103</v>
      </c>
      <c r="AE36" s="3">
        <f t="shared" si="7"/>
        <v>2916004</v>
      </c>
      <c r="AF36" s="3">
        <f t="shared" si="7"/>
        <v>3956802</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94035089</v>
      </c>
      <c r="E38" s="16">
        <v>92377826</v>
      </c>
      <c r="F38" s="16">
        <v>88433927</v>
      </c>
      <c r="G38" s="16">
        <v>88984960</v>
      </c>
      <c r="H38" s="254" t="s">
        <v>35</v>
      </c>
      <c r="I38" s="255"/>
      <c r="J38" s="15"/>
      <c r="K38" s="16">
        <v>92575863</v>
      </c>
      <c r="L38" s="16">
        <v>95372153</v>
      </c>
      <c r="M38" s="16">
        <v>96480328</v>
      </c>
      <c r="N38" s="16">
        <v>96744133</v>
      </c>
      <c r="P38" s="2">
        <f t="shared" si="9"/>
        <v>35089</v>
      </c>
      <c r="Q38" s="2">
        <f t="shared" si="9"/>
        <v>77826</v>
      </c>
      <c r="R38" s="2">
        <f t="shared" si="9"/>
        <v>33927</v>
      </c>
      <c r="S38" s="2">
        <f t="shared" si="9"/>
        <v>84960</v>
      </c>
      <c r="T38" s="2">
        <f t="shared" si="10"/>
        <v>75863</v>
      </c>
      <c r="U38" s="2">
        <f t="shared" si="10"/>
        <v>72153</v>
      </c>
      <c r="V38" s="2">
        <f t="shared" si="10"/>
        <v>80328</v>
      </c>
      <c r="W38" s="2">
        <f t="shared" si="10"/>
        <v>44133</v>
      </c>
      <c r="Y38" s="3">
        <f t="shared" si="6"/>
        <v>92575863</v>
      </c>
      <c r="Z38" s="3">
        <f t="shared" si="6"/>
        <v>95372153</v>
      </c>
      <c r="AA38" s="3">
        <f t="shared" si="6"/>
        <v>96480328</v>
      </c>
      <c r="AB38" s="3">
        <f t="shared" si="6"/>
        <v>96744133</v>
      </c>
      <c r="AC38" s="3">
        <f t="shared" si="7"/>
        <v>94035089</v>
      </c>
      <c r="AD38" s="3">
        <f t="shared" si="7"/>
        <v>92377826</v>
      </c>
      <c r="AE38" s="3">
        <f t="shared" si="7"/>
        <v>88433927</v>
      </c>
      <c r="AF38" s="3">
        <f t="shared" si="7"/>
        <v>88984960</v>
      </c>
    </row>
    <row r="39" spans="1:32" ht="15" customHeight="1" thickBot="1">
      <c r="A39" s="21" t="s">
        <v>1703</v>
      </c>
      <c r="H39" s="21" t="s">
        <v>1708</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20" sqref="O20"/>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131</v>
      </c>
      <c r="D1" s="155" t="s">
        <v>1917</v>
      </c>
    </row>
    <row r="2" spans="1:11">
      <c r="A2" s="7"/>
      <c r="B2" s="198" t="s">
        <v>540</v>
      </c>
      <c r="C2" s="199" t="s">
        <v>37</v>
      </c>
      <c r="D2" s="199" t="str">
        <f>'Input yearly IDI'!N18</f>
        <v>Năm 2014</v>
      </c>
      <c r="E2" s="199" t="str">
        <f>'Input yearly IDI'!O18</f>
        <v>Năm 2015</v>
      </c>
      <c r="F2" s="199" t="str">
        <f>'Input yearly IDI'!P18</f>
        <v>Năm 2016</v>
      </c>
      <c r="G2" s="199" t="str">
        <f>'Input yearly IDI'!Q18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IDI'!N3</f>
        <v>2119961</v>
      </c>
      <c r="E4" s="172">
        <f>'Input yearly IDI'!O3</f>
        <v>2543398</v>
      </c>
      <c r="F4" s="172">
        <f>'Input yearly IDI'!P3</f>
        <v>4041174</v>
      </c>
      <c r="G4" s="172">
        <f>'Input yearly IDI'!Q3</f>
        <v>5327500</v>
      </c>
      <c r="H4" s="171"/>
      <c r="I4" s="268"/>
      <c r="J4" s="239"/>
      <c r="K4" s="269"/>
    </row>
    <row r="5" spans="1:11">
      <c r="A5" s="7"/>
      <c r="B5" s="170" t="s">
        <v>542</v>
      </c>
      <c r="C5" s="170" t="s">
        <v>38</v>
      </c>
      <c r="D5" s="173">
        <f>'Input yearly IDI'!N5</f>
        <v>258116</v>
      </c>
      <c r="E5" s="173">
        <f>'Input yearly IDI'!O5</f>
        <v>362348</v>
      </c>
      <c r="F5" s="173">
        <f>'Input yearly IDI'!P5</f>
        <v>333433</v>
      </c>
      <c r="G5" s="173">
        <f>'Input yearly IDI'!Q5</f>
        <v>646269</v>
      </c>
      <c r="H5" s="171"/>
      <c r="I5" s="268"/>
      <c r="J5" s="239"/>
      <c r="K5" s="269"/>
    </row>
    <row r="6" spans="1:11">
      <c r="A6" s="7"/>
      <c r="B6" s="170" t="s">
        <v>543</v>
      </c>
      <c r="C6" s="170" t="s">
        <v>38</v>
      </c>
      <c r="D6" s="173">
        <f>'Input yearly IDI'!N15</f>
        <v>90419</v>
      </c>
      <c r="E6" s="173">
        <f>'Input yearly IDI'!O15</f>
        <v>100163</v>
      </c>
      <c r="F6" s="173">
        <f>'Input yearly IDI'!P15</f>
        <v>94477</v>
      </c>
      <c r="G6" s="173">
        <f>'Input yearly IDI'!Q15</f>
        <v>337620</v>
      </c>
      <c r="H6" s="171"/>
      <c r="I6" s="268"/>
      <c r="J6" s="239"/>
      <c r="K6" s="269"/>
    </row>
    <row r="7" spans="1:11">
      <c r="A7" s="7"/>
      <c r="B7" s="170" t="s">
        <v>544</v>
      </c>
      <c r="C7" s="170" t="s">
        <v>38</v>
      </c>
      <c r="D7" s="173">
        <f>'Input yearly IDI'!N33</f>
        <v>627893</v>
      </c>
      <c r="E7" s="173">
        <f>'Input yearly IDI'!O33</f>
        <v>1220681</v>
      </c>
      <c r="F7" s="173">
        <f>'Input yearly IDI'!P33</f>
        <v>2151011</v>
      </c>
      <c r="G7" s="173">
        <f>'Input yearly IDI'!Q33</f>
        <v>2220947</v>
      </c>
      <c r="H7" s="171"/>
      <c r="I7" s="268"/>
      <c r="J7" s="239"/>
      <c r="K7" s="269"/>
    </row>
    <row r="8" spans="1:11">
      <c r="A8" s="7"/>
      <c r="B8" s="170" t="s">
        <v>545</v>
      </c>
      <c r="C8" s="171" t="s">
        <v>38</v>
      </c>
      <c r="D8" s="172">
        <f>'Input yearly IDI'!N29</f>
        <v>1950652</v>
      </c>
      <c r="E8" s="172">
        <f>'Input yearly IDI'!O29</f>
        <v>3480209</v>
      </c>
      <c r="F8" s="172">
        <f>'Input yearly IDI'!P29</f>
        <v>5080583</v>
      </c>
      <c r="G8" s="172">
        <f>'Input yearly IDI'!Q29</f>
        <v>5736895</v>
      </c>
      <c r="H8" s="171"/>
      <c r="I8" s="268"/>
      <c r="J8" s="239"/>
      <c r="K8" s="269"/>
    </row>
    <row r="9" spans="1:11">
      <c r="A9" s="7"/>
      <c r="B9" s="170" t="s">
        <v>546</v>
      </c>
      <c r="C9" s="171" t="s">
        <v>39</v>
      </c>
      <c r="D9" s="172">
        <f>'Input yearly IDI'!N34*1000000/10000</f>
        <v>45600000</v>
      </c>
      <c r="E9" s="172">
        <f>'Input yearly IDI'!O34*1000000/10000</f>
        <v>98325000</v>
      </c>
      <c r="F9" s="172">
        <f>'Input yearly IDI'!P34*1000000/10000</f>
        <v>181609700</v>
      </c>
      <c r="G9" s="172">
        <f>'Input yearly IDI'!Q34*1000000/10000</f>
        <v>181609700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0.12175507002251457</v>
      </c>
      <c r="E11" s="174">
        <f>E5/E4</f>
        <v>0.14246610243461699</v>
      </c>
      <c r="F11" s="174">
        <f>F5/F4</f>
        <v>8.2508944183051755E-2</v>
      </c>
      <c r="G11" s="174">
        <f>G5/G4</f>
        <v>0.12130811825434068</v>
      </c>
      <c r="H11" s="171"/>
      <c r="I11" s="268"/>
      <c r="J11" s="239"/>
      <c r="K11" s="269"/>
    </row>
    <row r="12" spans="1:11">
      <c r="A12" s="7"/>
      <c r="B12" s="170" t="s">
        <v>570</v>
      </c>
      <c r="C12" s="171" t="s">
        <v>36</v>
      </c>
      <c r="D12" s="175">
        <f>D6/D4</f>
        <v>4.2651256320281362E-2</v>
      </c>
      <c r="E12" s="174">
        <f>E6/E4</f>
        <v>3.9381567493565695E-2</v>
      </c>
      <c r="F12" s="174">
        <f>F6/F4</f>
        <v>2.3378602356641905E-2</v>
      </c>
      <c r="G12" s="174">
        <f>G6/G4</f>
        <v>6.3373064289066167E-2</v>
      </c>
      <c r="H12" s="171"/>
      <c r="I12" s="268"/>
      <c r="J12" s="239"/>
      <c r="K12" s="269"/>
    </row>
    <row r="13" spans="1:11">
      <c r="A13" s="7"/>
      <c r="B13" s="170" t="s">
        <v>41</v>
      </c>
      <c r="C13" s="171" t="s">
        <v>40</v>
      </c>
      <c r="D13" s="172">
        <f>D6*1000000/D9</f>
        <v>1982.8728070175439</v>
      </c>
      <c r="E13" s="173">
        <f>E6*1000000/E9</f>
        <v>1018.6931095855581</v>
      </c>
      <c r="F13" s="173">
        <f>F6*1000000/F9</f>
        <v>520.22001027478154</v>
      </c>
      <c r="G13" s="173">
        <f>G6*1000000/G9</f>
        <v>1859.0416701310558</v>
      </c>
      <c r="H13" s="171"/>
      <c r="I13" s="268"/>
      <c r="J13" s="239"/>
      <c r="K13" s="269"/>
    </row>
    <row r="14" spans="1:11">
      <c r="A14" s="7"/>
      <c r="B14" s="170" t="s">
        <v>548</v>
      </c>
      <c r="C14" s="171"/>
      <c r="D14" s="172">
        <f>D7*1000000/D9</f>
        <v>13769.583333333334</v>
      </c>
      <c r="E14" s="173">
        <f>E7*1000000/E9</f>
        <v>12414.757182812104</v>
      </c>
      <c r="F14" s="173">
        <f>F7*1000000/F9</f>
        <v>11844.141584948382</v>
      </c>
      <c r="G14" s="173">
        <f>G7*1000000/G9</f>
        <v>12229.231147895734</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0.1997381083897298</v>
      </c>
      <c r="F16" s="179">
        <f>(F4-E4)/ABS(E4)</f>
        <v>0.58888777926223113</v>
      </c>
      <c r="G16" s="179">
        <f>(G4-F4)/ABS(F4)</f>
        <v>0.31830502720249115</v>
      </c>
      <c r="H16" s="171"/>
      <c r="I16" s="268"/>
      <c r="J16" s="239"/>
      <c r="K16" s="269"/>
    </row>
    <row r="17" spans="1:12">
      <c r="A17" s="7"/>
      <c r="B17" s="170" t="s">
        <v>543</v>
      </c>
      <c r="C17" s="180" t="s">
        <v>36</v>
      </c>
      <c r="D17" s="170"/>
      <c r="E17" s="179">
        <f>(E6-D6)/ABS(D6)</f>
        <v>0.10776496090423474</v>
      </c>
      <c r="F17" s="179">
        <f>(F6-E6)/ABS(E6)</f>
        <v>-5.6767469025488453E-2</v>
      </c>
      <c r="G17" s="179">
        <f>(G6-F6)/ABS(F6)</f>
        <v>2.5735681700308013</v>
      </c>
      <c r="H17" s="171"/>
      <c r="I17" s="268"/>
      <c r="J17" s="239"/>
      <c r="K17" s="269"/>
    </row>
    <row r="18" spans="1:12">
      <c r="A18" s="7"/>
      <c r="B18" s="170" t="s">
        <v>41</v>
      </c>
      <c r="C18" s="177" t="s">
        <v>36</v>
      </c>
      <c r="D18" s="178"/>
      <c r="E18" s="179">
        <f>(E13-D13)/ABS(D13)</f>
        <v>-0.48625393117484766</v>
      </c>
      <c r="F18" s="179">
        <f>(F13-E13)/ABS(E13)</f>
        <v>-0.4893260733976828</v>
      </c>
      <c r="G18" s="179">
        <f>(G13-F13)/ABS(F13)</f>
        <v>2.5735681700308013</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0.10836785543884096</v>
      </c>
      <c r="F20" s="175">
        <f>F6/AVERAGE(E7:F7)</f>
        <v>5.604129914594809E-2</v>
      </c>
      <c r="G20" s="175">
        <f>G6/AVERAGE(F7:G7)</f>
        <v>0.15444796130246449</v>
      </c>
      <c r="H20" s="171"/>
      <c r="I20" s="264" t="s">
        <v>1187</v>
      </c>
      <c r="J20" s="264"/>
      <c r="K20" s="264"/>
    </row>
    <row r="21" spans="1:12">
      <c r="A21" s="7"/>
      <c r="B21" s="170" t="s">
        <v>43</v>
      </c>
      <c r="C21" s="182" t="s">
        <v>36</v>
      </c>
      <c r="D21" s="171"/>
      <c r="E21" s="175">
        <f>E6/AVERAGE(D8:E8)</f>
        <v>3.6886600485632019E-2</v>
      </c>
      <c r="F21" s="175">
        <f>F6/AVERAGE(E8:F8)</f>
        <v>2.2072023242709321E-2</v>
      </c>
      <c r="G21" s="175">
        <f>G6/AVERAGE(F8:G8)</f>
        <v>6.2421203907232353E-2</v>
      </c>
      <c r="H21" s="171"/>
      <c r="I21" s="183" t="s">
        <v>1188</v>
      </c>
      <c r="J21" s="183">
        <v>2018</v>
      </c>
      <c r="K21" s="183" t="s">
        <v>1190</v>
      </c>
    </row>
    <row r="22" spans="1:12">
      <c r="A22" s="7"/>
      <c r="B22" s="176" t="s">
        <v>551</v>
      </c>
      <c r="C22" s="182"/>
      <c r="D22" s="171"/>
      <c r="E22" s="175"/>
      <c r="F22" s="175"/>
      <c r="G22" s="175"/>
      <c r="H22" s="171"/>
      <c r="I22" s="171" t="s">
        <v>1189</v>
      </c>
      <c r="J22" s="172">
        <v>6859000</v>
      </c>
      <c r="K22" s="185">
        <f>SUM(K30)/J22</f>
        <v>0.18266263303688585</v>
      </c>
    </row>
    <row r="23" spans="1:12">
      <c r="A23" s="7"/>
      <c r="B23" s="170" t="s">
        <v>552</v>
      </c>
      <c r="C23" s="182" t="s">
        <v>36</v>
      </c>
      <c r="D23" s="175">
        <f>1-D7/D8</f>
        <v>0.67811121614721648</v>
      </c>
      <c r="E23" s="175">
        <f>1-E7/E8</f>
        <v>0.64925066281938815</v>
      </c>
      <c r="F23" s="175">
        <f>1-F7/F8</f>
        <v>0.57662122634351221</v>
      </c>
      <c r="G23" s="175">
        <f>1-G7/G8</f>
        <v>0.61286601898762316</v>
      </c>
      <c r="H23" s="171"/>
      <c r="I23" s="171" t="s">
        <v>1191</v>
      </c>
      <c r="J23" s="172">
        <v>580000</v>
      </c>
      <c r="K23" s="185">
        <f>SUM(K32)/J23</f>
        <v>0.28555517241379308</v>
      </c>
    </row>
    <row r="24" spans="1:12">
      <c r="A24" s="7"/>
      <c r="B24" s="170" t="s">
        <v>553</v>
      </c>
      <c r="C24" s="182" t="s">
        <v>36</v>
      </c>
      <c r="D24" s="175">
        <f>D8/D7-1</f>
        <v>2.106663077944809</v>
      </c>
      <c r="E24" s="175">
        <f>E8/E7-1</f>
        <v>1.8510388873096248</v>
      </c>
      <c r="F24" s="175">
        <f>F8/F7-1</f>
        <v>1.3619511941129079</v>
      </c>
      <c r="G24" s="175">
        <f>G8/G7-1</f>
        <v>1.5830850533578693</v>
      </c>
      <c r="H24" s="171"/>
      <c r="I24" s="171" t="s">
        <v>1376</v>
      </c>
      <c r="J24" s="172">
        <v>606000</v>
      </c>
      <c r="K24" s="171"/>
    </row>
    <row r="25" spans="1:12">
      <c r="A25" s="7"/>
      <c r="B25" s="170" t="s">
        <v>554</v>
      </c>
      <c r="C25" s="182" t="s">
        <v>40</v>
      </c>
      <c r="D25" s="186">
        <f>'Input yearly IDI'!N19/'Input yearly IDI'!N31</f>
        <v>0.95374174605771733</v>
      </c>
      <c r="E25" s="186">
        <f>'Input yearly IDI'!O19/'Input yearly IDI'!O31</f>
        <v>1.373542904610735</v>
      </c>
      <c r="F25" s="186">
        <f>'Input yearly IDI'!P19/'Input yearly IDI'!P31</f>
        <v>1.6895223571108935</v>
      </c>
      <c r="G25" s="186">
        <f>'Input yearly IDI'!Q19/'Input yearly IDI'!Q31</f>
        <v>1.1239516808136811</v>
      </c>
      <c r="H25" s="171"/>
      <c r="I25" s="171" t="s">
        <v>576</v>
      </c>
      <c r="J25" s="187">
        <v>0.3</v>
      </c>
      <c r="K25" s="197" t="s">
        <v>1649</v>
      </c>
    </row>
    <row r="26" spans="1:12">
      <c r="A26" s="7"/>
      <c r="B26" s="170" t="s">
        <v>555</v>
      </c>
      <c r="C26" s="182" t="s">
        <v>40</v>
      </c>
      <c r="D26" s="186">
        <f>('Input yearly IDI'!N19-'Input yearly IDI'!N23)/'Input yearly IDI'!N31</f>
        <v>0.524052466747846</v>
      </c>
      <c r="E26" s="186">
        <f>('Input yearly IDI'!O19-'Input yearly IDI'!O23)/'Input yearly IDI'!O31</f>
        <v>0.97143832142611153</v>
      </c>
      <c r="F26" s="186">
        <f>('Input yearly IDI'!P19-'Input yearly IDI'!P23)/'Input yearly IDI'!P31</f>
        <v>1.4835090886396038</v>
      </c>
      <c r="G26" s="186">
        <f>('Input yearly IDI'!Q19-'Input yearly IDI'!Q23)/'Input yearly IDI'!Q31</f>
        <v>0.94450004189842451</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IDI'!Y1</f>
        <v>Quý 2/2016</v>
      </c>
      <c r="E28" s="199" t="str">
        <f>'Input quaterly IDI'!Z1</f>
        <v>Quý 3/2016</v>
      </c>
      <c r="F28" s="199" t="str">
        <f>'Input quaterly IDI'!AA1</f>
        <v>Quý 4/2016</v>
      </c>
      <c r="G28" s="199" t="str">
        <f>'Input quaterly IDI'!AB1</f>
        <v>Quý 1/2017</v>
      </c>
      <c r="H28" s="199" t="str">
        <f>'Input quaterly IDI'!AC1</f>
        <v>Quý 2/2017</v>
      </c>
      <c r="I28" s="199" t="str">
        <f>'Input quaterly IDI'!AD1</f>
        <v>Quý 3/2017</v>
      </c>
      <c r="J28" s="199" t="str">
        <f>'Input quaterly IDI'!AE1</f>
        <v>Quý 4/2017</v>
      </c>
      <c r="K28" s="199" t="str">
        <f>'Input quaterly IDI'!AF1</f>
        <v>Quý 1/2018</v>
      </c>
    </row>
    <row r="29" spans="1:12">
      <c r="A29" s="7"/>
      <c r="B29" s="170"/>
      <c r="C29" s="171"/>
      <c r="D29" s="171"/>
      <c r="E29" s="171"/>
      <c r="F29" s="171"/>
      <c r="G29" s="171"/>
      <c r="H29" s="171"/>
      <c r="I29" s="171"/>
      <c r="J29" s="171"/>
      <c r="K29" s="171"/>
    </row>
    <row r="30" spans="1:12">
      <c r="A30" s="7"/>
      <c r="B30" s="170" t="s">
        <v>541</v>
      </c>
      <c r="C30" s="171" t="s">
        <v>38</v>
      </c>
      <c r="D30" s="188">
        <f>'Input quaterly IDI'!Y3</f>
        <v>1098874</v>
      </c>
      <c r="E30" s="188">
        <f>'Input quaterly IDI'!Z3</f>
        <v>972104</v>
      </c>
      <c r="F30" s="188">
        <f>'Input quaterly IDI'!AA3</f>
        <v>1161599</v>
      </c>
      <c r="G30" s="188">
        <f>'Input quaterly IDI'!AB3</f>
        <v>947184</v>
      </c>
      <c r="H30" s="188">
        <f>'Input quaterly IDI'!AC3</f>
        <v>1350108</v>
      </c>
      <c r="I30" s="188">
        <f>'Input quaterly IDI'!AD3</f>
        <v>1484856</v>
      </c>
      <c r="J30" s="188">
        <f>'Input quaterly IDI'!AE3</f>
        <v>1547987</v>
      </c>
      <c r="K30" s="188">
        <f>'Input quaterly IDI'!AF3</f>
        <v>1252883</v>
      </c>
    </row>
    <row r="31" spans="1:12">
      <c r="A31" s="7"/>
      <c r="B31" s="170" t="s">
        <v>542</v>
      </c>
      <c r="C31" s="171" t="s">
        <v>38</v>
      </c>
      <c r="D31" s="188">
        <f>'Input quaterly IDI'!Y5</f>
        <v>99120</v>
      </c>
      <c r="E31" s="188">
        <f>'Input quaterly IDI'!Z5</f>
        <v>72260</v>
      </c>
      <c r="F31" s="188">
        <f>'Input quaterly IDI'!AA5</f>
        <v>77009</v>
      </c>
      <c r="G31" s="188">
        <f>'Input quaterly IDI'!AB5</f>
        <v>79819</v>
      </c>
      <c r="H31" s="188">
        <f>'Input quaterly IDI'!AC5</f>
        <v>129308</v>
      </c>
      <c r="I31" s="188">
        <f>'Input quaterly IDI'!AD5</f>
        <v>235604</v>
      </c>
      <c r="J31" s="188">
        <f>'Input quaterly IDI'!AE5</f>
        <v>201794</v>
      </c>
      <c r="K31" s="188">
        <f>'Input quaterly IDI'!AF5</f>
        <v>227651</v>
      </c>
    </row>
    <row r="32" spans="1:12">
      <c r="A32" s="7"/>
      <c r="B32" s="170" t="s">
        <v>543</v>
      </c>
      <c r="C32" s="170" t="s">
        <v>38</v>
      </c>
      <c r="D32" s="189">
        <f>'Input quaterly IDI'!Y15</f>
        <v>59782</v>
      </c>
      <c r="E32" s="189">
        <f>'Input quaterly IDI'!Z15</f>
        <v>17505</v>
      </c>
      <c r="F32" s="189">
        <f>'Input quaterly IDI'!AA15</f>
        <v>13959</v>
      </c>
      <c r="G32" s="189">
        <f>'Input quaterly IDI'!AB15</f>
        <v>24384</v>
      </c>
      <c r="H32" s="189">
        <f>'Input quaterly IDI'!AC15</f>
        <v>50530</v>
      </c>
      <c r="I32" s="189">
        <f>'Input quaterly IDI'!AD15</f>
        <v>146041</v>
      </c>
      <c r="J32" s="189">
        <f>'Input quaterly IDI'!AE15</f>
        <v>128027</v>
      </c>
      <c r="K32" s="189">
        <f>'Input quaterly IDI'!AF15</f>
        <v>165622</v>
      </c>
      <c r="L32" s="10"/>
    </row>
    <row r="33" spans="1:12">
      <c r="A33" s="7"/>
      <c r="B33" s="170" t="s">
        <v>544</v>
      </c>
      <c r="C33" s="171" t="s">
        <v>38</v>
      </c>
      <c r="D33" s="188">
        <f>'Input quaterly IDI'!Y33</f>
        <v>2127668</v>
      </c>
      <c r="E33" s="188">
        <f>'Input quaterly IDI'!Z33</f>
        <v>2146047</v>
      </c>
      <c r="F33" s="188">
        <f>'Input quaterly IDI'!AA33</f>
        <v>2162392</v>
      </c>
      <c r="G33" s="188">
        <f>'Input quaterly IDI'!AB33</f>
        <v>2176389</v>
      </c>
      <c r="H33" s="188">
        <f>'Input quaterly IDI'!AC33</f>
        <v>2227778</v>
      </c>
      <c r="I33" s="188">
        <f>'Input quaterly IDI'!AD33</f>
        <v>2375066</v>
      </c>
      <c r="J33" s="188">
        <f>'Input quaterly IDI'!AE33</f>
        <v>2232579</v>
      </c>
      <c r="K33" s="188">
        <f>'Input quaterly IDI'!AF33</f>
        <v>2387914</v>
      </c>
    </row>
    <row r="34" spans="1:12">
      <c r="A34" s="7"/>
      <c r="B34" s="170" t="s">
        <v>545</v>
      </c>
      <c r="C34" s="171" t="s">
        <v>38</v>
      </c>
      <c r="D34" s="188">
        <f>'Input quaterly IDI'!Y38</f>
        <v>4695633</v>
      </c>
      <c r="E34" s="188">
        <f>'Input quaterly IDI'!Z38</f>
        <v>4648846</v>
      </c>
      <c r="F34" s="188">
        <f>'Input quaterly IDI'!AA38</f>
        <v>5041852</v>
      </c>
      <c r="G34" s="188">
        <f>'Input quaterly IDI'!AB38</f>
        <v>5290363</v>
      </c>
      <c r="H34" s="188">
        <f>'Input quaterly IDI'!AC38</f>
        <v>5371973</v>
      </c>
      <c r="I34" s="188">
        <f>'Input quaterly IDI'!AD38</f>
        <v>5483297</v>
      </c>
      <c r="J34" s="188">
        <f>'Input quaterly IDI'!AE38</f>
        <v>5673297</v>
      </c>
      <c r="K34" s="188">
        <f>'Input quaterly IDI'!AF38</f>
        <v>5866284</v>
      </c>
    </row>
    <row r="35" spans="1:12">
      <c r="A35" s="7"/>
      <c r="B35" s="170" t="s">
        <v>546</v>
      </c>
      <c r="C35" s="171" t="s">
        <v>39</v>
      </c>
      <c r="D35" s="188">
        <f>'Input quaterly IDI'!Y34*1000000/10000</f>
        <v>181609700</v>
      </c>
      <c r="E35" s="188">
        <f>'Input quaterly IDI'!Z34*1000000/10000</f>
        <v>181609700</v>
      </c>
      <c r="F35" s="188">
        <f>'Input quaterly IDI'!AA34*1000000/10000</f>
        <v>181609700</v>
      </c>
      <c r="G35" s="188">
        <f>'Input quaterly IDI'!AB34*1000000/10000</f>
        <v>181609700</v>
      </c>
      <c r="H35" s="188">
        <f>'Input quaterly IDI'!AC34*1000000/10000</f>
        <v>181609700</v>
      </c>
      <c r="I35" s="188">
        <f>'Input quaterly IDI'!AD34*1000000/10000</f>
        <v>181609700</v>
      </c>
      <c r="J35" s="188">
        <f>'Input quaterly IDI'!AE34*1000000/10000</f>
        <v>181609700</v>
      </c>
      <c r="K35" s="188">
        <f>'Input quaterly IDI'!AF34*1000000/10000</f>
        <v>181609700</v>
      </c>
    </row>
    <row r="36" spans="1:12">
      <c r="A36" s="7"/>
      <c r="B36" s="170"/>
      <c r="C36" s="171"/>
      <c r="D36" s="188"/>
      <c r="E36" s="188"/>
      <c r="F36" s="188"/>
      <c r="G36" s="188"/>
      <c r="H36" s="188"/>
      <c r="I36" s="188"/>
      <c r="J36" s="188"/>
      <c r="K36" s="188"/>
    </row>
    <row r="37" spans="1:12">
      <c r="A37" s="7"/>
      <c r="B37" s="170" t="s">
        <v>547</v>
      </c>
      <c r="C37" s="171" t="s">
        <v>36</v>
      </c>
      <c r="D37" s="190">
        <f>D31/D30</f>
        <v>9.0201424367124888E-2</v>
      </c>
      <c r="E37" s="190">
        <f t="shared" ref="E37:K37" si="0">E31/E30</f>
        <v>7.4333610395595537E-2</v>
      </c>
      <c r="F37" s="190">
        <f t="shared" si="0"/>
        <v>6.6295683794493618E-2</v>
      </c>
      <c r="G37" s="190">
        <f t="shared" si="0"/>
        <v>8.4269793408672439E-2</v>
      </c>
      <c r="H37" s="190">
        <f t="shared" si="0"/>
        <v>9.5776041620374078E-2</v>
      </c>
      <c r="I37" s="190">
        <f t="shared" si="0"/>
        <v>0.15867127856169216</v>
      </c>
      <c r="J37" s="190">
        <f t="shared" si="0"/>
        <v>0.1303589758828724</v>
      </c>
      <c r="K37" s="190">
        <f t="shared" si="0"/>
        <v>0.18170172314573668</v>
      </c>
      <c r="L37" s="11"/>
    </row>
    <row r="38" spans="1:12">
      <c r="A38" s="7"/>
      <c r="B38" s="170" t="s">
        <v>571</v>
      </c>
      <c r="C38" s="171" t="s">
        <v>36</v>
      </c>
      <c r="D38" s="190">
        <f>D32/D30</f>
        <v>5.4402961577032491E-2</v>
      </c>
      <c r="E38" s="190">
        <f t="shared" ref="E38:K38" si="1">E32/E30</f>
        <v>1.8007332548780789E-2</v>
      </c>
      <c r="F38" s="190">
        <f t="shared" si="1"/>
        <v>1.201705579980699E-2</v>
      </c>
      <c r="G38" s="190">
        <f t="shared" si="1"/>
        <v>2.5743678102670652E-2</v>
      </c>
      <c r="H38" s="190">
        <f t="shared" si="1"/>
        <v>3.7426635498789725E-2</v>
      </c>
      <c r="I38" s="190">
        <f t="shared" si="1"/>
        <v>9.835364506726578E-2</v>
      </c>
      <c r="J38" s="190">
        <f t="shared" si="1"/>
        <v>8.2705474916779015E-2</v>
      </c>
      <c r="K38" s="190">
        <f t="shared" si="1"/>
        <v>0.13219271073196778</v>
      </c>
      <c r="L38" s="11"/>
    </row>
    <row r="39" spans="1:12">
      <c r="A39" s="7"/>
      <c r="B39" s="170" t="s">
        <v>41</v>
      </c>
      <c r="C39" s="171" t="s">
        <v>40</v>
      </c>
      <c r="D39" s="172">
        <f>D32*1000000/D35</f>
        <v>329.17845247252762</v>
      </c>
      <c r="E39" s="172">
        <f t="shared" ref="E39:K39" si="2">E32*1000000/E35</f>
        <v>96.388023326947845</v>
      </c>
      <c r="F39" s="172">
        <f t="shared" si="2"/>
        <v>76.862634539895168</v>
      </c>
      <c r="G39" s="172">
        <f t="shared" si="2"/>
        <v>134.26595605851449</v>
      </c>
      <c r="H39" s="172">
        <f t="shared" si="2"/>
        <v>278.23403705859323</v>
      </c>
      <c r="I39" s="172">
        <f t="shared" si="2"/>
        <v>804.14757581781146</v>
      </c>
      <c r="J39" s="172">
        <f t="shared" si="2"/>
        <v>704.95683875916325</v>
      </c>
      <c r="K39" s="172">
        <f t="shared" si="2"/>
        <v>911.96670662415056</v>
      </c>
    </row>
    <row r="40" spans="1:12">
      <c r="A40" s="7"/>
      <c r="B40" s="170" t="s">
        <v>548</v>
      </c>
      <c r="C40" s="171"/>
      <c r="D40" s="172">
        <f>D33*1000000/D35</f>
        <v>11715.607701571007</v>
      </c>
      <c r="E40" s="172">
        <f t="shared" ref="E40:K40" si="3">E33*1000000/E35</f>
        <v>11816.808243172034</v>
      </c>
      <c r="F40" s="172">
        <f t="shared" si="3"/>
        <v>11906.808942473888</v>
      </c>
      <c r="G40" s="172">
        <f t="shared" si="3"/>
        <v>11983.880816938743</v>
      </c>
      <c r="H40" s="172">
        <f t="shared" si="3"/>
        <v>12266.844777564194</v>
      </c>
      <c r="I40" s="172">
        <f t="shared" si="3"/>
        <v>13077.858726708981</v>
      </c>
      <c r="J40" s="172">
        <f t="shared" si="3"/>
        <v>12293.28059018874</v>
      </c>
      <c r="K40" s="172">
        <f t="shared" si="3"/>
        <v>13148.603846600705</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0.22862857798073299</v>
      </c>
      <c r="I42" s="179">
        <f>(I30-E30)/ABS(E30)</f>
        <v>0.52746619703241626</v>
      </c>
      <c r="J42" s="179">
        <f>(J30-F30)/ABS(F30)</f>
        <v>0.3326345838796349</v>
      </c>
      <c r="K42" s="179">
        <f>(K30-G30)/ABS(G30)</f>
        <v>0.32274510549164681</v>
      </c>
      <c r="L42" s="12"/>
    </row>
    <row r="43" spans="1:12">
      <c r="A43" s="7"/>
      <c r="B43" s="170" t="s">
        <v>564</v>
      </c>
      <c r="C43" s="180" t="s">
        <v>36</v>
      </c>
      <c r="D43" s="170"/>
      <c r="E43" s="174">
        <f>E30/D30-1</f>
        <v>-0.11536354486501632</v>
      </c>
      <c r="F43" s="174">
        <f t="shared" ref="F43:K43" si="4">F30/E30-1</f>
        <v>0.19493284669130051</v>
      </c>
      <c r="G43" s="174">
        <f t="shared" si="4"/>
        <v>-0.18458607488470635</v>
      </c>
      <c r="H43" s="174">
        <f t="shared" si="4"/>
        <v>0.42539147620736828</v>
      </c>
      <c r="I43" s="174">
        <f>I30/H30-1</f>
        <v>9.9805348905420921E-2</v>
      </c>
      <c r="J43" s="174">
        <f t="shared" si="4"/>
        <v>4.2516580732407716E-2</v>
      </c>
      <c r="K43" s="174">
        <f t="shared" si="4"/>
        <v>-0.19063725987362945</v>
      </c>
      <c r="L43" s="12"/>
    </row>
    <row r="44" spans="1:12" s="8" customFormat="1">
      <c r="A44" s="13"/>
      <c r="B44" s="170" t="s">
        <v>562</v>
      </c>
      <c r="C44" s="177" t="s">
        <v>36</v>
      </c>
      <c r="D44" s="178"/>
      <c r="E44" s="191"/>
      <c r="F44" s="191"/>
      <c r="G44" s="191"/>
      <c r="H44" s="179">
        <f>(H32-D32)/ABS(D32)</f>
        <v>-0.15476230303435817</v>
      </c>
      <c r="I44" s="179">
        <f>(I32-E32)/ABS(E32)</f>
        <v>7.3428163381890892</v>
      </c>
      <c r="J44" s="179">
        <f>(J32-F32)/ABS(F32)</f>
        <v>8.171645533347661</v>
      </c>
      <c r="K44" s="179">
        <f>(K32-G32)/ABS(G32)</f>
        <v>5.7922408136482941</v>
      </c>
      <c r="L44" s="14"/>
    </row>
    <row r="45" spans="1:12">
      <c r="A45" s="7"/>
      <c r="B45" s="170" t="s">
        <v>567</v>
      </c>
      <c r="C45" s="180" t="s">
        <v>36</v>
      </c>
      <c r="D45" s="170"/>
      <c r="E45" s="174">
        <f>E32/D32-1</f>
        <v>-0.70718610953129701</v>
      </c>
      <c r="F45" s="174">
        <f t="shared" ref="F45:K45" si="5">F32/E32-1</f>
        <v>-0.20257069408740358</v>
      </c>
      <c r="G45" s="174">
        <f t="shared" si="5"/>
        <v>0.74683000214915118</v>
      </c>
      <c r="H45" s="174">
        <f>(H32-G32)/ABS(G32)</f>
        <v>1.072260498687664</v>
      </c>
      <c r="I45" s="174">
        <f>I32/H32-1</f>
        <v>1.8901840490797546</v>
      </c>
      <c r="J45" s="174">
        <f t="shared" si="5"/>
        <v>-0.12334892256284191</v>
      </c>
      <c r="K45" s="174">
        <f t="shared" si="5"/>
        <v>0.29364899591492422</v>
      </c>
      <c r="L45" s="12"/>
    </row>
    <row r="46" spans="1:12" s="8" customFormat="1">
      <c r="A46" s="13"/>
      <c r="B46" s="170" t="s">
        <v>565</v>
      </c>
      <c r="C46" s="177" t="s">
        <v>36</v>
      </c>
      <c r="D46" s="178"/>
      <c r="E46" s="191"/>
      <c r="F46" s="191"/>
      <c r="G46" s="191"/>
      <c r="H46" s="179">
        <f>(H39-D39)/ABS(D39)</f>
        <v>-0.15476230303435817</v>
      </c>
      <c r="I46" s="179">
        <f>(I39-E39)/ABS(E39)</f>
        <v>7.3428163381890883</v>
      </c>
      <c r="J46" s="179">
        <f>(J39-F39)/ABS(F39)</f>
        <v>8.171645533347661</v>
      </c>
      <c r="K46" s="179">
        <f>(K39-G39)/ABS(G39)</f>
        <v>5.7922408136482941</v>
      </c>
      <c r="L46" s="14"/>
    </row>
    <row r="47" spans="1:12">
      <c r="A47" s="7"/>
      <c r="B47" s="170" t="s">
        <v>566</v>
      </c>
      <c r="C47" s="180" t="s">
        <v>36</v>
      </c>
      <c r="D47" s="170"/>
      <c r="E47" s="174">
        <f>E39/D39-1</f>
        <v>-0.70718610953129701</v>
      </c>
      <c r="F47" s="174">
        <f t="shared" ref="F47:K47" si="6">F39/E39-1</f>
        <v>-0.20257069408740358</v>
      </c>
      <c r="G47" s="174">
        <f t="shared" si="6"/>
        <v>0.74683000214915096</v>
      </c>
      <c r="H47" s="174">
        <f t="shared" si="6"/>
        <v>1.072260498687664</v>
      </c>
      <c r="I47" s="174">
        <f>I39/H39-1</f>
        <v>1.8901840490797546</v>
      </c>
      <c r="J47" s="174">
        <f t="shared" si="6"/>
        <v>-0.1233489225628418</v>
      </c>
      <c r="K47" s="174">
        <f t="shared" si="6"/>
        <v>0.29364899591492399</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8.1919360556330974E-3</v>
      </c>
      <c r="F49" s="174">
        <f t="shared" ref="F49:K49" si="7">F32/AVERAGE(E33:F33)</f>
        <v>6.4798410746908569E-3</v>
      </c>
      <c r="G49" s="174">
        <f t="shared" si="7"/>
        <v>1.1240023407496254E-2</v>
      </c>
      <c r="H49" s="174">
        <f t="shared" si="7"/>
        <v>2.2946450486550578E-2</v>
      </c>
      <c r="I49" s="174">
        <f>I32/AVERAGE(H33:I33)</f>
        <v>6.345685406674656E-2</v>
      </c>
      <c r="J49" s="174">
        <f t="shared" si="7"/>
        <v>5.5571555534334786E-2</v>
      </c>
      <c r="K49" s="174">
        <f t="shared" si="7"/>
        <v>7.169018544125054E-2</v>
      </c>
      <c r="L49" s="12"/>
    </row>
    <row r="50" spans="1:12">
      <c r="A50" s="7"/>
      <c r="B50" s="170" t="s">
        <v>43</v>
      </c>
      <c r="C50" s="182" t="s">
        <v>36</v>
      </c>
      <c r="D50" s="171"/>
      <c r="E50" s="175">
        <f>E32/AVERAGE(D34:E34)</f>
        <v>3.7465973223333266E-3</v>
      </c>
      <c r="F50" s="175">
        <f t="shared" ref="F50:K50" si="8">F32/AVERAGE(E34:F34)</f>
        <v>2.8809070306390727E-3</v>
      </c>
      <c r="G50" s="175">
        <f t="shared" si="8"/>
        <v>4.719994696200186E-3</v>
      </c>
      <c r="H50" s="175">
        <f t="shared" si="8"/>
        <v>9.4782231586023925E-3</v>
      </c>
      <c r="I50" s="174">
        <f>I32/AVERAGE(H34:I34)</f>
        <v>2.6906930919267786E-2</v>
      </c>
      <c r="J50" s="174">
        <f t="shared" si="8"/>
        <v>2.2950911362374576E-2</v>
      </c>
      <c r="K50" s="174">
        <f t="shared" si="8"/>
        <v>2.8705028371480732E-2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0.54688366829349744</v>
      </c>
      <c r="E52" s="175">
        <f t="shared" si="9"/>
        <v>0.53836995245701835</v>
      </c>
      <c r="F52" s="175">
        <f t="shared" si="9"/>
        <v>0.57111156773344396</v>
      </c>
      <c r="G52" s="175">
        <f t="shared" si="9"/>
        <v>0.58861253944200054</v>
      </c>
      <c r="H52" s="175">
        <f t="shared" si="9"/>
        <v>0.58529612862909031</v>
      </c>
      <c r="I52" s="175">
        <f t="shared" si="9"/>
        <v>0.56685439435434559</v>
      </c>
      <c r="J52" s="175">
        <f t="shared" si="9"/>
        <v>0.60647591691392155</v>
      </c>
      <c r="K52" s="175">
        <f t="shared" si="9"/>
        <v>0.59294265330488605</v>
      </c>
    </row>
    <row r="53" spans="1:12">
      <c r="A53" s="7"/>
      <c r="B53" s="170" t="s">
        <v>553</v>
      </c>
      <c r="C53" s="182" t="s">
        <v>36</v>
      </c>
      <c r="D53" s="175">
        <f t="shared" ref="D53:K53" si="10">D34/D33-1</f>
        <v>1.2069387705224686</v>
      </c>
      <c r="E53" s="175">
        <f t="shared" si="10"/>
        <v>1.1662368065564266</v>
      </c>
      <c r="F53" s="175">
        <f t="shared" si="10"/>
        <v>1.3316086999951904</v>
      </c>
      <c r="G53" s="175">
        <f t="shared" si="10"/>
        <v>1.4307984464174375</v>
      </c>
      <c r="H53" s="175">
        <f t="shared" si="10"/>
        <v>1.4113592108369866</v>
      </c>
      <c r="I53" s="175">
        <f t="shared" si="10"/>
        <v>1.30869247423019</v>
      </c>
      <c r="J53" s="175">
        <f t="shared" si="10"/>
        <v>1.5411405374681029</v>
      </c>
      <c r="K53" s="175">
        <f t="shared" si="10"/>
        <v>1.4566563117432203</v>
      </c>
    </row>
    <row r="54" spans="1:12">
      <c r="A54" s="7"/>
      <c r="B54" s="170" t="s">
        <v>554</v>
      </c>
      <c r="C54" s="182" t="s">
        <v>40</v>
      </c>
      <c r="D54" s="186">
        <f>'Input quaterly IDI'!Y19/'Input quaterly IDI'!Y31</f>
        <v>1.9266589723622445</v>
      </c>
      <c r="E54" s="186">
        <f>'Input quaterly IDI'!Z19/'Input quaterly IDI'!Z31</f>
        <v>1.9713296236219522</v>
      </c>
      <c r="F54" s="186">
        <f>'Input quaterly IDI'!AA19/'Input quaterly IDI'!AA31</f>
        <v>1.7165735107525133</v>
      </c>
      <c r="G54" s="186">
        <f>'Input quaterly IDI'!AB19/'Input quaterly IDI'!AB31</f>
        <v>1.5752438028685281</v>
      </c>
      <c r="H54" s="186">
        <f>'Input quaterly IDI'!AD19/'Input quaterly IDI'!AC31</f>
        <v>1.5985607863715217</v>
      </c>
      <c r="I54" s="186">
        <f>'Input quaterly IDI'!AD19/'Input quaterly IDI'!AD31</f>
        <v>1.6318537173932612</v>
      </c>
      <c r="J54" s="186">
        <f>'Input quaterly IDI'!AE19/'Input quaterly IDI'!AE31</f>
        <v>1.3957653741300664</v>
      </c>
      <c r="K54" s="186">
        <f>'Input quaterly IDI'!AF19/'Input quaterly IDI'!AF31</f>
        <v>1.1440887663527448</v>
      </c>
    </row>
    <row r="55" spans="1:12">
      <c r="A55" s="7"/>
      <c r="B55" s="170" t="s">
        <v>555</v>
      </c>
      <c r="C55" s="182" t="s">
        <v>40</v>
      </c>
      <c r="D55" s="192">
        <f>('Input quaterly IDI'!Y19-'Input quaterly IDI'!Y23)/'Input quaterly IDI'!Y31</f>
        <v>1.5964164723174328</v>
      </c>
      <c r="E55" s="192">
        <f>('Input quaterly IDI'!Z19-'Input quaterly IDI'!Z23)/'Input quaterly IDI'!Z31</f>
        <v>1.6494338616444835</v>
      </c>
      <c r="F55" s="192">
        <f>('Input quaterly IDI'!AA19-'Input quaterly IDI'!AA23)/'Input quaterly IDI'!AA31</f>
        <v>1.5060845235384064</v>
      </c>
      <c r="G55" s="192">
        <f>('Input quaterly IDI'!AB19-'Input quaterly IDI'!AB23)/'Input quaterly IDI'!AB31</f>
        <v>1.4077135939665575</v>
      </c>
      <c r="H55" s="192">
        <f>('Input quaterly IDI'!AD19-'Input quaterly IDI'!AC23)/'Input quaterly IDI'!AC31</f>
        <v>1.3901630800342129</v>
      </c>
      <c r="I55" s="192">
        <f>('Input quaterly IDI'!AD19-'Input quaterly IDI'!AD23)/'Input quaterly IDI'!AD31</f>
        <v>1.3133992952774547</v>
      </c>
      <c r="J55" s="192">
        <f>('Input quaterly IDI'!AE19-'Input quaterly IDI'!AE23)/'Input quaterly IDI'!AE31</f>
        <v>1.2102263052485629</v>
      </c>
      <c r="K55" s="192">
        <f>('Input quaterly IDI'!AF19-'Input quaterly IDI'!AF23)/'Input quaterly IDI'!AF31</f>
        <v>0.97394436689723007</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hợp'!D43</f>
        <v>12000</v>
      </c>
    </row>
    <row r="58" spans="1:12">
      <c r="A58" s="7"/>
      <c r="B58" s="170" t="s">
        <v>558</v>
      </c>
      <c r="C58" s="171" t="s">
        <v>38</v>
      </c>
      <c r="D58" s="172"/>
      <c r="E58" s="172"/>
      <c r="F58" s="172"/>
      <c r="G58" s="172"/>
      <c r="H58" s="172"/>
      <c r="I58" s="172"/>
      <c r="J58" s="172"/>
      <c r="K58" s="172">
        <f>K57*K35/1000000</f>
        <v>2179316.4</v>
      </c>
    </row>
    <row r="59" spans="1:12">
      <c r="A59" s="7"/>
      <c r="B59" s="170" t="s">
        <v>559</v>
      </c>
      <c r="C59" s="171" t="s">
        <v>40</v>
      </c>
      <c r="D59" s="172"/>
      <c r="E59" s="172"/>
      <c r="F59" s="172"/>
      <c r="G59" s="172"/>
      <c r="H59" s="172"/>
      <c r="I59" s="172"/>
      <c r="J59" s="172"/>
      <c r="K59" s="194">
        <f>K57/(SUM(H32:K32)*1000000/K35)</f>
        <v>4.4455885112806497</v>
      </c>
    </row>
    <row r="60" spans="1:12">
      <c r="A60" s="7"/>
      <c r="B60" s="170" t="s">
        <v>560</v>
      </c>
      <c r="C60" s="171" t="s">
        <v>40</v>
      </c>
      <c r="D60" s="172"/>
      <c r="E60" s="172"/>
      <c r="F60" s="172"/>
      <c r="G60" s="172"/>
      <c r="H60" s="172"/>
      <c r="I60" s="172"/>
      <c r="J60" s="172"/>
      <c r="K60" s="195">
        <f>K57/K40</f>
        <v>0.9126444252179936</v>
      </c>
    </row>
  </sheetData>
  <mergeCells count="3">
    <mergeCell ref="I2:K2"/>
    <mergeCell ref="I20:K20"/>
    <mergeCell ref="I3:K19"/>
  </mergeCells>
  <conditionalFormatting sqref="E16:G18">
    <cfRule type="cellIs" dxfId="29" priority="3" operator="lessThan">
      <formula>0</formula>
    </cfRule>
    <cfRule type="cellIs" dxfId="28" priority="4" operator="greaterThan">
      <formula>0</formula>
    </cfRule>
  </conditionalFormatting>
  <conditionalFormatting sqref="H42:K42 H44:K44 H46:K46">
    <cfRule type="cellIs" dxfId="27" priority="1" operator="lessThan">
      <formula>0</formula>
    </cfRule>
    <cfRule type="cellIs" dxfId="26" priority="2" operator="greaterThan">
      <formula>0</formula>
    </cfRule>
  </conditionalFormatting>
  <pageMargins left="0.7" right="0.7" top="0.75" bottom="0.75" header="0.3" footer="0.3"/>
  <pageSetup orientation="portrait" horizontalDpi="300" verticalDpi="0" r:id="rId1"/>
  <drawing r:id="rId2"/>
</worksheet>
</file>

<file path=xl/worksheets/sheet126.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1544</v>
      </c>
      <c r="F2" s="24" t="s">
        <v>1544</v>
      </c>
      <c r="G2" s="24" t="s">
        <v>1544</v>
      </c>
    </row>
    <row r="3" spans="1:17" ht="45" customHeight="1" thickBot="1">
      <c r="A3" s="252" t="s">
        <v>1</v>
      </c>
      <c r="B3" s="253"/>
      <c r="C3" s="15"/>
      <c r="D3" s="16">
        <v>2119961</v>
      </c>
      <c r="E3" s="16">
        <v>2543398</v>
      </c>
      <c r="F3" s="16">
        <v>4041174</v>
      </c>
      <c r="G3" s="16">
        <v>5327500</v>
      </c>
      <c r="I3" s="22">
        <f>REPLACE(D3,1,3,"")/1</f>
        <v>9961</v>
      </c>
      <c r="J3" s="22">
        <f t="shared" ref="J3:L16" si="0">REPLACE(E3,1,3,"")/1</f>
        <v>3398</v>
      </c>
      <c r="K3" s="22">
        <f t="shared" si="0"/>
        <v>1174</v>
      </c>
      <c r="L3" s="22">
        <f t="shared" si="0"/>
        <v>7500</v>
      </c>
      <c r="N3" s="2">
        <f>D3</f>
        <v>2119961</v>
      </c>
      <c r="O3" s="2">
        <f t="shared" ref="O3:Q17" si="1">E3</f>
        <v>2543398</v>
      </c>
      <c r="P3" s="2">
        <f t="shared" si="1"/>
        <v>4041174</v>
      </c>
      <c r="Q3" s="2">
        <f t="shared" si="1"/>
        <v>5327500</v>
      </c>
    </row>
    <row r="4" spans="1:17" ht="61.5" customHeight="1" thickBot="1">
      <c r="A4" s="244" t="s">
        <v>2</v>
      </c>
      <c r="B4" s="245"/>
      <c r="C4" s="15"/>
      <c r="D4" s="17">
        <v>1861845</v>
      </c>
      <c r="E4" s="17">
        <v>2181049</v>
      </c>
      <c r="F4" s="17">
        <v>3707741</v>
      </c>
      <c r="G4" s="17">
        <v>4681231</v>
      </c>
      <c r="I4" s="22">
        <f t="shared" ref="I4:I16" si="2">REPLACE(D4,1,3,"")/1</f>
        <v>1845</v>
      </c>
      <c r="J4" s="22">
        <f t="shared" si="0"/>
        <v>1049</v>
      </c>
      <c r="K4" s="22">
        <f t="shared" si="0"/>
        <v>7741</v>
      </c>
      <c r="L4" s="22">
        <f t="shared" si="0"/>
        <v>1231</v>
      </c>
      <c r="N4" s="2">
        <f t="shared" ref="N4:Q38" si="3">D4</f>
        <v>1861845</v>
      </c>
      <c r="O4" s="2">
        <f t="shared" si="1"/>
        <v>2181049</v>
      </c>
      <c r="P4" s="2">
        <f t="shared" si="1"/>
        <v>3707741</v>
      </c>
      <c r="Q4" s="2">
        <f t="shared" si="1"/>
        <v>4681231</v>
      </c>
    </row>
    <row r="5" spans="1:17" ht="61.5" customHeight="1" thickBot="1">
      <c r="A5" s="254" t="s">
        <v>3</v>
      </c>
      <c r="B5" s="255"/>
      <c r="C5" s="15"/>
      <c r="D5" s="16">
        <v>258116</v>
      </c>
      <c r="E5" s="16">
        <v>362348</v>
      </c>
      <c r="F5" s="16">
        <v>333433</v>
      </c>
      <c r="G5" s="16">
        <v>646269</v>
      </c>
      <c r="I5" s="22">
        <f t="shared" si="2"/>
        <v>116</v>
      </c>
      <c r="J5" s="22">
        <f t="shared" si="0"/>
        <v>348</v>
      </c>
      <c r="K5" s="22">
        <f t="shared" si="0"/>
        <v>433</v>
      </c>
      <c r="L5" s="22">
        <f t="shared" si="0"/>
        <v>269</v>
      </c>
      <c r="N5" s="2">
        <f t="shared" si="3"/>
        <v>258116</v>
      </c>
      <c r="O5" s="2">
        <f t="shared" si="1"/>
        <v>362348</v>
      </c>
      <c r="P5" s="2">
        <f t="shared" si="1"/>
        <v>333433</v>
      </c>
      <c r="Q5" s="2">
        <f t="shared" si="1"/>
        <v>646269</v>
      </c>
    </row>
    <row r="6" spans="1:17" ht="30" customHeight="1" thickBot="1">
      <c r="A6" s="244" t="s">
        <v>4</v>
      </c>
      <c r="B6" s="245"/>
      <c r="C6" s="15"/>
      <c r="D6" s="17">
        <v>19340</v>
      </c>
      <c r="E6" s="17">
        <v>54477</v>
      </c>
      <c r="F6" s="17">
        <v>91359</v>
      </c>
      <c r="G6" s="17">
        <v>114959</v>
      </c>
      <c r="I6" s="22">
        <f t="shared" si="2"/>
        <v>40</v>
      </c>
      <c r="J6" s="22">
        <f t="shared" si="0"/>
        <v>77</v>
      </c>
      <c r="K6" s="22">
        <f t="shared" si="0"/>
        <v>59</v>
      </c>
      <c r="L6" s="22">
        <f t="shared" si="0"/>
        <v>959</v>
      </c>
      <c r="N6" s="2">
        <f t="shared" si="3"/>
        <v>19340</v>
      </c>
      <c r="O6" s="2">
        <f t="shared" si="1"/>
        <v>54477</v>
      </c>
      <c r="P6" s="2">
        <f t="shared" si="1"/>
        <v>91359</v>
      </c>
      <c r="Q6" s="2">
        <f t="shared" si="1"/>
        <v>114959</v>
      </c>
    </row>
    <row r="7" spans="1:17" ht="24" customHeight="1" thickBot="1">
      <c r="A7" s="244" t="s">
        <v>5</v>
      </c>
      <c r="B7" s="245"/>
      <c r="C7" s="15"/>
      <c r="D7" s="17">
        <v>63022</v>
      </c>
      <c r="E7" s="17">
        <v>138236</v>
      </c>
      <c r="F7" s="17">
        <v>152035</v>
      </c>
      <c r="G7" s="17">
        <v>195477</v>
      </c>
      <c r="I7" s="22">
        <f t="shared" si="2"/>
        <v>22</v>
      </c>
      <c r="J7" s="22">
        <f t="shared" si="0"/>
        <v>236</v>
      </c>
      <c r="K7" s="22">
        <f t="shared" si="0"/>
        <v>35</v>
      </c>
      <c r="L7" s="22">
        <f t="shared" si="0"/>
        <v>477</v>
      </c>
      <c r="N7" s="2">
        <f t="shared" si="3"/>
        <v>63022</v>
      </c>
      <c r="O7" s="2">
        <f t="shared" si="1"/>
        <v>138236</v>
      </c>
      <c r="P7" s="2">
        <f t="shared" si="1"/>
        <v>152035</v>
      </c>
      <c r="Q7" s="2">
        <f t="shared" si="1"/>
        <v>195477</v>
      </c>
    </row>
    <row r="8" spans="1:17" ht="24" customHeight="1" thickBot="1">
      <c r="A8" s="244" t="s">
        <v>6</v>
      </c>
      <c r="B8" s="245"/>
      <c r="C8" s="15"/>
      <c r="D8" s="17">
        <v>81279</v>
      </c>
      <c r="E8" s="17">
        <v>131226</v>
      </c>
      <c r="F8" s="17">
        <v>133534</v>
      </c>
      <c r="G8" s="17">
        <v>164216</v>
      </c>
      <c r="I8" s="22">
        <f t="shared" si="2"/>
        <v>79</v>
      </c>
      <c r="J8" s="22">
        <f t="shared" si="0"/>
        <v>226</v>
      </c>
      <c r="K8" s="22">
        <f t="shared" si="0"/>
        <v>534</v>
      </c>
      <c r="L8" s="22">
        <f t="shared" si="0"/>
        <v>216</v>
      </c>
      <c r="N8" s="2">
        <f t="shared" si="3"/>
        <v>81279</v>
      </c>
      <c r="O8" s="2">
        <f t="shared" si="1"/>
        <v>131226</v>
      </c>
      <c r="P8" s="2">
        <f t="shared" si="1"/>
        <v>133534</v>
      </c>
      <c r="Q8" s="2">
        <f t="shared" si="1"/>
        <v>164216</v>
      </c>
    </row>
    <row r="9" spans="1:17" ht="37.5" customHeight="1" thickBot="1">
      <c r="A9" s="244" t="s">
        <v>7</v>
      </c>
      <c r="B9" s="245"/>
      <c r="C9" s="15"/>
      <c r="D9" s="17">
        <v>31688</v>
      </c>
      <c r="E9" s="17">
        <v>44921</v>
      </c>
      <c r="F9" s="17">
        <v>41613</v>
      </c>
      <c r="G9" s="17">
        <v>39476</v>
      </c>
      <c r="I9" s="22">
        <f t="shared" si="2"/>
        <v>88</v>
      </c>
      <c r="J9" s="22">
        <f t="shared" si="0"/>
        <v>21</v>
      </c>
      <c r="K9" s="22">
        <f t="shared" si="0"/>
        <v>13</v>
      </c>
      <c r="L9" s="22">
        <f t="shared" si="0"/>
        <v>76</v>
      </c>
      <c r="N9" s="2">
        <f t="shared" si="3"/>
        <v>31688</v>
      </c>
      <c r="O9" s="2">
        <f t="shared" si="1"/>
        <v>44921</v>
      </c>
      <c r="P9" s="2">
        <f t="shared" si="1"/>
        <v>41613</v>
      </c>
      <c r="Q9" s="2">
        <f t="shared" si="1"/>
        <v>39476</v>
      </c>
    </row>
    <row r="10" spans="1:17" ht="61.5" customHeight="1" thickBot="1">
      <c r="A10" s="254" t="s">
        <v>8</v>
      </c>
      <c r="B10" s="255"/>
      <c r="C10" s="15"/>
      <c r="D10" s="16">
        <v>101467</v>
      </c>
      <c r="E10" s="16">
        <v>109993</v>
      </c>
      <c r="F10" s="16">
        <v>100331</v>
      </c>
      <c r="G10" s="16">
        <v>362059</v>
      </c>
      <c r="I10" s="22">
        <f t="shared" si="2"/>
        <v>467</v>
      </c>
      <c r="J10" s="22">
        <f t="shared" si="0"/>
        <v>993</v>
      </c>
      <c r="K10" s="22">
        <f t="shared" si="0"/>
        <v>331</v>
      </c>
      <c r="L10" s="22">
        <f t="shared" si="0"/>
        <v>59</v>
      </c>
      <c r="N10" s="2">
        <f t="shared" si="3"/>
        <v>101467</v>
      </c>
      <c r="O10" s="2">
        <f t="shared" si="1"/>
        <v>109993</v>
      </c>
      <c r="P10" s="2">
        <f t="shared" si="1"/>
        <v>100331</v>
      </c>
      <c r="Q10" s="2">
        <f t="shared" si="1"/>
        <v>362059</v>
      </c>
    </row>
    <row r="11" spans="1:17" ht="48" customHeight="1" thickBot="1">
      <c r="A11" s="244" t="s">
        <v>9</v>
      </c>
      <c r="B11" s="245"/>
      <c r="C11" s="15"/>
      <c r="D11" s="18">
        <v>-235</v>
      </c>
      <c r="E11" s="17">
        <v>10711</v>
      </c>
      <c r="F11" s="17">
        <v>5244</v>
      </c>
      <c r="G11" s="18">
        <v>-726</v>
      </c>
      <c r="I11" s="22">
        <f t="shared" si="2"/>
        <v>5</v>
      </c>
      <c r="J11" s="22">
        <f t="shared" si="0"/>
        <v>11</v>
      </c>
      <c r="K11" s="22">
        <f t="shared" si="0"/>
        <v>4</v>
      </c>
      <c r="L11" s="22">
        <f t="shared" si="0"/>
        <v>6</v>
      </c>
      <c r="N11" s="2">
        <f t="shared" si="3"/>
        <v>-235</v>
      </c>
      <c r="O11" s="2">
        <f t="shared" si="1"/>
        <v>10711</v>
      </c>
      <c r="P11" s="2">
        <f t="shared" si="1"/>
        <v>5244</v>
      </c>
      <c r="Q11" s="2">
        <f t="shared" si="1"/>
        <v>-726</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101232</v>
      </c>
      <c r="E13" s="16">
        <v>120704</v>
      </c>
      <c r="F13" s="16">
        <v>105575</v>
      </c>
      <c r="G13" s="16">
        <v>361334</v>
      </c>
      <c r="I13" s="22">
        <f t="shared" si="2"/>
        <v>232</v>
      </c>
      <c r="J13" s="22">
        <f t="shared" si="0"/>
        <v>704</v>
      </c>
      <c r="K13" s="22">
        <f t="shared" si="0"/>
        <v>575</v>
      </c>
      <c r="L13" s="22">
        <f t="shared" si="0"/>
        <v>334</v>
      </c>
      <c r="N13" s="2">
        <f t="shared" si="3"/>
        <v>101232</v>
      </c>
      <c r="O13" s="2">
        <f t="shared" si="1"/>
        <v>120704</v>
      </c>
      <c r="P13" s="2">
        <f t="shared" si="1"/>
        <v>105575</v>
      </c>
      <c r="Q13" s="2">
        <f t="shared" si="1"/>
        <v>361334</v>
      </c>
    </row>
    <row r="14" spans="1:17" ht="61.5" customHeight="1" thickBot="1">
      <c r="A14" s="254" t="s">
        <v>12</v>
      </c>
      <c r="B14" s="255"/>
      <c r="C14" s="15"/>
      <c r="D14" s="16">
        <v>90419</v>
      </c>
      <c r="E14" s="16">
        <v>104135</v>
      </c>
      <c r="F14" s="16">
        <v>99550</v>
      </c>
      <c r="G14" s="16">
        <v>342893</v>
      </c>
      <c r="I14" s="22">
        <f t="shared" si="2"/>
        <v>19</v>
      </c>
      <c r="J14" s="22">
        <f t="shared" si="0"/>
        <v>135</v>
      </c>
      <c r="K14" s="22">
        <f t="shared" si="0"/>
        <v>50</v>
      </c>
      <c r="L14" s="22">
        <f t="shared" si="0"/>
        <v>893</v>
      </c>
      <c r="N14" s="2">
        <f t="shared" si="3"/>
        <v>90419</v>
      </c>
      <c r="O14" s="2">
        <f t="shared" si="1"/>
        <v>104135</v>
      </c>
      <c r="P14" s="2">
        <f t="shared" si="1"/>
        <v>99550</v>
      </c>
      <c r="Q14" s="2">
        <f t="shared" si="1"/>
        <v>342893</v>
      </c>
    </row>
    <row r="15" spans="1:17" ht="61.5" customHeight="1" thickBot="1">
      <c r="A15" s="254" t="s">
        <v>13</v>
      </c>
      <c r="B15" s="255"/>
      <c r="C15" s="15"/>
      <c r="D15" s="16">
        <v>90419</v>
      </c>
      <c r="E15" s="16">
        <v>100163</v>
      </c>
      <c r="F15" s="16">
        <v>94477</v>
      </c>
      <c r="G15" s="16">
        <v>337620</v>
      </c>
      <c r="I15" s="22">
        <f t="shared" si="2"/>
        <v>19</v>
      </c>
      <c r="J15" s="22">
        <f t="shared" si="0"/>
        <v>163</v>
      </c>
      <c r="K15" s="22">
        <f t="shared" si="0"/>
        <v>77</v>
      </c>
      <c r="L15" s="22">
        <f t="shared" si="0"/>
        <v>620</v>
      </c>
      <c r="N15" s="2">
        <f t="shared" si="3"/>
        <v>90419</v>
      </c>
      <c r="O15" s="2">
        <f t="shared" si="1"/>
        <v>100163</v>
      </c>
      <c r="P15" s="2">
        <f t="shared" si="1"/>
        <v>94477</v>
      </c>
      <c r="Q15" s="2">
        <f t="shared" si="1"/>
        <v>337620</v>
      </c>
    </row>
    <row r="16" spans="1:17" ht="37.5" customHeight="1" thickBot="1">
      <c r="A16" s="244" t="s">
        <v>14</v>
      </c>
      <c r="B16" s="245"/>
      <c r="C16" s="15"/>
      <c r="D16" s="17">
        <v>2177</v>
      </c>
      <c r="E16" s="17">
        <v>1134</v>
      </c>
      <c r="F16" s="18">
        <v>612</v>
      </c>
      <c r="G16" s="17">
        <v>1859</v>
      </c>
      <c r="I16" s="22">
        <f t="shared" si="2"/>
        <v>7</v>
      </c>
      <c r="J16" s="22">
        <f t="shared" si="0"/>
        <v>4</v>
      </c>
      <c r="K16" s="22" t="e">
        <f t="shared" si="0"/>
        <v>#VALUE!</v>
      </c>
      <c r="L16" s="22">
        <f t="shared" si="0"/>
        <v>9</v>
      </c>
      <c r="N16" s="2">
        <f t="shared" si="3"/>
        <v>2177</v>
      </c>
      <c r="O16" s="2">
        <f t="shared" si="1"/>
        <v>1134</v>
      </c>
      <c r="P16" s="2">
        <f t="shared" si="1"/>
        <v>612</v>
      </c>
      <c r="Q16" s="2">
        <f t="shared" si="1"/>
        <v>1859</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1159976</v>
      </c>
      <c r="E19" s="16">
        <v>2632373</v>
      </c>
      <c r="F19" s="16">
        <v>3979430</v>
      </c>
      <c r="G19" s="16">
        <v>3272727</v>
      </c>
      <c r="I19" s="22">
        <f t="shared" ref="I19:L38" si="4">REPLACE(D19,1,3,"")/1</f>
        <v>9976</v>
      </c>
      <c r="J19" s="22">
        <f t="shared" si="4"/>
        <v>2373</v>
      </c>
      <c r="K19" s="22">
        <f t="shared" si="4"/>
        <v>9430</v>
      </c>
      <c r="L19" s="22">
        <f t="shared" si="4"/>
        <v>2727</v>
      </c>
      <c r="N19" s="2">
        <f t="shared" si="3"/>
        <v>1159976</v>
      </c>
      <c r="O19" s="2">
        <f t="shared" si="3"/>
        <v>2632373</v>
      </c>
      <c r="P19" s="2">
        <f t="shared" si="3"/>
        <v>3979430</v>
      </c>
      <c r="Q19" s="2">
        <f t="shared" si="3"/>
        <v>3272727</v>
      </c>
    </row>
    <row r="20" spans="1:17" ht="61.5" customHeight="1" thickBot="1">
      <c r="A20" s="244" t="s">
        <v>17</v>
      </c>
      <c r="B20" s="245"/>
      <c r="C20" s="15"/>
      <c r="D20" s="17">
        <v>66127</v>
      </c>
      <c r="E20" s="17">
        <v>468896</v>
      </c>
      <c r="F20" s="17">
        <v>168228</v>
      </c>
      <c r="G20" s="17">
        <v>459951</v>
      </c>
      <c r="I20" s="22">
        <f t="shared" si="4"/>
        <v>27</v>
      </c>
      <c r="J20" s="22">
        <f t="shared" si="4"/>
        <v>896</v>
      </c>
      <c r="K20" s="22">
        <f t="shared" si="4"/>
        <v>228</v>
      </c>
      <c r="L20" s="22">
        <f t="shared" si="4"/>
        <v>951</v>
      </c>
      <c r="N20" s="2">
        <f t="shared" si="3"/>
        <v>66127</v>
      </c>
      <c r="O20" s="2">
        <f t="shared" si="3"/>
        <v>468896</v>
      </c>
      <c r="P20" s="2">
        <f t="shared" si="3"/>
        <v>168228</v>
      </c>
      <c r="Q20" s="2">
        <f t="shared" si="3"/>
        <v>459951</v>
      </c>
    </row>
    <row r="21" spans="1:17" ht="30" customHeight="1" thickBot="1">
      <c r="A21" s="244" t="s">
        <v>18</v>
      </c>
      <c r="B21" s="245"/>
      <c r="C21" s="15"/>
      <c r="D21" s="17">
        <v>21483</v>
      </c>
      <c r="E21" s="17">
        <v>319145</v>
      </c>
      <c r="F21" s="17">
        <v>1415575</v>
      </c>
      <c r="G21" s="17">
        <v>567533</v>
      </c>
      <c r="I21" s="22">
        <f t="shared" si="4"/>
        <v>83</v>
      </c>
      <c r="J21" s="22">
        <f t="shared" si="4"/>
        <v>145</v>
      </c>
      <c r="K21" s="22">
        <f t="shared" si="4"/>
        <v>5575</v>
      </c>
      <c r="L21" s="22">
        <f t="shared" si="4"/>
        <v>533</v>
      </c>
      <c r="N21" s="2">
        <f t="shared" si="3"/>
        <v>21483</v>
      </c>
      <c r="O21" s="2">
        <f t="shared" si="3"/>
        <v>319145</v>
      </c>
      <c r="P21" s="2">
        <f t="shared" si="3"/>
        <v>1415575</v>
      </c>
      <c r="Q21" s="2">
        <f t="shared" si="3"/>
        <v>567533</v>
      </c>
    </row>
    <row r="22" spans="1:17" ht="36" customHeight="1" thickBot="1">
      <c r="A22" s="244" t="s">
        <v>19</v>
      </c>
      <c r="B22" s="245"/>
      <c r="C22" s="15"/>
      <c r="D22" s="17">
        <v>504798</v>
      </c>
      <c r="E22" s="17">
        <v>1059584</v>
      </c>
      <c r="F22" s="17">
        <v>1872490</v>
      </c>
      <c r="G22" s="17">
        <v>1676818</v>
      </c>
      <c r="I22" s="22">
        <f t="shared" si="4"/>
        <v>798</v>
      </c>
      <c r="J22" s="22">
        <f t="shared" si="4"/>
        <v>9584</v>
      </c>
      <c r="K22" s="22">
        <f t="shared" si="4"/>
        <v>2490</v>
      </c>
      <c r="L22" s="22">
        <f t="shared" si="4"/>
        <v>6818</v>
      </c>
      <c r="N22" s="2">
        <f t="shared" si="3"/>
        <v>504798</v>
      </c>
      <c r="O22" s="2">
        <f t="shared" si="3"/>
        <v>1059584</v>
      </c>
      <c r="P22" s="2">
        <f t="shared" si="3"/>
        <v>1872490</v>
      </c>
      <c r="Q22" s="2">
        <f t="shared" si="3"/>
        <v>1676818</v>
      </c>
    </row>
    <row r="23" spans="1:17" ht="24" customHeight="1" thickBot="1">
      <c r="A23" s="244" t="s">
        <v>20</v>
      </c>
      <c r="B23" s="245"/>
      <c r="C23" s="15"/>
      <c r="D23" s="17">
        <v>522604</v>
      </c>
      <c r="E23" s="17">
        <v>770627</v>
      </c>
      <c r="F23" s="17">
        <v>485235</v>
      </c>
      <c r="G23" s="17">
        <v>522528</v>
      </c>
      <c r="I23" s="22">
        <f t="shared" si="4"/>
        <v>604</v>
      </c>
      <c r="J23" s="22">
        <f t="shared" si="4"/>
        <v>627</v>
      </c>
      <c r="K23" s="22">
        <f t="shared" si="4"/>
        <v>235</v>
      </c>
      <c r="L23" s="22">
        <f t="shared" si="4"/>
        <v>528</v>
      </c>
      <c r="N23" s="2">
        <f t="shared" si="3"/>
        <v>522604</v>
      </c>
      <c r="O23" s="2">
        <f t="shared" si="3"/>
        <v>770627</v>
      </c>
      <c r="P23" s="2">
        <f t="shared" si="3"/>
        <v>485235</v>
      </c>
      <c r="Q23" s="2">
        <f t="shared" si="3"/>
        <v>522528</v>
      </c>
    </row>
    <row r="24" spans="1:17" ht="36" customHeight="1" thickBot="1">
      <c r="A24" s="244" t="s">
        <v>21</v>
      </c>
      <c r="B24" s="245"/>
      <c r="C24" s="15"/>
      <c r="D24" s="17">
        <v>44964</v>
      </c>
      <c r="E24" s="17">
        <v>14121</v>
      </c>
      <c r="F24" s="17">
        <v>37902</v>
      </c>
      <c r="G24" s="17">
        <v>45897</v>
      </c>
      <c r="I24" s="22">
        <f t="shared" si="4"/>
        <v>64</v>
      </c>
      <c r="J24" s="22">
        <f t="shared" si="4"/>
        <v>21</v>
      </c>
      <c r="K24" s="22">
        <f t="shared" si="4"/>
        <v>2</v>
      </c>
      <c r="L24" s="22">
        <f t="shared" si="4"/>
        <v>97</v>
      </c>
      <c r="N24" s="2">
        <f t="shared" si="3"/>
        <v>44964</v>
      </c>
      <c r="O24" s="2">
        <f t="shared" si="3"/>
        <v>14121</v>
      </c>
      <c r="P24" s="2">
        <f t="shared" si="3"/>
        <v>37902</v>
      </c>
      <c r="Q24" s="2">
        <f t="shared" si="3"/>
        <v>45897</v>
      </c>
    </row>
    <row r="25" spans="1:17" ht="24" customHeight="1" thickBot="1">
      <c r="A25" s="254" t="s">
        <v>22</v>
      </c>
      <c r="B25" s="255"/>
      <c r="C25" s="15"/>
      <c r="D25" s="16">
        <v>790676</v>
      </c>
      <c r="E25" s="16">
        <v>847836</v>
      </c>
      <c r="F25" s="16">
        <v>1101154</v>
      </c>
      <c r="G25" s="16">
        <v>2464168</v>
      </c>
      <c r="I25" s="22">
        <f t="shared" si="4"/>
        <v>676</v>
      </c>
      <c r="J25" s="22">
        <f t="shared" si="4"/>
        <v>836</v>
      </c>
      <c r="K25" s="22">
        <f t="shared" si="4"/>
        <v>1154</v>
      </c>
      <c r="L25" s="22">
        <f t="shared" si="4"/>
        <v>4168</v>
      </c>
      <c r="N25" s="2">
        <f t="shared" si="3"/>
        <v>790676</v>
      </c>
      <c r="O25" s="2">
        <f t="shared" si="3"/>
        <v>847836</v>
      </c>
      <c r="P25" s="2">
        <f t="shared" si="3"/>
        <v>1101154</v>
      </c>
      <c r="Q25" s="2">
        <f t="shared" si="3"/>
        <v>2464168</v>
      </c>
    </row>
    <row r="26" spans="1:17" ht="25.5" customHeight="1" thickBot="1">
      <c r="A26" s="244" t="s">
        <v>23</v>
      </c>
      <c r="B26" s="245"/>
      <c r="C26" s="15"/>
      <c r="D26" s="17">
        <v>646816</v>
      </c>
      <c r="E26" s="17">
        <v>758199</v>
      </c>
      <c r="F26" s="17">
        <v>605640</v>
      </c>
      <c r="G26" s="17">
        <v>768254</v>
      </c>
      <c r="I26" s="22">
        <f t="shared" si="4"/>
        <v>816</v>
      </c>
      <c r="J26" s="22">
        <f t="shared" si="4"/>
        <v>199</v>
      </c>
      <c r="K26" s="22">
        <f t="shared" si="4"/>
        <v>640</v>
      </c>
      <c r="L26" s="22">
        <f t="shared" si="4"/>
        <v>254</v>
      </c>
      <c r="N26" s="2">
        <f t="shared" si="3"/>
        <v>646816</v>
      </c>
      <c r="O26" s="2">
        <f t="shared" si="3"/>
        <v>758199</v>
      </c>
      <c r="P26" s="2">
        <f t="shared" si="3"/>
        <v>605640</v>
      </c>
      <c r="Q26" s="2">
        <f t="shared" si="3"/>
        <v>768254</v>
      </c>
    </row>
    <row r="27" spans="1:17" ht="15.75" customHeight="1" thickBot="1">
      <c r="A27" s="244" t="s">
        <v>24</v>
      </c>
      <c r="B27" s="245"/>
      <c r="C27" s="15"/>
      <c r="D27" s="18"/>
      <c r="E27" s="18"/>
      <c r="F27" s="17">
        <v>115680</v>
      </c>
      <c r="G27" s="17">
        <v>110735</v>
      </c>
      <c r="I27" s="22" t="e">
        <f t="shared" si="4"/>
        <v>#VALUE!</v>
      </c>
      <c r="J27" s="22" t="e">
        <f t="shared" si="4"/>
        <v>#VALUE!</v>
      </c>
      <c r="K27" s="22">
        <f t="shared" si="4"/>
        <v>680</v>
      </c>
      <c r="L27" s="22">
        <f t="shared" si="4"/>
        <v>735</v>
      </c>
      <c r="N27" s="2">
        <f t="shared" si="3"/>
        <v>0</v>
      </c>
      <c r="O27" s="2">
        <f t="shared" si="3"/>
        <v>0</v>
      </c>
      <c r="P27" s="2">
        <f t="shared" si="3"/>
        <v>115680</v>
      </c>
      <c r="Q27" s="2">
        <f t="shared" si="3"/>
        <v>110735</v>
      </c>
    </row>
    <row r="28" spans="1:17" ht="30" customHeight="1" thickBot="1">
      <c r="A28" s="244" t="s">
        <v>25</v>
      </c>
      <c r="B28" s="245"/>
      <c r="C28" s="15"/>
      <c r="D28" s="17">
        <v>127975</v>
      </c>
      <c r="E28" s="17">
        <v>71279</v>
      </c>
      <c r="F28" s="17">
        <v>67950</v>
      </c>
      <c r="G28" s="17">
        <v>1090000</v>
      </c>
      <c r="I28" s="22">
        <f t="shared" si="4"/>
        <v>975</v>
      </c>
      <c r="J28" s="22">
        <f t="shared" si="4"/>
        <v>79</v>
      </c>
      <c r="K28" s="22">
        <f t="shared" si="4"/>
        <v>50</v>
      </c>
      <c r="L28" s="22">
        <f t="shared" si="4"/>
        <v>0</v>
      </c>
      <c r="N28" s="2">
        <f t="shared" si="3"/>
        <v>127975</v>
      </c>
      <c r="O28" s="2">
        <f t="shared" si="3"/>
        <v>71279</v>
      </c>
      <c r="P28" s="2">
        <f t="shared" si="3"/>
        <v>67950</v>
      </c>
      <c r="Q28" s="2">
        <f t="shared" si="3"/>
        <v>1090000</v>
      </c>
    </row>
    <row r="29" spans="1:17" ht="15" customHeight="1" thickBot="1">
      <c r="A29" s="254" t="s">
        <v>26</v>
      </c>
      <c r="B29" s="255"/>
      <c r="C29" s="15"/>
      <c r="D29" s="16">
        <v>1950652</v>
      </c>
      <c r="E29" s="16">
        <v>3480209</v>
      </c>
      <c r="F29" s="16">
        <v>5080583</v>
      </c>
      <c r="G29" s="16">
        <v>5736895</v>
      </c>
      <c r="I29" s="22">
        <f t="shared" si="4"/>
        <v>652</v>
      </c>
      <c r="J29" s="22">
        <f t="shared" si="4"/>
        <v>209</v>
      </c>
      <c r="K29" s="22">
        <f t="shared" si="4"/>
        <v>583</v>
      </c>
      <c r="L29" s="22">
        <f t="shared" si="4"/>
        <v>6895</v>
      </c>
      <c r="N29" s="2">
        <f t="shared" si="3"/>
        <v>1950652</v>
      </c>
      <c r="O29" s="2">
        <f t="shared" si="3"/>
        <v>3480209</v>
      </c>
      <c r="P29" s="2">
        <f t="shared" si="3"/>
        <v>5080583</v>
      </c>
      <c r="Q29" s="2">
        <f t="shared" si="3"/>
        <v>5736895</v>
      </c>
    </row>
    <row r="30" spans="1:17" ht="15" customHeight="1" thickBot="1">
      <c r="A30" s="254" t="s">
        <v>27</v>
      </c>
      <c r="B30" s="255"/>
      <c r="C30" s="15"/>
      <c r="D30" s="16">
        <v>1322759</v>
      </c>
      <c r="E30" s="16">
        <v>2259529</v>
      </c>
      <c r="F30" s="16">
        <v>2929572</v>
      </c>
      <c r="G30" s="16">
        <v>3515948</v>
      </c>
      <c r="I30" s="22">
        <f t="shared" si="4"/>
        <v>2759</v>
      </c>
      <c r="J30" s="22">
        <f t="shared" si="4"/>
        <v>9529</v>
      </c>
      <c r="K30" s="22">
        <f t="shared" si="4"/>
        <v>9572</v>
      </c>
      <c r="L30" s="22">
        <f t="shared" si="4"/>
        <v>5948</v>
      </c>
      <c r="N30" s="2">
        <f t="shared" si="3"/>
        <v>1322759</v>
      </c>
      <c r="O30" s="2">
        <f t="shared" si="3"/>
        <v>2259529</v>
      </c>
      <c r="P30" s="2">
        <f t="shared" si="3"/>
        <v>2929572</v>
      </c>
      <c r="Q30" s="2">
        <f t="shared" si="3"/>
        <v>3515948</v>
      </c>
    </row>
    <row r="31" spans="1:17" ht="15" customHeight="1" thickBot="1">
      <c r="A31" s="244" t="s">
        <v>28</v>
      </c>
      <c r="B31" s="245"/>
      <c r="C31" s="15"/>
      <c r="D31" s="17">
        <v>1216237</v>
      </c>
      <c r="E31" s="17">
        <v>1916484</v>
      </c>
      <c r="F31" s="17">
        <v>2355358</v>
      </c>
      <c r="G31" s="17">
        <v>2911804</v>
      </c>
      <c r="I31" s="22">
        <f t="shared" si="4"/>
        <v>6237</v>
      </c>
      <c r="J31" s="22">
        <f t="shared" si="4"/>
        <v>6484</v>
      </c>
      <c r="K31" s="22">
        <f t="shared" si="4"/>
        <v>5358</v>
      </c>
      <c r="L31" s="22">
        <f t="shared" si="4"/>
        <v>1804</v>
      </c>
      <c r="N31" s="2">
        <f t="shared" si="3"/>
        <v>1216237</v>
      </c>
      <c r="O31" s="2">
        <f t="shared" si="3"/>
        <v>1916484</v>
      </c>
      <c r="P31" s="2">
        <f t="shared" si="3"/>
        <v>2355358</v>
      </c>
      <c r="Q31" s="2">
        <f t="shared" si="3"/>
        <v>2911804</v>
      </c>
    </row>
    <row r="32" spans="1:17" ht="24" customHeight="1" thickBot="1">
      <c r="A32" s="244" t="s">
        <v>29</v>
      </c>
      <c r="B32" s="245"/>
      <c r="C32" s="15"/>
      <c r="D32" s="17">
        <v>106522</v>
      </c>
      <c r="E32" s="17">
        <v>343045</v>
      </c>
      <c r="F32" s="17">
        <v>574214</v>
      </c>
      <c r="G32" s="17">
        <v>604145</v>
      </c>
      <c r="I32" s="22">
        <f t="shared" si="4"/>
        <v>522</v>
      </c>
      <c r="J32" s="22">
        <f t="shared" si="4"/>
        <v>45</v>
      </c>
      <c r="K32" s="22">
        <f t="shared" si="4"/>
        <v>214</v>
      </c>
      <c r="L32" s="22">
        <f t="shared" si="4"/>
        <v>145</v>
      </c>
      <c r="N32" s="2">
        <f t="shared" si="3"/>
        <v>106522</v>
      </c>
      <c r="O32" s="2">
        <f t="shared" si="3"/>
        <v>343045</v>
      </c>
      <c r="P32" s="2">
        <f t="shared" si="3"/>
        <v>574214</v>
      </c>
      <c r="Q32" s="2">
        <f t="shared" si="3"/>
        <v>604145</v>
      </c>
    </row>
    <row r="33" spans="1:18" ht="24" customHeight="1" thickBot="1">
      <c r="A33" s="254" t="s">
        <v>30</v>
      </c>
      <c r="B33" s="255"/>
      <c r="C33" s="15"/>
      <c r="D33" s="16">
        <v>627893</v>
      </c>
      <c r="E33" s="16">
        <v>1220681</v>
      </c>
      <c r="F33" s="16">
        <v>2151011</v>
      </c>
      <c r="G33" s="16">
        <v>2220947</v>
      </c>
      <c r="I33" s="22">
        <f t="shared" si="4"/>
        <v>893</v>
      </c>
      <c r="J33" s="22">
        <f t="shared" si="4"/>
        <v>681</v>
      </c>
      <c r="K33" s="22">
        <f t="shared" si="4"/>
        <v>1011</v>
      </c>
      <c r="L33" s="22">
        <f t="shared" si="4"/>
        <v>947</v>
      </c>
      <c r="N33" s="2">
        <f t="shared" si="3"/>
        <v>627893</v>
      </c>
      <c r="O33" s="2">
        <f t="shared" si="3"/>
        <v>1220681</v>
      </c>
      <c r="P33" s="2">
        <f t="shared" si="3"/>
        <v>2151011</v>
      </c>
      <c r="Q33" s="2">
        <f t="shared" si="3"/>
        <v>2220947</v>
      </c>
      <c r="R33" s="22"/>
    </row>
    <row r="34" spans="1:18" ht="30" customHeight="1" thickBot="1">
      <c r="A34" s="244" t="s">
        <v>31</v>
      </c>
      <c r="B34" s="245"/>
      <c r="C34" s="15"/>
      <c r="D34" s="17">
        <v>456000</v>
      </c>
      <c r="E34" s="17">
        <v>983250</v>
      </c>
      <c r="F34" s="17">
        <v>1816097</v>
      </c>
      <c r="G34" s="17">
        <v>1816097</v>
      </c>
      <c r="I34" s="22">
        <f t="shared" si="4"/>
        <v>0</v>
      </c>
      <c r="J34" s="22">
        <f t="shared" si="4"/>
        <v>250</v>
      </c>
      <c r="K34" s="22">
        <f t="shared" si="4"/>
        <v>6097</v>
      </c>
      <c r="L34" s="22">
        <f t="shared" si="4"/>
        <v>6097</v>
      </c>
      <c r="N34" s="2">
        <f t="shared" si="3"/>
        <v>456000</v>
      </c>
      <c r="O34" s="2">
        <f t="shared" si="3"/>
        <v>983250</v>
      </c>
      <c r="P34" s="2">
        <f t="shared" si="3"/>
        <v>1816097</v>
      </c>
      <c r="Q34" s="2">
        <f t="shared" si="3"/>
        <v>1816097</v>
      </c>
    </row>
    <row r="35" spans="1:18" ht="30" customHeight="1" thickBot="1">
      <c r="A35" s="244" t="s">
        <v>32</v>
      </c>
      <c r="B35" s="245"/>
      <c r="C35" s="15"/>
      <c r="D35" s="17">
        <v>17669</v>
      </c>
      <c r="E35" s="17">
        <v>17267</v>
      </c>
      <c r="F35" s="17">
        <v>17061</v>
      </c>
      <c r="G35" s="17">
        <v>17061</v>
      </c>
      <c r="I35" s="22">
        <f t="shared" si="4"/>
        <v>69</v>
      </c>
      <c r="J35" s="22">
        <f t="shared" si="4"/>
        <v>67</v>
      </c>
      <c r="K35" s="22">
        <f t="shared" si="4"/>
        <v>61</v>
      </c>
      <c r="L35" s="22">
        <f t="shared" si="4"/>
        <v>61</v>
      </c>
      <c r="N35" s="2">
        <f t="shared" si="3"/>
        <v>17669</v>
      </c>
      <c r="O35" s="2">
        <f t="shared" si="3"/>
        <v>17267</v>
      </c>
      <c r="P35" s="2">
        <f t="shared" si="3"/>
        <v>17061</v>
      </c>
      <c r="Q35" s="2">
        <f t="shared" si="3"/>
        <v>17061</v>
      </c>
    </row>
    <row r="36" spans="1:18" ht="37.5" customHeight="1" thickBot="1">
      <c r="A36" s="244" t="s">
        <v>33</v>
      </c>
      <c r="B36" s="245"/>
      <c r="C36" s="15"/>
      <c r="D36" s="17">
        <v>132126</v>
      </c>
      <c r="E36" s="17">
        <v>96149</v>
      </c>
      <c r="F36" s="17">
        <v>186528</v>
      </c>
      <c r="G36" s="17">
        <v>203864</v>
      </c>
      <c r="I36" s="22">
        <f t="shared" si="4"/>
        <v>126</v>
      </c>
      <c r="J36" s="22">
        <f t="shared" si="4"/>
        <v>49</v>
      </c>
      <c r="K36" s="22">
        <f t="shared" si="4"/>
        <v>528</v>
      </c>
      <c r="L36" s="22">
        <f t="shared" si="4"/>
        <v>864</v>
      </c>
      <c r="N36" s="2">
        <f t="shared" si="3"/>
        <v>132126</v>
      </c>
      <c r="O36" s="2">
        <f t="shared" si="3"/>
        <v>96149</v>
      </c>
      <c r="P36" s="2">
        <f t="shared" si="3"/>
        <v>186528</v>
      </c>
      <c r="Q36" s="2">
        <f t="shared" si="3"/>
        <v>203864</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1950652</v>
      </c>
      <c r="E38" s="16">
        <v>3480209</v>
      </c>
      <c r="F38" s="16">
        <v>5080583</v>
      </c>
      <c r="G38" s="16">
        <v>5736895</v>
      </c>
      <c r="I38" s="22">
        <f t="shared" si="4"/>
        <v>652</v>
      </c>
      <c r="J38" s="22">
        <f t="shared" si="4"/>
        <v>209</v>
      </c>
      <c r="K38" s="22">
        <f t="shared" si="4"/>
        <v>583</v>
      </c>
      <c r="L38" s="22">
        <f t="shared" si="4"/>
        <v>6895</v>
      </c>
      <c r="N38" s="2">
        <f t="shared" si="3"/>
        <v>1950652</v>
      </c>
      <c r="O38" s="2">
        <f t="shared" si="3"/>
        <v>3480209</v>
      </c>
      <c r="P38" s="2">
        <f t="shared" si="3"/>
        <v>5080583</v>
      </c>
      <c r="Q38" s="2">
        <f t="shared" si="3"/>
        <v>5736895</v>
      </c>
    </row>
    <row r="39" spans="1:18" ht="15" customHeight="1" thickBot="1">
      <c r="A39" t="s">
        <v>1711</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7.xml><?xml version="1.0" encoding="utf-8"?>
<worksheet xmlns="http://schemas.openxmlformats.org/spreadsheetml/2006/main" xmlns:r="http://schemas.openxmlformats.org/officeDocument/2006/relationships">
  <dimension ref="A1:AF53"/>
  <sheetViews>
    <sheetView workbookViewId="0">
      <pane xSplit="3" ySplit="1" topLeftCell="H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1350108</v>
      </c>
      <c r="E3" s="16">
        <v>1484856</v>
      </c>
      <c r="F3" s="16">
        <v>1547987</v>
      </c>
      <c r="G3" s="16">
        <v>1252883</v>
      </c>
      <c r="H3" s="252" t="s">
        <v>1</v>
      </c>
      <c r="I3" s="253"/>
      <c r="J3" s="15"/>
      <c r="K3" s="16">
        <v>1098874</v>
      </c>
      <c r="L3" s="16">
        <v>972104</v>
      </c>
      <c r="M3" s="16">
        <v>1161599</v>
      </c>
      <c r="N3" s="16">
        <v>947184</v>
      </c>
      <c r="P3" s="2">
        <f>REPLACE(D3,1,3,"")/1</f>
        <v>108</v>
      </c>
      <c r="Q3" s="2">
        <f t="shared" ref="Q3:S16" si="0">REPLACE(E3,1,3,"")/1</f>
        <v>4856</v>
      </c>
      <c r="R3" s="2">
        <f t="shared" si="0"/>
        <v>7987</v>
      </c>
      <c r="S3" s="2">
        <f t="shared" si="0"/>
        <v>2883</v>
      </c>
      <c r="T3" s="2">
        <f>REPLACE(K3,1,3,"")/1</f>
        <v>8874</v>
      </c>
      <c r="U3" s="2">
        <f t="shared" ref="U3:W16" si="1">REPLACE(L3,1,3,"")/1</f>
        <v>104</v>
      </c>
      <c r="V3" s="2">
        <f t="shared" si="1"/>
        <v>1599</v>
      </c>
      <c r="W3" s="2">
        <f t="shared" si="1"/>
        <v>184</v>
      </c>
      <c r="Y3" s="3">
        <f>K3</f>
        <v>1098874</v>
      </c>
      <c r="Z3" s="3">
        <f t="shared" ref="Z3:AB17" si="2">L3</f>
        <v>972104</v>
      </c>
      <c r="AA3" s="3">
        <f t="shared" si="2"/>
        <v>1161599</v>
      </c>
      <c r="AB3" s="3">
        <f t="shared" si="2"/>
        <v>947184</v>
      </c>
      <c r="AC3" s="3">
        <f>D3</f>
        <v>1350108</v>
      </c>
      <c r="AD3" s="3">
        <f t="shared" ref="AD3:AF17" si="3">E3</f>
        <v>1484856</v>
      </c>
      <c r="AE3" s="3">
        <f t="shared" si="3"/>
        <v>1547987</v>
      </c>
      <c r="AF3" s="3">
        <f t="shared" si="3"/>
        <v>1252883</v>
      </c>
    </row>
    <row r="4" spans="1:32" ht="24" customHeight="1" thickBot="1">
      <c r="A4" s="244" t="s">
        <v>2</v>
      </c>
      <c r="B4" s="245"/>
      <c r="C4" s="15"/>
      <c r="D4" s="17">
        <v>1220800</v>
      </c>
      <c r="E4" s="17">
        <v>1249252</v>
      </c>
      <c r="F4" s="17">
        <v>1346193</v>
      </c>
      <c r="G4" s="17">
        <v>1025232</v>
      </c>
      <c r="H4" s="244" t="s">
        <v>2</v>
      </c>
      <c r="I4" s="245"/>
      <c r="J4" s="15"/>
      <c r="K4" s="17">
        <v>999754</v>
      </c>
      <c r="L4" s="17">
        <v>899844</v>
      </c>
      <c r="M4" s="17">
        <v>1084590</v>
      </c>
      <c r="N4" s="17">
        <v>867365</v>
      </c>
      <c r="P4" s="2">
        <f t="shared" ref="P4:P16" si="4">REPLACE(D4,1,3,"")/1</f>
        <v>800</v>
      </c>
      <c r="Q4" s="2">
        <f t="shared" si="0"/>
        <v>9252</v>
      </c>
      <c r="R4" s="2">
        <f t="shared" si="0"/>
        <v>6193</v>
      </c>
      <c r="S4" s="2">
        <f t="shared" si="0"/>
        <v>5232</v>
      </c>
      <c r="T4" s="2">
        <f t="shared" ref="T4:U16" si="5">REPLACE(K4,1,3,"")/1</f>
        <v>754</v>
      </c>
      <c r="U4" s="2">
        <f t="shared" si="5"/>
        <v>844</v>
      </c>
      <c r="V4" s="2">
        <f t="shared" si="1"/>
        <v>4590</v>
      </c>
      <c r="W4" s="2">
        <f t="shared" si="1"/>
        <v>365</v>
      </c>
      <c r="Y4" s="3">
        <f t="shared" ref="Y4:AB38" si="6">K4</f>
        <v>999754</v>
      </c>
      <c r="Z4" s="3">
        <f t="shared" si="2"/>
        <v>899844</v>
      </c>
      <c r="AA4" s="3">
        <f t="shared" si="2"/>
        <v>1084590</v>
      </c>
      <c r="AB4" s="3">
        <f t="shared" si="2"/>
        <v>867365</v>
      </c>
      <c r="AC4" s="3">
        <f t="shared" ref="AC4:AF38" si="7">D4</f>
        <v>1220800</v>
      </c>
      <c r="AD4" s="3">
        <f t="shared" si="3"/>
        <v>1249252</v>
      </c>
      <c r="AE4" s="3">
        <f t="shared" si="3"/>
        <v>1346193</v>
      </c>
      <c r="AF4" s="3">
        <f t="shared" si="3"/>
        <v>1025232</v>
      </c>
    </row>
    <row r="5" spans="1:32" ht="61.5" customHeight="1" thickBot="1">
      <c r="A5" s="254" t="s">
        <v>3</v>
      </c>
      <c r="B5" s="255"/>
      <c r="C5" s="15"/>
      <c r="D5" s="16">
        <v>129308</v>
      </c>
      <c r="E5" s="16">
        <v>235604</v>
      </c>
      <c r="F5" s="16">
        <v>201794</v>
      </c>
      <c r="G5" s="16">
        <v>227651</v>
      </c>
      <c r="H5" s="254" t="s">
        <v>3</v>
      </c>
      <c r="I5" s="255"/>
      <c r="J5" s="15"/>
      <c r="K5" s="16">
        <v>99120</v>
      </c>
      <c r="L5" s="16">
        <v>72260</v>
      </c>
      <c r="M5" s="16">
        <v>77009</v>
      </c>
      <c r="N5" s="16">
        <v>79819</v>
      </c>
      <c r="P5" s="2">
        <f t="shared" si="4"/>
        <v>308</v>
      </c>
      <c r="Q5" s="2">
        <f t="shared" si="0"/>
        <v>604</v>
      </c>
      <c r="R5" s="2">
        <f t="shared" si="0"/>
        <v>794</v>
      </c>
      <c r="S5" s="2">
        <f t="shared" si="0"/>
        <v>651</v>
      </c>
      <c r="T5" s="2">
        <f t="shared" si="5"/>
        <v>20</v>
      </c>
      <c r="U5" s="2">
        <f t="shared" si="1"/>
        <v>60</v>
      </c>
      <c r="V5" s="2">
        <f t="shared" si="1"/>
        <v>9</v>
      </c>
      <c r="W5" s="2">
        <f t="shared" si="1"/>
        <v>19</v>
      </c>
      <c r="Y5" s="3">
        <f t="shared" si="6"/>
        <v>99120</v>
      </c>
      <c r="Z5" s="3">
        <f t="shared" si="2"/>
        <v>72260</v>
      </c>
      <c r="AA5" s="3">
        <f t="shared" si="2"/>
        <v>77009</v>
      </c>
      <c r="AB5" s="3">
        <f t="shared" si="2"/>
        <v>79819</v>
      </c>
      <c r="AC5" s="3">
        <f t="shared" si="7"/>
        <v>129308</v>
      </c>
      <c r="AD5" s="3">
        <f t="shared" si="3"/>
        <v>235604</v>
      </c>
      <c r="AE5" s="3">
        <f t="shared" si="3"/>
        <v>201794</v>
      </c>
      <c r="AF5" s="3">
        <f t="shared" si="3"/>
        <v>227651</v>
      </c>
    </row>
    <row r="6" spans="1:32" ht="37.5" customHeight="1" thickBot="1">
      <c r="A6" s="244" t="s">
        <v>4</v>
      </c>
      <c r="B6" s="245"/>
      <c r="C6" s="15"/>
      <c r="D6" s="17">
        <v>34783</v>
      </c>
      <c r="E6" s="17">
        <v>26355</v>
      </c>
      <c r="F6" s="17">
        <v>37947</v>
      </c>
      <c r="G6" s="17">
        <v>32334</v>
      </c>
      <c r="H6" s="244" t="s">
        <v>4</v>
      </c>
      <c r="I6" s="245"/>
      <c r="J6" s="15"/>
      <c r="K6" s="17">
        <v>28693</v>
      </c>
      <c r="L6" s="17">
        <v>21636</v>
      </c>
      <c r="M6" s="17">
        <v>28456</v>
      </c>
      <c r="N6" s="17">
        <v>23816</v>
      </c>
      <c r="P6" s="2">
        <f t="shared" si="4"/>
        <v>83</v>
      </c>
      <c r="Q6" s="2">
        <f t="shared" si="0"/>
        <v>55</v>
      </c>
      <c r="R6" s="2">
        <f t="shared" si="0"/>
        <v>47</v>
      </c>
      <c r="S6" s="2">
        <f t="shared" si="0"/>
        <v>34</v>
      </c>
      <c r="T6" s="2">
        <f t="shared" si="5"/>
        <v>93</v>
      </c>
      <c r="U6" s="2">
        <f t="shared" si="1"/>
        <v>36</v>
      </c>
      <c r="V6" s="2">
        <f t="shared" si="1"/>
        <v>56</v>
      </c>
      <c r="W6" s="2">
        <f t="shared" si="1"/>
        <v>16</v>
      </c>
      <c r="Y6" s="3">
        <f t="shared" si="6"/>
        <v>28693</v>
      </c>
      <c r="Z6" s="3">
        <f t="shared" si="2"/>
        <v>21636</v>
      </c>
      <c r="AA6" s="3">
        <f t="shared" si="2"/>
        <v>28456</v>
      </c>
      <c r="AB6" s="3">
        <f t="shared" si="2"/>
        <v>23816</v>
      </c>
      <c r="AC6" s="3">
        <f t="shared" si="7"/>
        <v>34783</v>
      </c>
      <c r="AD6" s="3">
        <f t="shared" si="3"/>
        <v>26355</v>
      </c>
      <c r="AE6" s="3">
        <f t="shared" si="3"/>
        <v>37947</v>
      </c>
      <c r="AF6" s="3">
        <f t="shared" si="3"/>
        <v>32334</v>
      </c>
    </row>
    <row r="7" spans="1:32" ht="24" customHeight="1" thickBot="1">
      <c r="A7" s="244" t="s">
        <v>5</v>
      </c>
      <c r="B7" s="245"/>
      <c r="C7" s="15"/>
      <c r="D7" s="17">
        <v>60529</v>
      </c>
      <c r="E7" s="17">
        <v>49850</v>
      </c>
      <c r="F7" s="17">
        <v>45902</v>
      </c>
      <c r="G7" s="17">
        <v>41066</v>
      </c>
      <c r="H7" s="244" t="s">
        <v>5</v>
      </c>
      <c r="I7" s="245"/>
      <c r="J7" s="15"/>
      <c r="K7" s="17">
        <v>26869</v>
      </c>
      <c r="L7" s="17">
        <v>34558</v>
      </c>
      <c r="M7" s="17">
        <v>37380</v>
      </c>
      <c r="N7" s="17">
        <v>39178</v>
      </c>
      <c r="P7" s="2">
        <f t="shared" si="4"/>
        <v>29</v>
      </c>
      <c r="Q7" s="2">
        <f t="shared" si="0"/>
        <v>50</v>
      </c>
      <c r="R7" s="2">
        <f t="shared" si="0"/>
        <v>2</v>
      </c>
      <c r="S7" s="2">
        <f t="shared" si="0"/>
        <v>66</v>
      </c>
      <c r="T7" s="2">
        <f t="shared" si="5"/>
        <v>69</v>
      </c>
      <c r="U7" s="2">
        <f t="shared" si="1"/>
        <v>58</v>
      </c>
      <c r="V7" s="2">
        <f t="shared" si="1"/>
        <v>80</v>
      </c>
      <c r="W7" s="2">
        <f t="shared" si="1"/>
        <v>78</v>
      </c>
      <c r="Y7" s="3">
        <f t="shared" si="6"/>
        <v>26869</v>
      </c>
      <c r="Z7" s="3">
        <f t="shared" si="2"/>
        <v>34558</v>
      </c>
      <c r="AA7" s="3">
        <f t="shared" si="2"/>
        <v>37380</v>
      </c>
      <c r="AB7" s="3">
        <f t="shared" si="2"/>
        <v>39178</v>
      </c>
      <c r="AC7" s="3">
        <f t="shared" si="7"/>
        <v>60529</v>
      </c>
      <c r="AD7" s="3">
        <f t="shared" si="3"/>
        <v>49850</v>
      </c>
      <c r="AE7" s="3">
        <f t="shared" si="3"/>
        <v>45902</v>
      </c>
      <c r="AF7" s="3">
        <f t="shared" si="3"/>
        <v>41066</v>
      </c>
    </row>
    <row r="8" spans="1:32" ht="24" customHeight="1" thickBot="1">
      <c r="A8" s="244" t="s">
        <v>6</v>
      </c>
      <c r="B8" s="245"/>
      <c r="C8" s="15"/>
      <c r="D8" s="17">
        <v>38747</v>
      </c>
      <c r="E8" s="17">
        <v>48285</v>
      </c>
      <c r="F8" s="17">
        <v>48017</v>
      </c>
      <c r="G8" s="17">
        <v>33397</v>
      </c>
      <c r="H8" s="244" t="s">
        <v>6</v>
      </c>
      <c r="I8" s="245"/>
      <c r="J8" s="15"/>
      <c r="K8" s="17">
        <v>31303</v>
      </c>
      <c r="L8" s="17">
        <v>32981</v>
      </c>
      <c r="M8" s="17">
        <v>42995</v>
      </c>
      <c r="N8" s="17">
        <v>29212</v>
      </c>
      <c r="P8" s="2">
        <f t="shared" si="4"/>
        <v>47</v>
      </c>
      <c r="Q8" s="2">
        <f t="shared" si="0"/>
        <v>85</v>
      </c>
      <c r="R8" s="2">
        <f t="shared" si="0"/>
        <v>17</v>
      </c>
      <c r="S8" s="2">
        <f t="shared" si="0"/>
        <v>97</v>
      </c>
      <c r="T8" s="2">
        <f t="shared" si="5"/>
        <v>3</v>
      </c>
      <c r="U8" s="2">
        <f t="shared" si="1"/>
        <v>81</v>
      </c>
      <c r="V8" s="2">
        <f t="shared" si="1"/>
        <v>95</v>
      </c>
      <c r="W8" s="2">
        <f t="shared" si="1"/>
        <v>12</v>
      </c>
      <c r="Y8" s="3">
        <f t="shared" si="6"/>
        <v>31303</v>
      </c>
      <c r="Z8" s="3">
        <f t="shared" si="2"/>
        <v>32981</v>
      </c>
      <c r="AA8" s="3">
        <f t="shared" si="2"/>
        <v>42995</v>
      </c>
      <c r="AB8" s="3">
        <f t="shared" si="2"/>
        <v>29212</v>
      </c>
      <c r="AC8" s="3">
        <f t="shared" si="7"/>
        <v>38747</v>
      </c>
      <c r="AD8" s="3">
        <f t="shared" si="3"/>
        <v>48285</v>
      </c>
      <c r="AE8" s="3">
        <f t="shared" si="3"/>
        <v>48017</v>
      </c>
      <c r="AF8" s="3">
        <f t="shared" si="3"/>
        <v>33397</v>
      </c>
    </row>
    <row r="9" spans="1:32" ht="37.5" customHeight="1" thickBot="1">
      <c r="A9" s="244" t="s">
        <v>7</v>
      </c>
      <c r="B9" s="245"/>
      <c r="C9" s="15"/>
      <c r="D9" s="17">
        <v>10266</v>
      </c>
      <c r="E9" s="17">
        <v>8696</v>
      </c>
      <c r="F9" s="17">
        <v>9600</v>
      </c>
      <c r="G9" s="17">
        <v>11860</v>
      </c>
      <c r="H9" s="244" t="s">
        <v>7</v>
      </c>
      <c r="I9" s="245"/>
      <c r="J9" s="15"/>
      <c r="K9" s="17">
        <v>13936</v>
      </c>
      <c r="L9" s="17">
        <v>7285</v>
      </c>
      <c r="M9" s="17">
        <v>10436</v>
      </c>
      <c r="N9" s="17">
        <v>7804</v>
      </c>
      <c r="P9" s="2">
        <f t="shared" si="4"/>
        <v>66</v>
      </c>
      <c r="Q9" s="2">
        <f t="shared" si="0"/>
        <v>6</v>
      </c>
      <c r="R9" s="2">
        <f t="shared" si="0"/>
        <v>0</v>
      </c>
      <c r="S9" s="2">
        <f t="shared" si="0"/>
        <v>60</v>
      </c>
      <c r="T9" s="2">
        <f t="shared" si="5"/>
        <v>36</v>
      </c>
      <c r="U9" s="2">
        <f t="shared" si="1"/>
        <v>5</v>
      </c>
      <c r="V9" s="2">
        <f t="shared" si="1"/>
        <v>36</v>
      </c>
      <c r="W9" s="2">
        <f t="shared" si="1"/>
        <v>4</v>
      </c>
      <c r="Y9" s="3">
        <f t="shared" si="6"/>
        <v>13936</v>
      </c>
      <c r="Z9" s="3">
        <f t="shared" si="2"/>
        <v>7285</v>
      </c>
      <c r="AA9" s="3">
        <f t="shared" si="2"/>
        <v>10436</v>
      </c>
      <c r="AB9" s="3">
        <f t="shared" si="2"/>
        <v>7804</v>
      </c>
      <c r="AC9" s="3">
        <f t="shared" si="7"/>
        <v>10266</v>
      </c>
      <c r="AD9" s="3">
        <f t="shared" si="3"/>
        <v>8696</v>
      </c>
      <c r="AE9" s="3">
        <f t="shared" si="3"/>
        <v>9600</v>
      </c>
      <c r="AF9" s="3">
        <f t="shared" si="3"/>
        <v>11860</v>
      </c>
    </row>
    <row r="10" spans="1:32" ht="61.5" customHeight="1" thickBot="1">
      <c r="A10" s="254" t="s">
        <v>8</v>
      </c>
      <c r="B10" s="255"/>
      <c r="C10" s="15"/>
      <c r="D10" s="16">
        <v>54550</v>
      </c>
      <c r="E10" s="16">
        <v>155129</v>
      </c>
      <c r="F10" s="16">
        <v>136221</v>
      </c>
      <c r="G10" s="16">
        <v>173661</v>
      </c>
      <c r="H10" s="254" t="s">
        <v>8</v>
      </c>
      <c r="I10" s="255"/>
      <c r="J10" s="15"/>
      <c r="K10" s="16">
        <v>64922</v>
      </c>
      <c r="L10" s="16">
        <v>19072</v>
      </c>
      <c r="M10" s="16">
        <v>14653</v>
      </c>
      <c r="N10" s="16">
        <v>27441</v>
      </c>
      <c r="P10" s="2">
        <f t="shared" si="4"/>
        <v>50</v>
      </c>
      <c r="Q10" s="2">
        <f t="shared" si="0"/>
        <v>129</v>
      </c>
      <c r="R10" s="2">
        <f t="shared" si="0"/>
        <v>221</v>
      </c>
      <c r="S10" s="2">
        <f t="shared" si="0"/>
        <v>661</v>
      </c>
      <c r="T10" s="2">
        <f t="shared" si="5"/>
        <v>22</v>
      </c>
      <c r="U10" s="2">
        <f t="shared" si="1"/>
        <v>72</v>
      </c>
      <c r="V10" s="2">
        <f t="shared" si="1"/>
        <v>53</v>
      </c>
      <c r="W10" s="2">
        <f t="shared" si="1"/>
        <v>41</v>
      </c>
      <c r="Y10" s="3">
        <f t="shared" si="6"/>
        <v>64922</v>
      </c>
      <c r="Z10" s="3">
        <f t="shared" si="2"/>
        <v>19072</v>
      </c>
      <c r="AA10" s="3">
        <f t="shared" si="2"/>
        <v>14653</v>
      </c>
      <c r="AB10" s="3">
        <f t="shared" si="2"/>
        <v>27441</v>
      </c>
      <c r="AC10" s="3">
        <f t="shared" si="7"/>
        <v>54550</v>
      </c>
      <c r="AD10" s="3">
        <f t="shared" si="3"/>
        <v>155129</v>
      </c>
      <c r="AE10" s="3">
        <f t="shared" si="3"/>
        <v>136221</v>
      </c>
      <c r="AF10" s="3">
        <f t="shared" si="3"/>
        <v>173661</v>
      </c>
    </row>
    <row r="11" spans="1:32" ht="36" customHeight="1" thickBot="1">
      <c r="A11" s="244" t="s">
        <v>9</v>
      </c>
      <c r="B11" s="245"/>
      <c r="C11" s="15"/>
      <c r="D11" s="18">
        <v>55</v>
      </c>
      <c r="E11" s="18">
        <v>-129</v>
      </c>
      <c r="F11" s="18">
        <v>-62</v>
      </c>
      <c r="G11" s="18">
        <v>987</v>
      </c>
      <c r="H11" s="244" t="s">
        <v>9</v>
      </c>
      <c r="I11" s="245"/>
      <c r="J11" s="15"/>
      <c r="K11" s="18">
        <v>685</v>
      </c>
      <c r="L11" s="17">
        <v>1518</v>
      </c>
      <c r="M11" s="17">
        <v>2699</v>
      </c>
      <c r="N11" s="18">
        <v>-509</v>
      </c>
      <c r="P11" s="2" t="e">
        <f t="shared" si="4"/>
        <v>#VALUE!</v>
      </c>
      <c r="Q11" s="2">
        <f t="shared" si="0"/>
        <v>9</v>
      </c>
      <c r="R11" s="2" t="e">
        <f t="shared" si="0"/>
        <v>#VALUE!</v>
      </c>
      <c r="S11" s="2" t="e">
        <f t="shared" si="0"/>
        <v>#VALUE!</v>
      </c>
      <c r="T11" s="2" t="e">
        <f t="shared" si="5"/>
        <v>#VALUE!</v>
      </c>
      <c r="U11" s="2">
        <f t="shared" si="1"/>
        <v>8</v>
      </c>
      <c r="V11" s="2">
        <f t="shared" si="1"/>
        <v>9</v>
      </c>
      <c r="W11" s="2">
        <f t="shared" si="1"/>
        <v>9</v>
      </c>
      <c r="Y11" s="3">
        <f t="shared" si="6"/>
        <v>685</v>
      </c>
      <c r="Z11" s="3">
        <f t="shared" si="2"/>
        <v>1518</v>
      </c>
      <c r="AA11" s="3">
        <f t="shared" si="2"/>
        <v>2699</v>
      </c>
      <c r="AB11" s="3">
        <f t="shared" si="2"/>
        <v>-509</v>
      </c>
      <c r="AC11" s="3">
        <f t="shared" si="7"/>
        <v>55</v>
      </c>
      <c r="AD11" s="3">
        <f t="shared" si="3"/>
        <v>-129</v>
      </c>
      <c r="AE11" s="3">
        <f t="shared" si="3"/>
        <v>-62</v>
      </c>
      <c r="AF11" s="3">
        <f t="shared" si="3"/>
        <v>987</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54605</v>
      </c>
      <c r="E13" s="16">
        <v>155000</v>
      </c>
      <c r="F13" s="16">
        <v>136159</v>
      </c>
      <c r="G13" s="16">
        <v>174648</v>
      </c>
      <c r="H13" s="254" t="s">
        <v>11</v>
      </c>
      <c r="I13" s="255"/>
      <c r="J13" s="15"/>
      <c r="K13" s="16">
        <v>65607</v>
      </c>
      <c r="L13" s="16">
        <v>20590</v>
      </c>
      <c r="M13" s="16">
        <v>17352</v>
      </c>
      <c r="N13" s="16">
        <v>26932</v>
      </c>
      <c r="P13" s="2">
        <f t="shared" si="4"/>
        <v>5</v>
      </c>
      <c r="Q13" s="2">
        <f t="shared" si="0"/>
        <v>0</v>
      </c>
      <c r="R13" s="2">
        <f t="shared" si="0"/>
        <v>159</v>
      </c>
      <c r="S13" s="2">
        <f t="shared" si="0"/>
        <v>648</v>
      </c>
      <c r="T13" s="2">
        <f t="shared" si="5"/>
        <v>7</v>
      </c>
      <c r="U13" s="2">
        <f t="shared" si="1"/>
        <v>90</v>
      </c>
      <c r="V13" s="2">
        <f t="shared" si="1"/>
        <v>52</v>
      </c>
      <c r="W13" s="2">
        <f t="shared" si="1"/>
        <v>32</v>
      </c>
      <c r="Y13" s="3">
        <f t="shared" si="6"/>
        <v>65607</v>
      </c>
      <c r="Z13" s="3">
        <f t="shared" si="2"/>
        <v>20590</v>
      </c>
      <c r="AA13" s="3">
        <f t="shared" si="2"/>
        <v>17352</v>
      </c>
      <c r="AB13" s="3">
        <f t="shared" si="2"/>
        <v>26932</v>
      </c>
      <c r="AC13" s="3">
        <f t="shared" si="7"/>
        <v>54605</v>
      </c>
      <c r="AD13" s="3">
        <f t="shared" si="3"/>
        <v>155000</v>
      </c>
      <c r="AE13" s="3">
        <f t="shared" si="3"/>
        <v>136159</v>
      </c>
      <c r="AF13" s="3">
        <f t="shared" si="3"/>
        <v>174648</v>
      </c>
    </row>
    <row r="14" spans="1:32" ht="49.5" customHeight="1" thickBot="1">
      <c r="A14" s="254" t="s">
        <v>12</v>
      </c>
      <c r="B14" s="255"/>
      <c r="C14" s="15"/>
      <c r="D14" s="16">
        <v>51796</v>
      </c>
      <c r="E14" s="16">
        <v>147288</v>
      </c>
      <c r="F14" s="16">
        <v>129644</v>
      </c>
      <c r="G14" s="16">
        <v>166967</v>
      </c>
      <c r="H14" s="254" t="s">
        <v>12</v>
      </c>
      <c r="I14" s="255"/>
      <c r="J14" s="15"/>
      <c r="K14" s="16">
        <v>60826</v>
      </c>
      <c r="L14" s="16">
        <v>18549</v>
      </c>
      <c r="M14" s="16">
        <v>16345</v>
      </c>
      <c r="N14" s="16">
        <v>25514</v>
      </c>
      <c r="P14" s="2">
        <f t="shared" si="4"/>
        <v>96</v>
      </c>
      <c r="Q14" s="2">
        <f t="shared" si="0"/>
        <v>288</v>
      </c>
      <c r="R14" s="2">
        <f t="shared" si="0"/>
        <v>644</v>
      </c>
      <c r="S14" s="2">
        <f t="shared" si="0"/>
        <v>967</v>
      </c>
      <c r="T14" s="2">
        <f t="shared" si="5"/>
        <v>26</v>
      </c>
      <c r="U14" s="2">
        <f t="shared" si="1"/>
        <v>49</v>
      </c>
      <c r="V14" s="2">
        <f t="shared" si="1"/>
        <v>45</v>
      </c>
      <c r="W14" s="2">
        <f t="shared" si="1"/>
        <v>14</v>
      </c>
      <c r="Y14" s="3">
        <f t="shared" si="6"/>
        <v>60826</v>
      </c>
      <c r="Z14" s="3">
        <f t="shared" si="2"/>
        <v>18549</v>
      </c>
      <c r="AA14" s="3">
        <f t="shared" si="2"/>
        <v>16345</v>
      </c>
      <c r="AB14" s="3">
        <f t="shared" si="2"/>
        <v>25514</v>
      </c>
      <c r="AC14" s="3">
        <f t="shared" si="7"/>
        <v>51796</v>
      </c>
      <c r="AD14" s="3">
        <f t="shared" si="3"/>
        <v>147288</v>
      </c>
      <c r="AE14" s="3">
        <f t="shared" si="3"/>
        <v>129644</v>
      </c>
      <c r="AF14" s="3">
        <f t="shared" si="3"/>
        <v>166967</v>
      </c>
    </row>
    <row r="15" spans="1:32" ht="61.5" customHeight="1" thickBot="1">
      <c r="A15" s="254" t="s">
        <v>13</v>
      </c>
      <c r="B15" s="255"/>
      <c r="C15" s="15"/>
      <c r="D15" s="16">
        <v>50530</v>
      </c>
      <c r="E15" s="16">
        <v>146041</v>
      </c>
      <c r="F15" s="16">
        <v>128027</v>
      </c>
      <c r="G15" s="16">
        <v>165622</v>
      </c>
      <c r="H15" s="254" t="s">
        <v>13</v>
      </c>
      <c r="I15" s="255"/>
      <c r="J15" s="15"/>
      <c r="K15" s="16">
        <v>59782</v>
      </c>
      <c r="L15" s="16">
        <v>17505</v>
      </c>
      <c r="M15" s="16">
        <v>13959</v>
      </c>
      <c r="N15" s="16">
        <v>24384</v>
      </c>
      <c r="P15" s="2">
        <f t="shared" si="4"/>
        <v>30</v>
      </c>
      <c r="Q15" s="2">
        <f t="shared" si="0"/>
        <v>41</v>
      </c>
      <c r="R15" s="2">
        <f t="shared" si="0"/>
        <v>27</v>
      </c>
      <c r="S15" s="2">
        <f t="shared" si="0"/>
        <v>622</v>
      </c>
      <c r="T15" s="2">
        <f t="shared" si="5"/>
        <v>82</v>
      </c>
      <c r="U15" s="2">
        <f t="shared" si="1"/>
        <v>5</v>
      </c>
      <c r="V15" s="2">
        <f t="shared" si="1"/>
        <v>59</v>
      </c>
      <c r="W15" s="2">
        <f t="shared" si="1"/>
        <v>84</v>
      </c>
      <c r="Y15" s="3">
        <f t="shared" si="6"/>
        <v>59782</v>
      </c>
      <c r="Z15" s="3">
        <f t="shared" si="2"/>
        <v>17505</v>
      </c>
      <c r="AA15" s="3">
        <f t="shared" si="2"/>
        <v>13959</v>
      </c>
      <c r="AB15" s="3">
        <f t="shared" si="2"/>
        <v>24384</v>
      </c>
      <c r="AC15" s="3">
        <f t="shared" si="7"/>
        <v>50530</v>
      </c>
      <c r="AD15" s="3">
        <f t="shared" si="3"/>
        <v>146041</v>
      </c>
      <c r="AE15" s="3">
        <f t="shared" si="3"/>
        <v>128027</v>
      </c>
      <c r="AF15" s="3">
        <f t="shared" si="3"/>
        <v>165622</v>
      </c>
    </row>
    <row r="16" spans="1:32" ht="30" customHeight="1" thickBot="1">
      <c r="A16" s="244" t="s">
        <v>14</v>
      </c>
      <c r="B16" s="245"/>
      <c r="C16" s="15"/>
      <c r="D16" s="18">
        <v>278</v>
      </c>
      <c r="E16" s="18">
        <v>805</v>
      </c>
      <c r="F16" s="18">
        <v>705</v>
      </c>
      <c r="G16" s="18">
        <v>912</v>
      </c>
      <c r="H16" s="244" t="s">
        <v>14</v>
      </c>
      <c r="I16" s="245"/>
      <c r="J16" s="15"/>
      <c r="K16" s="18">
        <v>411</v>
      </c>
      <c r="L16" s="18">
        <v>96</v>
      </c>
      <c r="M16" s="18">
        <v>77</v>
      </c>
      <c r="N16" s="18">
        <v>134</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411</v>
      </c>
      <c r="Z16" s="3">
        <f t="shared" si="2"/>
        <v>96</v>
      </c>
      <c r="AA16" s="3">
        <f t="shared" si="2"/>
        <v>77</v>
      </c>
      <c r="AB16" s="3">
        <f t="shared" si="2"/>
        <v>134</v>
      </c>
      <c r="AC16" s="3">
        <f t="shared" si="7"/>
        <v>278</v>
      </c>
      <c r="AD16" s="3">
        <f t="shared" si="3"/>
        <v>805</v>
      </c>
      <c r="AE16" s="3">
        <f t="shared" si="3"/>
        <v>705</v>
      </c>
      <c r="AF16" s="3">
        <f t="shared" si="3"/>
        <v>912</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3991217</v>
      </c>
      <c r="E19" s="16">
        <v>4042570</v>
      </c>
      <c r="F19" s="16">
        <v>3959182</v>
      </c>
      <c r="G19" s="16">
        <v>3303133</v>
      </c>
      <c r="H19" s="252" t="s">
        <v>16</v>
      </c>
      <c r="I19" s="253"/>
      <c r="J19" s="15"/>
      <c r="K19" s="16">
        <v>3869525</v>
      </c>
      <c r="L19" s="16">
        <v>3726156</v>
      </c>
      <c r="M19" s="16">
        <v>3957174</v>
      </c>
      <c r="N19" s="16">
        <v>4005259</v>
      </c>
      <c r="P19" s="2">
        <f t="shared" ref="P19:S38" si="9">REPLACE(D19,1,3,"")/1</f>
        <v>1217</v>
      </c>
      <c r="Q19" s="2">
        <f t="shared" si="9"/>
        <v>2570</v>
      </c>
      <c r="R19" s="2">
        <f t="shared" si="9"/>
        <v>9182</v>
      </c>
      <c r="S19" s="2">
        <f t="shared" si="9"/>
        <v>3133</v>
      </c>
      <c r="T19" s="2">
        <f t="shared" ref="T19:W38" si="10">REPLACE(K19,1,3,"")/1</f>
        <v>9525</v>
      </c>
      <c r="U19" s="2">
        <f t="shared" si="10"/>
        <v>6156</v>
      </c>
      <c r="V19" s="2">
        <f t="shared" si="10"/>
        <v>7174</v>
      </c>
      <c r="W19" s="2">
        <f t="shared" si="10"/>
        <v>5259</v>
      </c>
      <c r="Y19" s="3">
        <f t="shared" si="6"/>
        <v>3869525</v>
      </c>
      <c r="Z19" s="3">
        <f t="shared" si="6"/>
        <v>3726156</v>
      </c>
      <c r="AA19" s="3">
        <f t="shared" si="6"/>
        <v>3957174</v>
      </c>
      <c r="AB19" s="3">
        <f t="shared" si="6"/>
        <v>4005259</v>
      </c>
      <c r="AC19" s="3">
        <f t="shared" si="7"/>
        <v>3991217</v>
      </c>
      <c r="AD19" s="3">
        <f t="shared" si="7"/>
        <v>4042570</v>
      </c>
      <c r="AE19" s="3">
        <f t="shared" si="7"/>
        <v>3959182</v>
      </c>
      <c r="AF19" s="3">
        <f t="shared" si="7"/>
        <v>3303133</v>
      </c>
    </row>
    <row r="20" spans="1:32" ht="61.5" customHeight="1" thickBot="1">
      <c r="A20" s="244" t="s">
        <v>17</v>
      </c>
      <c r="B20" s="245"/>
      <c r="C20" s="15"/>
      <c r="D20" s="17">
        <v>273306</v>
      </c>
      <c r="E20" s="17">
        <v>359433</v>
      </c>
      <c r="F20" s="17">
        <v>437222</v>
      </c>
      <c r="G20" s="17">
        <v>367800</v>
      </c>
      <c r="H20" s="244" t="s">
        <v>17</v>
      </c>
      <c r="I20" s="245"/>
      <c r="J20" s="15"/>
      <c r="K20" s="17">
        <v>389727</v>
      </c>
      <c r="L20" s="17">
        <v>176348</v>
      </c>
      <c r="M20" s="17">
        <v>494840</v>
      </c>
      <c r="N20" s="17">
        <v>361372</v>
      </c>
      <c r="P20" s="2">
        <f t="shared" si="9"/>
        <v>306</v>
      </c>
      <c r="Q20" s="2">
        <f t="shared" si="9"/>
        <v>433</v>
      </c>
      <c r="R20" s="2">
        <f t="shared" si="9"/>
        <v>222</v>
      </c>
      <c r="S20" s="2">
        <f t="shared" si="9"/>
        <v>800</v>
      </c>
      <c r="T20" s="2">
        <f t="shared" si="10"/>
        <v>727</v>
      </c>
      <c r="U20" s="2">
        <f t="shared" si="10"/>
        <v>348</v>
      </c>
      <c r="V20" s="2">
        <f t="shared" si="10"/>
        <v>840</v>
      </c>
      <c r="W20" s="2">
        <f t="shared" si="10"/>
        <v>372</v>
      </c>
      <c r="Y20" s="3">
        <f t="shared" si="6"/>
        <v>389727</v>
      </c>
      <c r="Z20" s="3">
        <f t="shared" si="6"/>
        <v>176348</v>
      </c>
      <c r="AA20" s="3">
        <f t="shared" si="6"/>
        <v>494840</v>
      </c>
      <c r="AB20" s="3">
        <f t="shared" si="6"/>
        <v>361372</v>
      </c>
      <c r="AC20" s="3">
        <f t="shared" si="7"/>
        <v>273306</v>
      </c>
      <c r="AD20" s="3">
        <f t="shared" si="7"/>
        <v>359433</v>
      </c>
      <c r="AE20" s="3">
        <f t="shared" si="7"/>
        <v>437222</v>
      </c>
      <c r="AF20" s="3">
        <f t="shared" si="7"/>
        <v>367800</v>
      </c>
    </row>
    <row r="21" spans="1:32" ht="30" customHeight="1" thickBot="1">
      <c r="A21" s="244" t="s">
        <v>18</v>
      </c>
      <c r="B21" s="245"/>
      <c r="C21" s="15"/>
      <c r="D21" s="17">
        <v>1329743</v>
      </c>
      <c r="E21" s="17">
        <v>1066869</v>
      </c>
      <c r="F21" s="17">
        <v>1265195</v>
      </c>
      <c r="G21" s="17">
        <v>606319</v>
      </c>
      <c r="H21" s="244" t="s">
        <v>18</v>
      </c>
      <c r="I21" s="245"/>
      <c r="J21" s="15"/>
      <c r="K21" s="17">
        <v>953223</v>
      </c>
      <c r="L21" s="17">
        <v>1141215</v>
      </c>
      <c r="M21" s="17">
        <v>1143415</v>
      </c>
      <c r="N21" s="17">
        <v>1311363</v>
      </c>
      <c r="P21" s="2">
        <f t="shared" si="9"/>
        <v>9743</v>
      </c>
      <c r="Q21" s="2">
        <f t="shared" si="9"/>
        <v>6869</v>
      </c>
      <c r="R21" s="2">
        <f t="shared" si="9"/>
        <v>5195</v>
      </c>
      <c r="S21" s="2">
        <f t="shared" si="9"/>
        <v>319</v>
      </c>
      <c r="T21" s="2">
        <f t="shared" si="10"/>
        <v>223</v>
      </c>
      <c r="U21" s="2">
        <f t="shared" si="10"/>
        <v>1215</v>
      </c>
      <c r="V21" s="2">
        <f t="shared" si="10"/>
        <v>3415</v>
      </c>
      <c r="W21" s="2">
        <f t="shared" si="10"/>
        <v>1363</v>
      </c>
      <c r="Y21" s="3">
        <f t="shared" si="6"/>
        <v>953223</v>
      </c>
      <c r="Z21" s="3">
        <f t="shared" si="6"/>
        <v>1141215</v>
      </c>
      <c r="AA21" s="3">
        <f t="shared" si="6"/>
        <v>1143415</v>
      </c>
      <c r="AB21" s="3">
        <f t="shared" si="6"/>
        <v>1311363</v>
      </c>
      <c r="AC21" s="3">
        <f t="shared" si="7"/>
        <v>1329743</v>
      </c>
      <c r="AD21" s="3">
        <f t="shared" si="7"/>
        <v>1066869</v>
      </c>
      <c r="AE21" s="3">
        <f t="shared" si="7"/>
        <v>1265195</v>
      </c>
      <c r="AF21" s="3">
        <f t="shared" si="7"/>
        <v>606319</v>
      </c>
    </row>
    <row r="22" spans="1:32" ht="36" customHeight="1" thickBot="1">
      <c r="A22" s="244" t="s">
        <v>19</v>
      </c>
      <c r="B22" s="245"/>
      <c r="C22" s="15"/>
      <c r="D22" s="17">
        <v>1819397</v>
      </c>
      <c r="E22" s="17">
        <v>1781097</v>
      </c>
      <c r="F22" s="17">
        <v>1684568</v>
      </c>
      <c r="G22" s="17">
        <v>1801248</v>
      </c>
      <c r="H22" s="244" t="s">
        <v>19</v>
      </c>
      <c r="I22" s="245"/>
      <c r="J22" s="15"/>
      <c r="K22" s="17">
        <v>1851250</v>
      </c>
      <c r="L22" s="17">
        <v>1772179</v>
      </c>
      <c r="M22" s="17">
        <v>1824283</v>
      </c>
      <c r="N22" s="17">
        <v>1859877</v>
      </c>
      <c r="P22" s="2">
        <f t="shared" si="9"/>
        <v>9397</v>
      </c>
      <c r="Q22" s="2">
        <f t="shared" si="9"/>
        <v>1097</v>
      </c>
      <c r="R22" s="2">
        <f t="shared" si="9"/>
        <v>4568</v>
      </c>
      <c r="S22" s="2">
        <f t="shared" si="9"/>
        <v>1248</v>
      </c>
      <c r="T22" s="2">
        <f t="shared" si="10"/>
        <v>1250</v>
      </c>
      <c r="U22" s="2">
        <f t="shared" si="10"/>
        <v>2179</v>
      </c>
      <c r="V22" s="2">
        <f t="shared" si="10"/>
        <v>4283</v>
      </c>
      <c r="W22" s="2">
        <f t="shared" si="10"/>
        <v>9877</v>
      </c>
      <c r="Y22" s="3">
        <f t="shared" si="6"/>
        <v>1851250</v>
      </c>
      <c r="Z22" s="3">
        <f t="shared" si="6"/>
        <v>1772179</v>
      </c>
      <c r="AA22" s="3">
        <f t="shared" si="6"/>
        <v>1824283</v>
      </c>
      <c r="AB22" s="3">
        <f t="shared" si="6"/>
        <v>1859877</v>
      </c>
      <c r="AC22" s="3">
        <f t="shared" si="7"/>
        <v>1819397</v>
      </c>
      <c r="AD22" s="3">
        <f t="shared" si="7"/>
        <v>1781097</v>
      </c>
      <c r="AE22" s="3">
        <f t="shared" si="7"/>
        <v>1684568</v>
      </c>
      <c r="AF22" s="3">
        <f t="shared" si="7"/>
        <v>1801248</v>
      </c>
    </row>
    <row r="23" spans="1:32" ht="15" customHeight="1" thickBot="1">
      <c r="A23" s="244" t="s">
        <v>20</v>
      </c>
      <c r="B23" s="245"/>
      <c r="C23" s="15"/>
      <c r="D23" s="17">
        <v>527013</v>
      </c>
      <c r="E23" s="17">
        <v>788903</v>
      </c>
      <c r="F23" s="17">
        <v>526294</v>
      </c>
      <c r="G23" s="17">
        <v>491229</v>
      </c>
      <c r="H23" s="244" t="s">
        <v>20</v>
      </c>
      <c r="I23" s="245"/>
      <c r="J23" s="15"/>
      <c r="K23" s="17">
        <v>663263</v>
      </c>
      <c r="L23" s="17">
        <v>608439</v>
      </c>
      <c r="M23" s="17">
        <v>485235</v>
      </c>
      <c r="N23" s="17">
        <v>425967</v>
      </c>
      <c r="P23" s="2">
        <f t="shared" si="9"/>
        <v>13</v>
      </c>
      <c r="Q23" s="2">
        <f t="shared" si="9"/>
        <v>903</v>
      </c>
      <c r="R23" s="2">
        <f t="shared" si="9"/>
        <v>294</v>
      </c>
      <c r="S23" s="2">
        <f t="shared" si="9"/>
        <v>229</v>
      </c>
      <c r="T23" s="2">
        <f t="shared" si="10"/>
        <v>263</v>
      </c>
      <c r="U23" s="2">
        <f t="shared" si="10"/>
        <v>439</v>
      </c>
      <c r="V23" s="2">
        <f t="shared" si="10"/>
        <v>235</v>
      </c>
      <c r="W23" s="2">
        <f t="shared" si="10"/>
        <v>967</v>
      </c>
      <c r="Y23" s="3">
        <f t="shared" si="6"/>
        <v>663263</v>
      </c>
      <c r="Z23" s="3">
        <f t="shared" si="6"/>
        <v>608439</v>
      </c>
      <c r="AA23" s="3">
        <f t="shared" si="6"/>
        <v>485235</v>
      </c>
      <c r="AB23" s="3">
        <f t="shared" si="6"/>
        <v>425967</v>
      </c>
      <c r="AC23" s="3">
        <f t="shared" si="7"/>
        <v>527013</v>
      </c>
      <c r="AD23" s="3">
        <f t="shared" si="7"/>
        <v>788903</v>
      </c>
      <c r="AE23" s="3">
        <f t="shared" si="7"/>
        <v>526294</v>
      </c>
      <c r="AF23" s="3">
        <f t="shared" si="7"/>
        <v>491229</v>
      </c>
    </row>
    <row r="24" spans="1:32" ht="36" customHeight="1" thickBot="1">
      <c r="A24" s="244" t="s">
        <v>21</v>
      </c>
      <c r="B24" s="245"/>
      <c r="C24" s="15"/>
      <c r="D24" s="17">
        <v>41758</v>
      </c>
      <c r="E24" s="17">
        <v>46269</v>
      </c>
      <c r="F24" s="17">
        <v>45904</v>
      </c>
      <c r="G24" s="17">
        <v>36537</v>
      </c>
      <c r="H24" s="244" t="s">
        <v>21</v>
      </c>
      <c r="I24" s="245"/>
      <c r="J24" s="15"/>
      <c r="K24" s="17">
        <v>12063</v>
      </c>
      <c r="L24" s="17">
        <v>27974</v>
      </c>
      <c r="M24" s="17">
        <v>9401</v>
      </c>
      <c r="N24" s="17">
        <v>46679</v>
      </c>
      <c r="P24" s="2">
        <f t="shared" si="9"/>
        <v>58</v>
      </c>
      <c r="Q24" s="2">
        <f t="shared" si="9"/>
        <v>69</v>
      </c>
      <c r="R24" s="2">
        <f t="shared" si="9"/>
        <v>4</v>
      </c>
      <c r="S24" s="2">
        <f t="shared" si="9"/>
        <v>37</v>
      </c>
      <c r="T24" s="2">
        <f t="shared" si="10"/>
        <v>63</v>
      </c>
      <c r="U24" s="2">
        <f t="shared" si="10"/>
        <v>74</v>
      </c>
      <c r="V24" s="2">
        <f t="shared" si="10"/>
        <v>1</v>
      </c>
      <c r="W24" s="2">
        <f t="shared" si="10"/>
        <v>79</v>
      </c>
      <c r="Y24" s="3">
        <f t="shared" si="6"/>
        <v>12063</v>
      </c>
      <c r="Z24" s="3">
        <f t="shared" si="6"/>
        <v>27974</v>
      </c>
      <c r="AA24" s="3">
        <f t="shared" si="6"/>
        <v>9401</v>
      </c>
      <c r="AB24" s="3">
        <f t="shared" si="6"/>
        <v>46679</v>
      </c>
      <c r="AC24" s="3">
        <f t="shared" si="7"/>
        <v>41758</v>
      </c>
      <c r="AD24" s="3">
        <f t="shared" si="7"/>
        <v>46269</v>
      </c>
      <c r="AE24" s="3">
        <f t="shared" si="7"/>
        <v>45904</v>
      </c>
      <c r="AF24" s="3">
        <f t="shared" si="7"/>
        <v>36537</v>
      </c>
    </row>
    <row r="25" spans="1:32" ht="24" customHeight="1" thickBot="1">
      <c r="A25" s="254" t="s">
        <v>22</v>
      </c>
      <c r="B25" s="255"/>
      <c r="C25" s="15"/>
      <c r="D25" s="16">
        <v>1380756</v>
      </c>
      <c r="E25" s="16">
        <v>1440727</v>
      </c>
      <c r="F25" s="16">
        <v>1714114</v>
      </c>
      <c r="G25" s="16">
        <v>2563151</v>
      </c>
      <c r="H25" s="254" t="s">
        <v>22</v>
      </c>
      <c r="I25" s="255"/>
      <c r="J25" s="15"/>
      <c r="K25" s="16">
        <v>826109</v>
      </c>
      <c r="L25" s="16">
        <v>922690</v>
      </c>
      <c r="M25" s="16">
        <v>1084678</v>
      </c>
      <c r="N25" s="16">
        <v>1285104</v>
      </c>
      <c r="P25" s="2">
        <f t="shared" si="9"/>
        <v>756</v>
      </c>
      <c r="Q25" s="2">
        <f t="shared" si="9"/>
        <v>727</v>
      </c>
      <c r="R25" s="2">
        <f t="shared" si="9"/>
        <v>4114</v>
      </c>
      <c r="S25" s="2">
        <f t="shared" si="9"/>
        <v>3151</v>
      </c>
      <c r="T25" s="2">
        <f t="shared" si="10"/>
        <v>109</v>
      </c>
      <c r="U25" s="2">
        <f t="shared" si="10"/>
        <v>690</v>
      </c>
      <c r="V25" s="2">
        <f t="shared" si="10"/>
        <v>4678</v>
      </c>
      <c r="W25" s="2">
        <f t="shared" si="10"/>
        <v>5104</v>
      </c>
      <c r="Y25" s="3">
        <f t="shared" si="6"/>
        <v>826109</v>
      </c>
      <c r="Z25" s="3">
        <f t="shared" si="6"/>
        <v>922690</v>
      </c>
      <c r="AA25" s="3">
        <f t="shared" si="6"/>
        <v>1084678</v>
      </c>
      <c r="AB25" s="3">
        <f t="shared" si="6"/>
        <v>1285104</v>
      </c>
      <c r="AC25" s="3">
        <f t="shared" si="7"/>
        <v>1380756</v>
      </c>
      <c r="AD25" s="3">
        <f t="shared" si="7"/>
        <v>1440727</v>
      </c>
      <c r="AE25" s="3">
        <f t="shared" si="7"/>
        <v>1714114</v>
      </c>
      <c r="AF25" s="3">
        <f t="shared" si="7"/>
        <v>2563151</v>
      </c>
    </row>
    <row r="26" spans="1:32" ht="15" customHeight="1" thickBot="1">
      <c r="A26" s="244" t="s">
        <v>23</v>
      </c>
      <c r="B26" s="245"/>
      <c r="C26" s="15"/>
      <c r="D26" s="17">
        <v>580668</v>
      </c>
      <c r="E26" s="17">
        <v>570661</v>
      </c>
      <c r="F26" s="17">
        <v>768528</v>
      </c>
      <c r="G26" s="17">
        <v>776710</v>
      </c>
      <c r="H26" s="244" t="s">
        <v>23</v>
      </c>
      <c r="I26" s="245"/>
      <c r="J26" s="15"/>
      <c r="K26" s="17">
        <v>741882</v>
      </c>
      <c r="L26" s="17">
        <v>732337</v>
      </c>
      <c r="M26" s="17">
        <v>606117</v>
      </c>
      <c r="N26" s="17">
        <v>593362</v>
      </c>
      <c r="P26" s="2">
        <f t="shared" si="9"/>
        <v>668</v>
      </c>
      <c r="Q26" s="2">
        <f t="shared" si="9"/>
        <v>661</v>
      </c>
      <c r="R26" s="2">
        <f t="shared" si="9"/>
        <v>528</v>
      </c>
      <c r="S26" s="2">
        <f t="shared" si="9"/>
        <v>710</v>
      </c>
      <c r="T26" s="2">
        <f t="shared" si="10"/>
        <v>882</v>
      </c>
      <c r="U26" s="2">
        <f t="shared" si="10"/>
        <v>337</v>
      </c>
      <c r="V26" s="2">
        <f t="shared" si="10"/>
        <v>117</v>
      </c>
      <c r="W26" s="2">
        <f t="shared" si="10"/>
        <v>362</v>
      </c>
      <c r="Y26" s="3">
        <f t="shared" si="6"/>
        <v>741882</v>
      </c>
      <c r="Z26" s="3">
        <f t="shared" si="6"/>
        <v>732337</v>
      </c>
      <c r="AA26" s="3">
        <f t="shared" si="6"/>
        <v>606117</v>
      </c>
      <c r="AB26" s="3">
        <f t="shared" si="6"/>
        <v>593362</v>
      </c>
      <c r="AC26" s="3">
        <f t="shared" si="7"/>
        <v>580668</v>
      </c>
      <c r="AD26" s="3">
        <f t="shared" si="7"/>
        <v>570661</v>
      </c>
      <c r="AE26" s="3">
        <f t="shared" si="7"/>
        <v>768528</v>
      </c>
      <c r="AF26" s="3">
        <f t="shared" si="7"/>
        <v>776710</v>
      </c>
    </row>
    <row r="27" spans="1:32" ht="15.75" customHeight="1" thickBot="1">
      <c r="A27" s="244" t="s">
        <v>24</v>
      </c>
      <c r="B27" s="245"/>
      <c r="C27" s="15"/>
      <c r="D27" s="17">
        <v>113207</v>
      </c>
      <c r="E27" s="17">
        <v>111971</v>
      </c>
      <c r="F27" s="17">
        <v>110735</v>
      </c>
      <c r="G27" s="17">
        <v>109498</v>
      </c>
      <c r="H27" s="244" t="s">
        <v>24</v>
      </c>
      <c r="I27" s="245"/>
      <c r="J27" s="15"/>
      <c r="K27" s="18"/>
      <c r="L27" s="18"/>
      <c r="M27" s="17">
        <v>115680</v>
      </c>
      <c r="N27" s="17">
        <v>114444</v>
      </c>
      <c r="P27" s="2">
        <f t="shared" si="9"/>
        <v>207</v>
      </c>
      <c r="Q27" s="2">
        <f t="shared" si="9"/>
        <v>971</v>
      </c>
      <c r="R27" s="2">
        <f t="shared" si="9"/>
        <v>735</v>
      </c>
      <c r="S27" s="2">
        <f t="shared" si="9"/>
        <v>498</v>
      </c>
      <c r="T27" s="2" t="e">
        <f t="shared" si="10"/>
        <v>#VALUE!</v>
      </c>
      <c r="U27" s="2" t="e">
        <f t="shared" si="10"/>
        <v>#VALUE!</v>
      </c>
      <c r="V27" s="2">
        <f t="shared" si="10"/>
        <v>680</v>
      </c>
      <c r="W27" s="2">
        <f t="shared" si="10"/>
        <v>444</v>
      </c>
      <c r="Y27" s="3">
        <f t="shared" si="6"/>
        <v>0</v>
      </c>
      <c r="Z27" s="3">
        <f t="shared" si="6"/>
        <v>0</v>
      </c>
      <c r="AA27" s="3">
        <f t="shared" si="6"/>
        <v>115680</v>
      </c>
      <c r="AB27" s="3">
        <f t="shared" si="6"/>
        <v>114444</v>
      </c>
      <c r="AC27" s="3">
        <f t="shared" si="7"/>
        <v>113207</v>
      </c>
      <c r="AD27" s="3">
        <f t="shared" si="7"/>
        <v>111971</v>
      </c>
      <c r="AE27" s="3">
        <f t="shared" si="7"/>
        <v>110735</v>
      </c>
      <c r="AF27" s="3">
        <f t="shared" si="7"/>
        <v>109498</v>
      </c>
    </row>
    <row r="28" spans="1:32" ht="30" customHeight="1" thickBot="1">
      <c r="A28" s="244" t="s">
        <v>25</v>
      </c>
      <c r="B28" s="245"/>
      <c r="C28" s="15"/>
      <c r="D28" s="17">
        <v>289700</v>
      </c>
      <c r="E28" s="17">
        <v>350700</v>
      </c>
      <c r="F28" s="17">
        <v>415000</v>
      </c>
      <c r="G28" s="17">
        <v>1093950</v>
      </c>
      <c r="H28" s="244" t="s">
        <v>25</v>
      </c>
      <c r="I28" s="245"/>
      <c r="J28" s="15"/>
      <c r="K28" s="17">
        <v>48000</v>
      </c>
      <c r="L28" s="17">
        <v>14000</v>
      </c>
      <c r="M28" s="17">
        <v>14000</v>
      </c>
      <c r="N28" s="17">
        <v>231950</v>
      </c>
      <c r="P28" s="2">
        <f t="shared" si="9"/>
        <v>700</v>
      </c>
      <c r="Q28" s="2">
        <f t="shared" si="9"/>
        <v>700</v>
      </c>
      <c r="R28" s="2">
        <f t="shared" si="9"/>
        <v>0</v>
      </c>
      <c r="S28" s="2">
        <f t="shared" si="9"/>
        <v>3950</v>
      </c>
      <c r="T28" s="2">
        <f t="shared" si="10"/>
        <v>0</v>
      </c>
      <c r="U28" s="2">
        <f t="shared" si="10"/>
        <v>0</v>
      </c>
      <c r="V28" s="2">
        <f t="shared" si="10"/>
        <v>0</v>
      </c>
      <c r="W28" s="2">
        <f t="shared" si="10"/>
        <v>950</v>
      </c>
      <c r="Y28" s="3">
        <f t="shared" si="6"/>
        <v>48000</v>
      </c>
      <c r="Z28" s="3">
        <f t="shared" si="6"/>
        <v>14000</v>
      </c>
      <c r="AA28" s="3">
        <f t="shared" si="6"/>
        <v>14000</v>
      </c>
      <c r="AB28" s="3">
        <f t="shared" si="6"/>
        <v>231950</v>
      </c>
      <c r="AC28" s="3">
        <f t="shared" si="7"/>
        <v>289700</v>
      </c>
      <c r="AD28" s="3">
        <f t="shared" si="7"/>
        <v>350700</v>
      </c>
      <c r="AE28" s="3">
        <f t="shared" si="7"/>
        <v>415000</v>
      </c>
      <c r="AF28" s="3">
        <f t="shared" si="7"/>
        <v>1093950</v>
      </c>
    </row>
    <row r="29" spans="1:32" ht="15" customHeight="1" thickBot="1">
      <c r="A29" s="254" t="s">
        <v>26</v>
      </c>
      <c r="B29" s="255"/>
      <c r="C29" s="15"/>
      <c r="D29" s="16">
        <v>5371973</v>
      </c>
      <c r="E29" s="16">
        <v>5483297</v>
      </c>
      <c r="F29" s="16">
        <v>5673297</v>
      </c>
      <c r="G29" s="16">
        <v>5866284</v>
      </c>
      <c r="H29" s="254" t="s">
        <v>26</v>
      </c>
      <c r="I29" s="255"/>
      <c r="J29" s="15"/>
      <c r="K29" s="16">
        <v>4695633</v>
      </c>
      <c r="L29" s="16">
        <v>4648846</v>
      </c>
      <c r="M29" s="16">
        <v>5041852</v>
      </c>
      <c r="N29" s="16">
        <v>5290363</v>
      </c>
      <c r="P29" s="2">
        <f t="shared" si="9"/>
        <v>1973</v>
      </c>
      <c r="Q29" s="2">
        <f t="shared" si="9"/>
        <v>3297</v>
      </c>
      <c r="R29" s="2">
        <f t="shared" si="9"/>
        <v>3297</v>
      </c>
      <c r="S29" s="2">
        <f t="shared" si="9"/>
        <v>6284</v>
      </c>
      <c r="T29" s="2">
        <f t="shared" si="10"/>
        <v>5633</v>
      </c>
      <c r="U29" s="2">
        <f t="shared" si="10"/>
        <v>8846</v>
      </c>
      <c r="V29" s="2">
        <f t="shared" si="10"/>
        <v>1852</v>
      </c>
      <c r="W29" s="2">
        <f t="shared" si="10"/>
        <v>363</v>
      </c>
      <c r="Y29" s="3">
        <f t="shared" si="6"/>
        <v>4695633</v>
      </c>
      <c r="Z29" s="3">
        <f t="shared" si="6"/>
        <v>4648846</v>
      </c>
      <c r="AA29" s="3">
        <f t="shared" si="6"/>
        <v>5041852</v>
      </c>
      <c r="AB29" s="3">
        <f t="shared" si="6"/>
        <v>5290363</v>
      </c>
      <c r="AC29" s="3">
        <f t="shared" si="7"/>
        <v>5371973</v>
      </c>
      <c r="AD29" s="3">
        <f t="shared" si="7"/>
        <v>5483297</v>
      </c>
      <c r="AE29" s="3">
        <f t="shared" si="7"/>
        <v>5673297</v>
      </c>
      <c r="AF29" s="3">
        <f t="shared" si="7"/>
        <v>5866284</v>
      </c>
    </row>
    <row r="30" spans="1:32" ht="15" customHeight="1" thickBot="1">
      <c r="A30" s="254" t="s">
        <v>27</v>
      </c>
      <c r="B30" s="255"/>
      <c r="C30" s="15"/>
      <c r="D30" s="16">
        <v>3144194</v>
      </c>
      <c r="E30" s="16">
        <v>3108231</v>
      </c>
      <c r="F30" s="16">
        <v>3440717</v>
      </c>
      <c r="G30" s="16">
        <v>3478370</v>
      </c>
      <c r="H30" s="254" t="s">
        <v>27</v>
      </c>
      <c r="I30" s="255"/>
      <c r="J30" s="15"/>
      <c r="K30" s="16">
        <v>2567965</v>
      </c>
      <c r="L30" s="16">
        <v>2502799</v>
      </c>
      <c r="M30" s="16">
        <v>2879460</v>
      </c>
      <c r="N30" s="16">
        <v>3113974</v>
      </c>
      <c r="P30" s="2">
        <f t="shared" si="9"/>
        <v>4194</v>
      </c>
      <c r="Q30" s="2">
        <f t="shared" si="9"/>
        <v>8231</v>
      </c>
      <c r="R30" s="2">
        <f t="shared" si="9"/>
        <v>717</v>
      </c>
      <c r="S30" s="2">
        <f t="shared" si="9"/>
        <v>8370</v>
      </c>
      <c r="T30" s="2">
        <f t="shared" si="10"/>
        <v>7965</v>
      </c>
      <c r="U30" s="2">
        <f t="shared" si="10"/>
        <v>2799</v>
      </c>
      <c r="V30" s="2">
        <f t="shared" si="10"/>
        <v>9460</v>
      </c>
      <c r="W30" s="2">
        <f t="shared" si="10"/>
        <v>3974</v>
      </c>
      <c r="Y30" s="3">
        <f t="shared" si="6"/>
        <v>2567965</v>
      </c>
      <c r="Z30" s="3">
        <f t="shared" si="6"/>
        <v>2502799</v>
      </c>
      <c r="AA30" s="3">
        <f t="shared" si="6"/>
        <v>2879460</v>
      </c>
      <c r="AB30" s="3">
        <f t="shared" si="6"/>
        <v>3113974</v>
      </c>
      <c r="AC30" s="3">
        <f t="shared" si="7"/>
        <v>3144194</v>
      </c>
      <c r="AD30" s="3">
        <f t="shared" si="7"/>
        <v>3108231</v>
      </c>
      <c r="AE30" s="3">
        <f t="shared" si="7"/>
        <v>3440717</v>
      </c>
      <c r="AF30" s="3">
        <f t="shared" si="7"/>
        <v>3478370</v>
      </c>
    </row>
    <row r="31" spans="1:32" ht="15" customHeight="1" thickBot="1">
      <c r="A31" s="244" t="s">
        <v>28</v>
      </c>
      <c r="B31" s="245"/>
      <c r="C31" s="15"/>
      <c r="D31" s="17">
        <v>2528881</v>
      </c>
      <c r="E31" s="17">
        <v>2477287</v>
      </c>
      <c r="F31" s="17">
        <v>2836567</v>
      </c>
      <c r="G31" s="17">
        <v>2887130</v>
      </c>
      <c r="H31" s="244" t="s">
        <v>28</v>
      </c>
      <c r="I31" s="245"/>
      <c r="J31" s="15"/>
      <c r="K31" s="17">
        <v>2008412</v>
      </c>
      <c r="L31" s="17">
        <v>1890174</v>
      </c>
      <c r="M31" s="17">
        <v>2305275</v>
      </c>
      <c r="N31" s="17">
        <v>2542628</v>
      </c>
      <c r="P31" s="2">
        <f t="shared" si="9"/>
        <v>8881</v>
      </c>
      <c r="Q31" s="2">
        <f t="shared" si="9"/>
        <v>7287</v>
      </c>
      <c r="R31" s="2">
        <f t="shared" si="9"/>
        <v>6567</v>
      </c>
      <c r="S31" s="2">
        <f t="shared" si="9"/>
        <v>7130</v>
      </c>
      <c r="T31" s="2">
        <f t="shared" si="10"/>
        <v>8412</v>
      </c>
      <c r="U31" s="2">
        <f t="shared" si="10"/>
        <v>174</v>
      </c>
      <c r="V31" s="2">
        <f t="shared" si="10"/>
        <v>5275</v>
      </c>
      <c r="W31" s="2">
        <f t="shared" si="10"/>
        <v>2628</v>
      </c>
      <c r="Y31" s="3">
        <f t="shared" si="6"/>
        <v>2008412</v>
      </c>
      <c r="Z31" s="3">
        <f t="shared" si="6"/>
        <v>1890174</v>
      </c>
      <c r="AA31" s="3">
        <f t="shared" si="6"/>
        <v>2305275</v>
      </c>
      <c r="AB31" s="3">
        <f t="shared" si="6"/>
        <v>2542628</v>
      </c>
      <c r="AC31" s="3">
        <f t="shared" si="7"/>
        <v>2528881</v>
      </c>
      <c r="AD31" s="3">
        <f t="shared" si="7"/>
        <v>2477287</v>
      </c>
      <c r="AE31" s="3">
        <f t="shared" si="7"/>
        <v>2836567</v>
      </c>
      <c r="AF31" s="3">
        <f t="shared" si="7"/>
        <v>2887130</v>
      </c>
    </row>
    <row r="32" spans="1:32" ht="24" customHeight="1" thickBot="1">
      <c r="A32" s="244" t="s">
        <v>29</v>
      </c>
      <c r="B32" s="245"/>
      <c r="C32" s="15"/>
      <c r="D32" s="17">
        <v>615314</v>
      </c>
      <c r="E32" s="17">
        <v>630944</v>
      </c>
      <c r="F32" s="17">
        <v>604150</v>
      </c>
      <c r="G32" s="17">
        <v>591240</v>
      </c>
      <c r="H32" s="244" t="s">
        <v>29</v>
      </c>
      <c r="I32" s="245"/>
      <c r="J32" s="15"/>
      <c r="K32" s="17">
        <v>559553</v>
      </c>
      <c r="L32" s="17">
        <v>612625</v>
      </c>
      <c r="M32" s="17">
        <v>574185</v>
      </c>
      <c r="N32" s="17">
        <v>571346</v>
      </c>
      <c r="P32" s="2">
        <f t="shared" si="9"/>
        <v>314</v>
      </c>
      <c r="Q32" s="2">
        <f t="shared" si="9"/>
        <v>944</v>
      </c>
      <c r="R32" s="2">
        <f t="shared" si="9"/>
        <v>150</v>
      </c>
      <c r="S32" s="2">
        <f t="shared" si="9"/>
        <v>240</v>
      </c>
      <c r="T32" s="2">
        <f t="shared" si="10"/>
        <v>553</v>
      </c>
      <c r="U32" s="2">
        <f t="shared" si="10"/>
        <v>625</v>
      </c>
      <c r="V32" s="2">
        <f t="shared" si="10"/>
        <v>185</v>
      </c>
      <c r="W32" s="2">
        <f t="shared" si="10"/>
        <v>346</v>
      </c>
      <c r="Y32" s="3">
        <f t="shared" si="6"/>
        <v>559553</v>
      </c>
      <c r="Z32" s="3">
        <f t="shared" si="6"/>
        <v>612625</v>
      </c>
      <c r="AA32" s="3">
        <f t="shared" si="6"/>
        <v>574185</v>
      </c>
      <c r="AB32" s="3">
        <f t="shared" si="6"/>
        <v>571346</v>
      </c>
      <c r="AC32" s="3">
        <f t="shared" si="7"/>
        <v>615314</v>
      </c>
      <c r="AD32" s="3">
        <f t="shared" si="7"/>
        <v>630944</v>
      </c>
      <c r="AE32" s="3">
        <f t="shared" si="7"/>
        <v>604150</v>
      </c>
      <c r="AF32" s="3">
        <f t="shared" si="7"/>
        <v>591240</v>
      </c>
    </row>
    <row r="33" spans="1:32" ht="24" customHeight="1" thickBot="1">
      <c r="A33" s="254" t="s">
        <v>30</v>
      </c>
      <c r="B33" s="255"/>
      <c r="C33" s="15"/>
      <c r="D33" s="16">
        <v>2227778</v>
      </c>
      <c r="E33" s="16">
        <v>2375066</v>
      </c>
      <c r="F33" s="16">
        <v>2232579</v>
      </c>
      <c r="G33" s="16">
        <v>2387914</v>
      </c>
      <c r="H33" s="254" t="s">
        <v>30</v>
      </c>
      <c r="I33" s="255"/>
      <c r="J33" s="15"/>
      <c r="K33" s="16">
        <v>2127668</v>
      </c>
      <c r="L33" s="16">
        <v>2146047</v>
      </c>
      <c r="M33" s="16">
        <v>2162392</v>
      </c>
      <c r="N33" s="16">
        <v>2176389</v>
      </c>
      <c r="P33" s="2">
        <f t="shared" si="9"/>
        <v>7778</v>
      </c>
      <c r="Q33" s="2">
        <f t="shared" si="9"/>
        <v>5066</v>
      </c>
      <c r="R33" s="2">
        <f t="shared" si="9"/>
        <v>2579</v>
      </c>
      <c r="S33" s="2">
        <f t="shared" si="9"/>
        <v>7914</v>
      </c>
      <c r="T33" s="2">
        <f t="shared" si="10"/>
        <v>7668</v>
      </c>
      <c r="U33" s="2">
        <f t="shared" si="10"/>
        <v>6047</v>
      </c>
      <c r="V33" s="2">
        <f t="shared" si="10"/>
        <v>2392</v>
      </c>
      <c r="W33" s="2">
        <f t="shared" si="10"/>
        <v>6389</v>
      </c>
      <c r="Y33" s="3">
        <f t="shared" si="6"/>
        <v>2127668</v>
      </c>
      <c r="Z33" s="3">
        <f t="shared" si="6"/>
        <v>2146047</v>
      </c>
      <c r="AA33" s="3">
        <f t="shared" si="6"/>
        <v>2162392</v>
      </c>
      <c r="AB33" s="3">
        <f t="shared" si="6"/>
        <v>2176389</v>
      </c>
      <c r="AC33" s="3">
        <f t="shared" si="7"/>
        <v>2227778</v>
      </c>
      <c r="AD33" s="3">
        <f t="shared" si="7"/>
        <v>2375066</v>
      </c>
      <c r="AE33" s="3">
        <f t="shared" si="7"/>
        <v>2232579</v>
      </c>
      <c r="AF33" s="3">
        <f t="shared" si="7"/>
        <v>2387914</v>
      </c>
    </row>
    <row r="34" spans="1:32" ht="30" customHeight="1" thickBot="1">
      <c r="A34" s="244" t="s">
        <v>31</v>
      </c>
      <c r="B34" s="245"/>
      <c r="C34" s="15"/>
      <c r="D34" s="17">
        <v>1816097</v>
      </c>
      <c r="E34" s="17">
        <v>1816097</v>
      </c>
      <c r="F34" s="17">
        <v>1816097</v>
      </c>
      <c r="G34" s="17">
        <v>1816097</v>
      </c>
      <c r="H34" s="244" t="s">
        <v>31</v>
      </c>
      <c r="I34" s="245"/>
      <c r="J34" s="15"/>
      <c r="K34" s="17">
        <v>1816097</v>
      </c>
      <c r="L34" s="17">
        <v>1816097</v>
      </c>
      <c r="M34" s="17">
        <v>1816097</v>
      </c>
      <c r="N34" s="17">
        <v>1816097</v>
      </c>
      <c r="P34" s="2">
        <f t="shared" si="9"/>
        <v>6097</v>
      </c>
      <c r="Q34" s="2">
        <f t="shared" si="9"/>
        <v>6097</v>
      </c>
      <c r="R34" s="2">
        <f t="shared" si="9"/>
        <v>6097</v>
      </c>
      <c r="S34" s="2">
        <f t="shared" si="9"/>
        <v>6097</v>
      </c>
      <c r="T34" s="2">
        <f t="shared" si="10"/>
        <v>6097</v>
      </c>
      <c r="U34" s="2">
        <f t="shared" si="10"/>
        <v>6097</v>
      </c>
      <c r="V34" s="2">
        <f t="shared" si="10"/>
        <v>6097</v>
      </c>
      <c r="W34" s="2">
        <f t="shared" si="10"/>
        <v>6097</v>
      </c>
      <c r="Y34" s="3">
        <f t="shared" si="6"/>
        <v>1816097</v>
      </c>
      <c r="Z34" s="3">
        <f t="shared" si="6"/>
        <v>1816097</v>
      </c>
      <c r="AA34" s="3">
        <f t="shared" si="6"/>
        <v>1816097</v>
      </c>
      <c r="AB34" s="3">
        <f t="shared" si="6"/>
        <v>1816097</v>
      </c>
      <c r="AC34" s="3">
        <f t="shared" si="7"/>
        <v>1816097</v>
      </c>
      <c r="AD34" s="3">
        <f t="shared" si="7"/>
        <v>1816097</v>
      </c>
      <c r="AE34" s="3">
        <f t="shared" si="7"/>
        <v>1816097</v>
      </c>
      <c r="AF34" s="3">
        <f t="shared" si="7"/>
        <v>1816097</v>
      </c>
    </row>
    <row r="35" spans="1:32" ht="30" customHeight="1" thickBot="1">
      <c r="A35" s="244" t="s">
        <v>32</v>
      </c>
      <c r="B35" s="245"/>
      <c r="C35" s="15"/>
      <c r="D35" s="17">
        <v>17061</v>
      </c>
      <c r="E35" s="17">
        <v>17061</v>
      </c>
      <c r="F35" s="17">
        <v>17061</v>
      </c>
      <c r="G35" s="17">
        <v>17061</v>
      </c>
      <c r="H35" s="244" t="s">
        <v>32</v>
      </c>
      <c r="I35" s="245"/>
      <c r="J35" s="15"/>
      <c r="K35" s="17">
        <v>17061</v>
      </c>
      <c r="L35" s="17">
        <v>17061</v>
      </c>
      <c r="M35" s="17">
        <v>17061</v>
      </c>
      <c r="N35" s="17">
        <v>17061</v>
      </c>
      <c r="P35" s="2">
        <f t="shared" si="9"/>
        <v>61</v>
      </c>
      <c r="Q35" s="2">
        <f t="shared" si="9"/>
        <v>61</v>
      </c>
      <c r="R35" s="2">
        <f t="shared" si="9"/>
        <v>61</v>
      </c>
      <c r="S35" s="2">
        <f t="shared" si="9"/>
        <v>61</v>
      </c>
      <c r="T35" s="2">
        <f t="shared" si="10"/>
        <v>61</v>
      </c>
      <c r="U35" s="2">
        <f t="shared" si="10"/>
        <v>61</v>
      </c>
      <c r="V35" s="2">
        <f t="shared" si="10"/>
        <v>61</v>
      </c>
      <c r="W35" s="2">
        <f t="shared" si="10"/>
        <v>61</v>
      </c>
      <c r="Y35" s="3">
        <f t="shared" si="6"/>
        <v>17061</v>
      </c>
      <c r="Z35" s="3">
        <f t="shared" si="6"/>
        <v>17061</v>
      </c>
      <c r="AA35" s="3">
        <f t="shared" si="6"/>
        <v>17061</v>
      </c>
      <c r="AB35" s="3">
        <f t="shared" si="6"/>
        <v>17061</v>
      </c>
      <c r="AC35" s="3">
        <f t="shared" si="7"/>
        <v>17061</v>
      </c>
      <c r="AD35" s="3">
        <f t="shared" si="7"/>
        <v>17061</v>
      </c>
      <c r="AE35" s="3">
        <f t="shared" si="7"/>
        <v>17061</v>
      </c>
      <c r="AF35" s="3">
        <f t="shared" si="7"/>
        <v>17061</v>
      </c>
    </row>
    <row r="36" spans="1:32" ht="36" customHeight="1" thickBot="1">
      <c r="A36" s="244" t="s">
        <v>33</v>
      </c>
      <c r="B36" s="245"/>
      <c r="C36" s="15"/>
      <c r="D36" s="17">
        <v>257996</v>
      </c>
      <c r="E36" s="17">
        <v>404038</v>
      </c>
      <c r="F36" s="17">
        <v>259875</v>
      </c>
      <c r="G36" s="17">
        <v>369486</v>
      </c>
      <c r="H36" s="244" t="s">
        <v>33</v>
      </c>
      <c r="I36" s="245"/>
      <c r="J36" s="15"/>
      <c r="K36" s="17">
        <v>166432</v>
      </c>
      <c r="L36" s="17">
        <v>183765</v>
      </c>
      <c r="M36" s="17">
        <v>197725</v>
      </c>
      <c r="N36" s="17">
        <v>210775</v>
      </c>
      <c r="P36" s="2">
        <f t="shared" si="9"/>
        <v>996</v>
      </c>
      <c r="Q36" s="2">
        <f t="shared" si="9"/>
        <v>38</v>
      </c>
      <c r="R36" s="2">
        <f t="shared" si="9"/>
        <v>875</v>
      </c>
      <c r="S36" s="2">
        <f t="shared" si="9"/>
        <v>486</v>
      </c>
      <c r="T36" s="2">
        <f t="shared" si="10"/>
        <v>432</v>
      </c>
      <c r="U36" s="2">
        <f t="shared" si="10"/>
        <v>765</v>
      </c>
      <c r="V36" s="2">
        <f t="shared" si="10"/>
        <v>725</v>
      </c>
      <c r="W36" s="2">
        <f t="shared" si="10"/>
        <v>775</v>
      </c>
      <c r="Y36" s="3">
        <f t="shared" si="6"/>
        <v>166432</v>
      </c>
      <c r="Z36" s="3">
        <f t="shared" si="6"/>
        <v>183765</v>
      </c>
      <c r="AA36" s="3">
        <f t="shared" si="6"/>
        <v>197725</v>
      </c>
      <c r="AB36" s="3">
        <f t="shared" si="6"/>
        <v>210775</v>
      </c>
      <c r="AC36" s="3">
        <f t="shared" si="7"/>
        <v>257996</v>
      </c>
      <c r="AD36" s="3">
        <f t="shared" si="7"/>
        <v>404038</v>
      </c>
      <c r="AE36" s="3">
        <f t="shared" si="7"/>
        <v>259875</v>
      </c>
      <c r="AF36" s="3">
        <f t="shared" si="7"/>
        <v>369486</v>
      </c>
    </row>
    <row r="37" spans="1:32" ht="30" customHeight="1" thickBot="1">
      <c r="A37" s="254" t="s">
        <v>34</v>
      </c>
      <c r="B37" s="255"/>
      <c r="C37" s="15"/>
      <c r="D37" s="19"/>
      <c r="E37" s="19"/>
      <c r="F37" s="19"/>
      <c r="G37" s="19"/>
      <c r="H37" s="254" t="s">
        <v>34</v>
      </c>
      <c r="I37" s="255"/>
      <c r="J37" s="15"/>
      <c r="K37" s="19"/>
      <c r="L37" s="19"/>
      <c r="M37" s="19"/>
      <c r="N37" s="19" t="s">
        <v>820</v>
      </c>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t="str">
        <f t="shared" si="6"/>
        <v>-</v>
      </c>
      <c r="AC37" s="3">
        <f t="shared" si="7"/>
        <v>0</v>
      </c>
      <c r="AD37" s="3">
        <f t="shared" si="7"/>
        <v>0</v>
      </c>
      <c r="AE37" s="3">
        <f t="shared" si="7"/>
        <v>0</v>
      </c>
      <c r="AF37" s="3">
        <f t="shared" si="7"/>
        <v>0</v>
      </c>
    </row>
    <row r="38" spans="1:32" ht="30" customHeight="1" thickBot="1">
      <c r="A38" s="254" t="s">
        <v>35</v>
      </c>
      <c r="B38" s="255"/>
      <c r="C38" s="15"/>
      <c r="D38" s="16">
        <v>5371973</v>
      </c>
      <c r="E38" s="16">
        <v>5483297</v>
      </c>
      <c r="F38" s="16">
        <v>5673297</v>
      </c>
      <c r="G38" s="16">
        <v>5866284</v>
      </c>
      <c r="H38" s="254" t="s">
        <v>35</v>
      </c>
      <c r="I38" s="255"/>
      <c r="J38" s="15"/>
      <c r="K38" s="16">
        <v>4695633</v>
      </c>
      <c r="L38" s="16">
        <v>4648846</v>
      </c>
      <c r="M38" s="16">
        <v>5041852</v>
      </c>
      <c r="N38" s="16">
        <v>5290363</v>
      </c>
      <c r="P38" s="2">
        <f t="shared" si="9"/>
        <v>1973</v>
      </c>
      <c r="Q38" s="2">
        <f t="shared" si="9"/>
        <v>3297</v>
      </c>
      <c r="R38" s="2">
        <f t="shared" si="9"/>
        <v>3297</v>
      </c>
      <c r="S38" s="2">
        <f t="shared" si="9"/>
        <v>6284</v>
      </c>
      <c r="T38" s="2">
        <f t="shared" si="10"/>
        <v>5633</v>
      </c>
      <c r="U38" s="2">
        <f t="shared" si="10"/>
        <v>8846</v>
      </c>
      <c r="V38" s="2">
        <f t="shared" si="10"/>
        <v>1852</v>
      </c>
      <c r="W38" s="2">
        <f t="shared" si="10"/>
        <v>363</v>
      </c>
      <c r="Y38" s="3">
        <f t="shared" si="6"/>
        <v>4695633</v>
      </c>
      <c r="Z38" s="3">
        <f t="shared" si="6"/>
        <v>4648846</v>
      </c>
      <c r="AA38" s="3">
        <f t="shared" si="6"/>
        <v>5041852</v>
      </c>
      <c r="AB38" s="3">
        <f t="shared" si="6"/>
        <v>5290363</v>
      </c>
      <c r="AC38" s="3">
        <f t="shared" si="7"/>
        <v>5371973</v>
      </c>
      <c r="AD38" s="3">
        <f t="shared" si="7"/>
        <v>5483297</v>
      </c>
      <c r="AE38" s="3">
        <f t="shared" si="7"/>
        <v>5673297</v>
      </c>
      <c r="AF38" s="3">
        <f t="shared" si="7"/>
        <v>5866284</v>
      </c>
    </row>
    <row r="39" spans="1:32" ht="15" customHeight="1" thickBot="1">
      <c r="A39" t="s">
        <v>1710</v>
      </c>
      <c r="B39"/>
      <c r="C39"/>
      <c r="D39"/>
      <c r="E39"/>
      <c r="F39"/>
      <c r="G39"/>
      <c r="H39" s="21" t="s">
        <v>1708</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25" sqref="O25"/>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625</v>
      </c>
      <c r="D1" s="155" t="s">
        <v>1918</v>
      </c>
    </row>
    <row r="2" spans="1:11">
      <c r="A2" s="7"/>
      <c r="B2" s="198" t="s">
        <v>540</v>
      </c>
      <c r="C2" s="199" t="s">
        <v>37</v>
      </c>
      <c r="D2" s="199" t="str">
        <f>'Input yearly IJC'!N18</f>
        <v>Năm 2014</v>
      </c>
      <c r="E2" s="199" t="str">
        <f>'Input yearly IJC'!O18</f>
        <v>Năm 2015</v>
      </c>
      <c r="F2" s="199" t="str">
        <f>'Input yearly IJC'!P18</f>
        <v>Năm 2016</v>
      </c>
      <c r="G2" s="199" t="str">
        <f>'Input yearly IJC'!Q18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IJC'!N3</f>
        <v>1035575</v>
      </c>
      <c r="E4" s="172">
        <f>'Input yearly IJC'!O3</f>
        <v>686153</v>
      </c>
      <c r="F4" s="172">
        <f>'Input yearly IJC'!P3</f>
        <v>1970555</v>
      </c>
      <c r="G4" s="172">
        <f>'Input yearly IJC'!Q3</f>
        <v>948215</v>
      </c>
      <c r="H4" s="171"/>
      <c r="I4" s="268"/>
      <c r="J4" s="239"/>
      <c r="K4" s="269"/>
    </row>
    <row r="5" spans="1:11">
      <c r="A5" s="7"/>
      <c r="B5" s="170" t="s">
        <v>542</v>
      </c>
      <c r="C5" s="170" t="s">
        <v>38</v>
      </c>
      <c r="D5" s="173">
        <f>'Input yearly IJC'!N5</f>
        <v>394347</v>
      </c>
      <c r="E5" s="173">
        <f>'Input yearly IJC'!O5</f>
        <v>273106</v>
      </c>
      <c r="F5" s="173">
        <f>'Input yearly IJC'!P5</f>
        <v>355653</v>
      </c>
      <c r="G5" s="173">
        <f>'Input yearly IJC'!Q5</f>
        <v>421604</v>
      </c>
      <c r="H5" s="171"/>
      <c r="I5" s="268"/>
      <c r="J5" s="239"/>
      <c r="K5" s="269"/>
    </row>
    <row r="6" spans="1:11">
      <c r="A6" s="7"/>
      <c r="B6" s="170" t="s">
        <v>543</v>
      </c>
      <c r="C6" s="170" t="s">
        <v>38</v>
      </c>
      <c r="D6" s="173">
        <f>'Input yearly IJC'!N15</f>
        <v>230445</v>
      </c>
      <c r="E6" s="173">
        <f>'Input yearly IJC'!O15</f>
        <v>122021</v>
      </c>
      <c r="F6" s="173">
        <f>'Input yearly IJC'!P15</f>
        <v>127982</v>
      </c>
      <c r="G6" s="173">
        <f>'Input yearly IJC'!Q15</f>
        <v>184328</v>
      </c>
      <c r="H6" s="171"/>
      <c r="I6" s="268"/>
      <c r="J6" s="239"/>
      <c r="K6" s="269"/>
    </row>
    <row r="7" spans="1:11">
      <c r="A7" s="7"/>
      <c r="B7" s="170" t="s">
        <v>544</v>
      </c>
      <c r="C7" s="170" t="s">
        <v>38</v>
      </c>
      <c r="D7" s="173">
        <f>'Input yearly IJC'!N33</f>
        <v>3066255</v>
      </c>
      <c r="E7" s="173">
        <f>'Input yearly IJC'!O33</f>
        <v>2958255</v>
      </c>
      <c r="F7" s="173">
        <f>'Input yearly IJC'!P33</f>
        <v>2968262</v>
      </c>
      <c r="G7" s="173">
        <f>'Input yearly IJC'!Q33</f>
        <v>1659714</v>
      </c>
      <c r="H7" s="171"/>
      <c r="I7" s="268"/>
      <c r="J7" s="239"/>
      <c r="K7" s="269"/>
    </row>
    <row r="8" spans="1:11">
      <c r="A8" s="7"/>
      <c r="B8" s="170" t="s">
        <v>545</v>
      </c>
      <c r="C8" s="171" t="s">
        <v>38</v>
      </c>
      <c r="D8" s="172">
        <f>'Input yearly IJC'!N29</f>
        <v>6730499</v>
      </c>
      <c r="E8" s="172">
        <f>'Input yearly IJC'!O29</f>
        <v>7330710</v>
      </c>
      <c r="F8" s="172">
        <f>'Input yearly IJC'!P29</f>
        <v>9134690</v>
      </c>
      <c r="G8" s="172">
        <f>'Input yearly IJC'!Q29</f>
        <v>8022908</v>
      </c>
      <c r="H8" s="171"/>
      <c r="I8" s="268"/>
      <c r="J8" s="239"/>
      <c r="K8" s="269"/>
    </row>
    <row r="9" spans="1:11">
      <c r="A9" s="7"/>
      <c r="B9" s="170" t="s">
        <v>546</v>
      </c>
      <c r="C9" s="171" t="s">
        <v>39</v>
      </c>
      <c r="D9" s="172">
        <f>'Input yearly IJC'!N34*1000000/10000</f>
        <v>274194500</v>
      </c>
      <c r="E9" s="172">
        <f>'Input yearly IJC'!O34*1000000/10000</f>
        <v>274194500</v>
      </c>
      <c r="F9" s="172">
        <f>'Input yearly IJC'!P34*1000000/10000</f>
        <v>274194500</v>
      </c>
      <c r="G9" s="172">
        <f>'Input yearly IJC'!Q34*1000000/10000</f>
        <v>137097300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0.38080003862588419</v>
      </c>
      <c r="E11" s="174">
        <f>E5/E4</f>
        <v>0.39802493029980196</v>
      </c>
      <c r="F11" s="174">
        <f>F5/F4</f>
        <v>0.1804836708440008</v>
      </c>
      <c r="G11" s="174">
        <f>G5/G4</f>
        <v>0.44462911892345092</v>
      </c>
      <c r="H11" s="171"/>
      <c r="I11" s="268"/>
      <c r="J11" s="239"/>
      <c r="K11" s="269"/>
    </row>
    <row r="12" spans="1:11">
      <c r="A12" s="7"/>
      <c r="B12" s="170" t="s">
        <v>570</v>
      </c>
      <c r="C12" s="171" t="s">
        <v>36</v>
      </c>
      <c r="D12" s="175">
        <f>D6/D4</f>
        <v>0.22252854694251986</v>
      </c>
      <c r="E12" s="174">
        <f>E6/E4</f>
        <v>0.17783351526554572</v>
      </c>
      <c r="F12" s="174">
        <f>F6/F4</f>
        <v>6.4947184930133892E-2</v>
      </c>
      <c r="G12" s="174">
        <f>G6/G4</f>
        <v>0.19439473115274489</v>
      </c>
      <c r="H12" s="171"/>
      <c r="I12" s="268"/>
      <c r="J12" s="239"/>
      <c r="K12" s="269"/>
    </row>
    <row r="13" spans="1:11">
      <c r="A13" s="7"/>
      <c r="B13" s="170" t="s">
        <v>41</v>
      </c>
      <c r="C13" s="171" t="s">
        <v>40</v>
      </c>
      <c r="D13" s="172">
        <f>D6*1000000/D9</f>
        <v>840.44355375472526</v>
      </c>
      <c r="E13" s="173">
        <f>E6*1000000/E9</f>
        <v>445.01622023782386</v>
      </c>
      <c r="F13" s="173">
        <f>F6*1000000/F9</f>
        <v>466.75626243414803</v>
      </c>
      <c r="G13" s="173">
        <f>G6*1000000/G9</f>
        <v>1344.5049610750905</v>
      </c>
      <c r="H13" s="171"/>
      <c r="I13" s="268"/>
      <c r="J13" s="239"/>
      <c r="K13" s="269"/>
    </row>
    <row r="14" spans="1:11">
      <c r="A14" s="7"/>
      <c r="B14" s="170" t="s">
        <v>548</v>
      </c>
      <c r="C14" s="171"/>
      <c r="D14" s="172">
        <f>D7*1000000/D9</f>
        <v>11182.773542138882</v>
      </c>
      <c r="E14" s="173">
        <f>E7*1000000/E9</f>
        <v>10788.892556196422</v>
      </c>
      <c r="F14" s="173">
        <f>F7*1000000/F9</f>
        <v>10825.388547180924</v>
      </c>
      <c r="G14" s="173">
        <f>G7*1000000/G9</f>
        <v>12106.102746005939</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-0.33741834246674551</v>
      </c>
      <c r="F16" s="179">
        <f>(F4-E4)/ABS(E4)</f>
        <v>1.8718886312527965</v>
      </c>
      <c r="G16" s="179">
        <f>(G4-F4)/ABS(F4)</f>
        <v>-0.51880815303302874</v>
      </c>
      <c r="H16" s="171"/>
      <c r="I16" s="268"/>
      <c r="J16" s="239"/>
      <c r="K16" s="269"/>
    </row>
    <row r="17" spans="1:12">
      <c r="A17" s="7"/>
      <c r="B17" s="170" t="s">
        <v>543</v>
      </c>
      <c r="C17" s="180" t="s">
        <v>36</v>
      </c>
      <c r="D17" s="170"/>
      <c r="E17" s="179">
        <f>(E6-D6)/ABS(D6)</f>
        <v>-0.47049838356223828</v>
      </c>
      <c r="F17" s="179">
        <f>(F6-E6)/ABS(E6)</f>
        <v>4.8852246744412846E-2</v>
      </c>
      <c r="G17" s="179">
        <f>(G6-F6)/ABS(F6)</f>
        <v>0.44026503727086619</v>
      </c>
      <c r="H17" s="171"/>
      <c r="I17" s="268"/>
      <c r="J17" s="239"/>
      <c r="K17" s="269"/>
    </row>
    <row r="18" spans="1:12">
      <c r="A18" s="7"/>
      <c r="B18" s="170" t="s">
        <v>41</v>
      </c>
      <c r="C18" s="177" t="s">
        <v>36</v>
      </c>
      <c r="D18" s="178"/>
      <c r="E18" s="179">
        <f>(E13-D13)/ABS(D13)</f>
        <v>-0.47049838356223833</v>
      </c>
      <c r="F18" s="179">
        <f>(F13-E13)/ABS(E13)</f>
        <v>4.8852246744412908E-2</v>
      </c>
      <c r="G18" s="179">
        <f>(G13-F13)/ABS(F13)</f>
        <v>1.8805290239994989</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4.0508190707626013E-2</v>
      </c>
      <c r="F20" s="175">
        <f>F6/AVERAGE(E7:F7)</f>
        <v>4.3189617105628818E-2</v>
      </c>
      <c r="G20" s="175">
        <f>G6/AVERAGE(F7:G7)</f>
        <v>7.9658148616155319E-2</v>
      </c>
      <c r="H20" s="171"/>
      <c r="I20" s="264" t="s">
        <v>1187</v>
      </c>
      <c r="J20" s="264"/>
      <c r="K20" s="264"/>
    </row>
    <row r="21" spans="1:12">
      <c r="A21" s="7"/>
      <c r="B21" s="170" t="s">
        <v>43</v>
      </c>
      <c r="C21" s="182" t="s">
        <v>36</v>
      </c>
      <c r="D21" s="171"/>
      <c r="E21" s="175">
        <f>E6/AVERAGE(D8:E8)</f>
        <v>1.7355691107357837E-2</v>
      </c>
      <c r="F21" s="175">
        <f>F6/AVERAGE(E8:F8)</f>
        <v>1.5545568282580441E-2</v>
      </c>
      <c r="G21" s="175">
        <f>G6/AVERAGE(F8:G8)</f>
        <v>2.1486457486648191E-2</v>
      </c>
      <c r="H21" s="171"/>
      <c r="I21" s="183" t="s">
        <v>1188</v>
      </c>
      <c r="J21" s="183">
        <v>2018</v>
      </c>
      <c r="K21" s="183" t="s">
        <v>1190</v>
      </c>
    </row>
    <row r="22" spans="1:12">
      <c r="A22" s="7"/>
      <c r="B22" s="176" t="s">
        <v>551</v>
      </c>
      <c r="C22" s="182"/>
      <c r="D22" s="171"/>
      <c r="E22" s="175"/>
      <c r="F22" s="175"/>
      <c r="G22" s="175"/>
      <c r="H22" s="171"/>
      <c r="I22" s="171" t="s">
        <v>1189</v>
      </c>
      <c r="J22" s="172"/>
      <c r="K22" s="185" t="e">
        <f>SUM(K30)/J22</f>
        <v>#DIV/0!</v>
      </c>
    </row>
    <row r="23" spans="1:12">
      <c r="A23" s="7"/>
      <c r="B23" s="170" t="s">
        <v>552</v>
      </c>
      <c r="C23" s="182" t="s">
        <v>36</v>
      </c>
      <c r="D23" s="175">
        <f>1-D7/D8</f>
        <v>0.54442382355305308</v>
      </c>
      <c r="E23" s="175">
        <f>1-E7/E8</f>
        <v>0.59645723265549999</v>
      </c>
      <c r="F23" s="175">
        <f>1-F7/F8</f>
        <v>0.67505607743667273</v>
      </c>
      <c r="G23" s="175">
        <f>1-G7/G8</f>
        <v>0.79312812760659845</v>
      </c>
      <c r="H23" s="171"/>
      <c r="I23" s="171" t="s">
        <v>1191</v>
      </c>
      <c r="J23" s="172"/>
      <c r="K23" s="185" t="e">
        <f>SUM(K32)/J23</f>
        <v>#DIV/0!</v>
      </c>
    </row>
    <row r="24" spans="1:12">
      <c r="A24" s="7"/>
      <c r="B24" s="170" t="s">
        <v>553</v>
      </c>
      <c r="C24" s="182" t="s">
        <v>36</v>
      </c>
      <c r="D24" s="175">
        <f>D8/D7-1</f>
        <v>1.1950225927067382</v>
      </c>
      <c r="E24" s="175">
        <f>E8/E7-1</f>
        <v>1.4780520949005411</v>
      </c>
      <c r="F24" s="175">
        <f>F8/F7-1</f>
        <v>2.0774540791884273</v>
      </c>
      <c r="G24" s="175">
        <f>G8/G7-1</f>
        <v>3.8339099387002822</v>
      </c>
      <c r="H24" s="171"/>
      <c r="I24" s="171" t="s">
        <v>1376</v>
      </c>
      <c r="J24" s="172"/>
      <c r="K24" s="171"/>
    </row>
    <row r="25" spans="1:12">
      <c r="A25" s="7"/>
      <c r="B25" s="170" t="s">
        <v>554</v>
      </c>
      <c r="C25" s="182" t="s">
        <v>40</v>
      </c>
      <c r="D25" s="186">
        <f>'Input yearly IJC'!N19/'Input yearly IJC'!N31</f>
        <v>2.1030139369741212</v>
      </c>
      <c r="E25" s="186">
        <f>'Input yearly IJC'!O19/'Input yearly IJC'!O31</f>
        <v>2.4010747784447943</v>
      </c>
      <c r="F25" s="186">
        <f>'Input yearly IJC'!P19/'Input yearly IJC'!P31</f>
        <v>2.1262544353160115</v>
      </c>
      <c r="G25" s="186">
        <f>'Input yearly IJC'!Q19/'Input yearly IJC'!Q31</f>
        <v>1.5320971332417987</v>
      </c>
      <c r="H25" s="171"/>
      <c r="I25" s="171" t="s">
        <v>576</v>
      </c>
      <c r="J25" s="187"/>
      <c r="K25" s="197" t="s">
        <v>1649</v>
      </c>
    </row>
    <row r="26" spans="1:12">
      <c r="A26" s="7"/>
      <c r="B26" s="170" t="s">
        <v>555</v>
      </c>
      <c r="C26" s="182" t="s">
        <v>40</v>
      </c>
      <c r="D26" s="186">
        <f>('Input yearly IJC'!N19-'Input yearly IJC'!N23)/'Input yearly IJC'!N31</f>
        <v>0.44203847511026034</v>
      </c>
      <c r="E26" s="186">
        <f>('Input yearly IJC'!O19-'Input yearly IJC'!O23)/'Input yearly IJC'!O31</f>
        <v>0.47527307967217286</v>
      </c>
      <c r="F26" s="186">
        <f>('Input yearly IJC'!P19-'Input yearly IJC'!P23)/'Input yearly IJC'!P31</f>
        <v>0.70349715864892648</v>
      </c>
      <c r="G26" s="186">
        <f>('Input yearly IJC'!Q19-'Input yearly IJC'!Q23)/'Input yearly IJC'!Q31</f>
        <v>0.19626332999859653</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IJC'!Y1</f>
        <v>Quý 2/2016</v>
      </c>
      <c r="E28" s="199" t="str">
        <f>'Input quaterly IJC'!Z1</f>
        <v>Quý 3/2016</v>
      </c>
      <c r="F28" s="199" t="str">
        <f>'Input quaterly IJC'!AA1</f>
        <v>Quý 4/2016</v>
      </c>
      <c r="G28" s="199" t="str">
        <f>'Input quaterly IJC'!AB1</f>
        <v>Quý 1/2017</v>
      </c>
      <c r="H28" s="199" t="str">
        <f>'Input quaterly IJC'!AC1</f>
        <v>Quý 2/2017</v>
      </c>
      <c r="I28" s="199" t="str">
        <f>'Input quaterly IJC'!AD1</f>
        <v>Quý 3/2017</v>
      </c>
      <c r="J28" s="199" t="str">
        <f>'Input quaterly IJC'!AE1</f>
        <v>Quý 4/2017</v>
      </c>
      <c r="K28" s="199" t="str">
        <f>'Input quaterly IJC'!AF1</f>
        <v>Quý 1/2018</v>
      </c>
    </row>
    <row r="29" spans="1:12">
      <c r="A29" s="7"/>
      <c r="B29" s="170"/>
      <c r="C29" s="171"/>
      <c r="D29" s="171"/>
      <c r="E29" s="171"/>
      <c r="F29" s="171"/>
      <c r="G29" s="171"/>
      <c r="H29" s="171"/>
      <c r="I29" s="171"/>
      <c r="J29" s="171"/>
      <c r="K29" s="171"/>
    </row>
    <row r="30" spans="1:12">
      <c r="A30" s="7"/>
      <c r="B30" s="170" t="s">
        <v>541</v>
      </c>
      <c r="C30" s="171" t="s">
        <v>38</v>
      </c>
      <c r="D30" s="188">
        <f>'Input quaterly IJC'!Y3</f>
        <v>132276</v>
      </c>
      <c r="E30" s="188">
        <f>'Input quaterly IJC'!Z3</f>
        <v>1402145</v>
      </c>
      <c r="F30" s="188">
        <f>'Input quaterly IJC'!AA3</f>
        <v>304115</v>
      </c>
      <c r="G30" s="188">
        <f>'Input quaterly IJC'!AB3</f>
        <v>156583</v>
      </c>
      <c r="H30" s="188">
        <f>'Input quaterly IJC'!AC3</f>
        <v>333618</v>
      </c>
      <c r="I30" s="188">
        <f>'Input quaterly IJC'!AD3</f>
        <v>158462</v>
      </c>
      <c r="J30" s="188">
        <f>'Input quaterly IJC'!AE3</f>
        <v>299106</v>
      </c>
      <c r="K30" s="188">
        <f>'Input quaterly IJC'!AF3</f>
        <v>353714</v>
      </c>
    </row>
    <row r="31" spans="1:12">
      <c r="A31" s="7"/>
      <c r="B31" s="170" t="s">
        <v>542</v>
      </c>
      <c r="C31" s="171" t="s">
        <v>38</v>
      </c>
      <c r="D31" s="188">
        <f>'Input quaterly IJC'!Y5</f>
        <v>55157</v>
      </c>
      <c r="E31" s="188">
        <f>'Input quaterly IJC'!Z5</f>
        <v>122892</v>
      </c>
      <c r="F31" s="188">
        <f>'Input quaterly IJC'!AA5</f>
        <v>126764</v>
      </c>
      <c r="G31" s="188">
        <f>'Input quaterly IJC'!AB5</f>
        <v>58745</v>
      </c>
      <c r="H31" s="188">
        <f>'Input quaterly IJC'!AC5</f>
        <v>170545</v>
      </c>
      <c r="I31" s="188">
        <f>'Input quaterly IJC'!AD5</f>
        <v>74103</v>
      </c>
      <c r="J31" s="188">
        <f>'Input quaterly IJC'!AE5</f>
        <v>117315</v>
      </c>
      <c r="K31" s="188">
        <f>'Input quaterly IJC'!AF5</f>
        <v>107452</v>
      </c>
    </row>
    <row r="32" spans="1:12">
      <c r="A32" s="7"/>
      <c r="B32" s="170" t="s">
        <v>543</v>
      </c>
      <c r="C32" s="170" t="s">
        <v>38</v>
      </c>
      <c r="D32" s="189">
        <f>'Input quaterly IJC'!Y15</f>
        <v>9910</v>
      </c>
      <c r="E32" s="189">
        <f>'Input quaterly IJC'!Z15</f>
        <v>66146</v>
      </c>
      <c r="F32" s="189">
        <f>'Input quaterly IJC'!AA15</f>
        <v>44619</v>
      </c>
      <c r="G32" s="189">
        <f>'Input quaterly IJC'!AB15</f>
        <v>16135</v>
      </c>
      <c r="H32" s="189">
        <f>'Input quaterly IJC'!AC15</f>
        <v>93622</v>
      </c>
      <c r="I32" s="189">
        <f>'Input quaterly IJC'!AD15</f>
        <v>33082</v>
      </c>
      <c r="J32" s="189">
        <f>'Input quaterly IJC'!AE15</f>
        <v>44543</v>
      </c>
      <c r="K32" s="189">
        <f>'Input quaterly IJC'!AF15</f>
        <v>54245</v>
      </c>
      <c r="L32" s="10"/>
    </row>
    <row r="33" spans="1:12">
      <c r="A33" s="7"/>
      <c r="B33" s="170" t="s">
        <v>544</v>
      </c>
      <c r="C33" s="171" t="s">
        <v>38</v>
      </c>
      <c r="D33" s="188">
        <f>'Input quaterly IJC'!Y33</f>
        <v>2872407</v>
      </c>
      <c r="E33" s="188">
        <f>'Input quaterly IJC'!Z33</f>
        <v>2938355</v>
      </c>
      <c r="F33" s="188">
        <f>'Input quaterly IJC'!AA33</f>
        <v>2978667</v>
      </c>
      <c r="G33" s="188">
        <f>'Input quaterly IJC'!AB33</f>
        <v>1613425</v>
      </c>
      <c r="H33" s="188">
        <f>'Input quaterly IJC'!AC33</f>
        <v>1592554</v>
      </c>
      <c r="I33" s="188">
        <f>'Input quaterly IJC'!AD33</f>
        <v>1625636</v>
      </c>
      <c r="J33" s="188">
        <f>'Input quaterly IJC'!AE33</f>
        <v>1662545</v>
      </c>
      <c r="K33" s="188">
        <f>'Input quaterly IJC'!AF33</f>
        <v>1713959</v>
      </c>
    </row>
    <row r="34" spans="1:12">
      <c r="A34" s="7"/>
      <c r="B34" s="170" t="s">
        <v>545</v>
      </c>
      <c r="C34" s="171" t="s">
        <v>38</v>
      </c>
      <c r="D34" s="188">
        <f>'Input quaterly IJC'!Y38</f>
        <v>7472230</v>
      </c>
      <c r="E34" s="188">
        <f>'Input quaterly IJC'!Z38</f>
        <v>8779505</v>
      </c>
      <c r="F34" s="188">
        <f>'Input quaterly IJC'!AA38</f>
        <v>9123731</v>
      </c>
      <c r="G34" s="188">
        <f>'Input quaterly IJC'!AB38</f>
        <v>7689361</v>
      </c>
      <c r="H34" s="188">
        <f>'Input quaterly IJC'!AC38</f>
        <v>7854130</v>
      </c>
      <c r="I34" s="188">
        <f>'Input quaterly IJC'!AD38</f>
        <v>7832107</v>
      </c>
      <c r="J34" s="188">
        <f>'Input quaterly IJC'!AE38</f>
        <v>1662545</v>
      </c>
      <c r="K34" s="188">
        <f>'Input quaterly IJC'!AF38</f>
        <v>8049652</v>
      </c>
    </row>
    <row r="35" spans="1:12">
      <c r="A35" s="7"/>
      <c r="B35" s="170" t="s">
        <v>546</v>
      </c>
      <c r="C35" s="171" t="s">
        <v>39</v>
      </c>
      <c r="D35" s="188">
        <f>'Input quaterly IJC'!Y34*1000000/10000</f>
        <v>274194500</v>
      </c>
      <c r="E35" s="188">
        <f>'Input quaterly IJC'!Z34*1000000/10000</f>
        <v>274194500</v>
      </c>
      <c r="F35" s="188">
        <f>'Input quaterly IJC'!AA34*1000000/10000</f>
        <v>274194500</v>
      </c>
      <c r="G35" s="188">
        <f>'Input quaterly IJC'!AB34*1000000/10000</f>
        <v>137097300</v>
      </c>
      <c r="H35" s="188">
        <f>'Input quaterly IJC'!AC34*1000000/10000</f>
        <v>137097300</v>
      </c>
      <c r="I35" s="188">
        <f>'Input quaterly IJC'!AD34*1000000/10000</f>
        <v>137097300</v>
      </c>
      <c r="J35" s="188">
        <f>'Input quaterly IJC'!AE34*1000000/10000</f>
        <v>137097300</v>
      </c>
      <c r="K35" s="188">
        <f>'Input quaterly IJC'!AF34*1000000/10000</f>
        <v>137097300</v>
      </c>
    </row>
    <row r="36" spans="1:12">
      <c r="A36" s="7"/>
      <c r="B36" s="170"/>
      <c r="C36" s="171"/>
      <c r="D36" s="188"/>
      <c r="E36" s="188"/>
      <c r="F36" s="188"/>
      <c r="G36" s="188"/>
      <c r="H36" s="188"/>
      <c r="I36" s="188"/>
      <c r="J36" s="188"/>
      <c r="K36" s="188"/>
    </row>
    <row r="37" spans="1:12">
      <c r="A37" s="7"/>
      <c r="B37" s="170" t="s">
        <v>547</v>
      </c>
      <c r="C37" s="171" t="s">
        <v>36</v>
      </c>
      <c r="D37" s="190">
        <f>D31/D30</f>
        <v>0.41698418458374914</v>
      </c>
      <c r="E37" s="190">
        <f t="shared" ref="E37:K37" si="0">E31/E30</f>
        <v>8.7645714244960399E-2</v>
      </c>
      <c r="F37" s="190">
        <f t="shared" si="0"/>
        <v>0.41682916002170234</v>
      </c>
      <c r="G37" s="190">
        <f t="shared" si="0"/>
        <v>0.37516844101850139</v>
      </c>
      <c r="H37" s="190">
        <f t="shared" si="0"/>
        <v>0.51119843653519892</v>
      </c>
      <c r="I37" s="190">
        <f t="shared" si="0"/>
        <v>0.46763892920700229</v>
      </c>
      <c r="J37" s="190">
        <f t="shared" si="0"/>
        <v>0.39221881205993864</v>
      </c>
      <c r="K37" s="190">
        <f t="shared" si="0"/>
        <v>0.30378215168186729</v>
      </c>
      <c r="L37" s="11"/>
    </row>
    <row r="38" spans="1:12">
      <c r="A38" s="7"/>
      <c r="B38" s="170" t="s">
        <v>571</v>
      </c>
      <c r="C38" s="171" t="s">
        <v>36</v>
      </c>
      <c r="D38" s="190">
        <f>D32/D30</f>
        <v>7.4919108530648038E-2</v>
      </c>
      <c r="E38" s="190">
        <f t="shared" ref="E38:K38" si="1">E32/E30</f>
        <v>4.717486422588249E-2</v>
      </c>
      <c r="F38" s="190">
        <f t="shared" si="1"/>
        <v>0.14671752462062049</v>
      </c>
      <c r="G38" s="190">
        <f t="shared" si="1"/>
        <v>0.10304439179221243</v>
      </c>
      <c r="H38" s="190">
        <f t="shared" si="1"/>
        <v>0.28062634510128348</v>
      </c>
      <c r="I38" s="190">
        <f t="shared" si="1"/>
        <v>0.20876929484671403</v>
      </c>
      <c r="J38" s="190">
        <f t="shared" si="1"/>
        <v>0.14892044960649403</v>
      </c>
      <c r="K38" s="190">
        <f t="shared" si="1"/>
        <v>0.15335836297121402</v>
      </c>
      <c r="L38" s="11"/>
    </row>
    <row r="39" spans="1:12">
      <c r="A39" s="7"/>
      <c r="B39" s="170" t="s">
        <v>41</v>
      </c>
      <c r="C39" s="171" t="s">
        <v>40</v>
      </c>
      <c r="D39" s="172">
        <f>D32*1000000/D35</f>
        <v>36.142227506386888</v>
      </c>
      <c r="E39" s="172">
        <f t="shared" ref="E39:K39" si="2">E32*1000000/E35</f>
        <v>241.23751570509256</v>
      </c>
      <c r="F39" s="172">
        <f t="shared" si="2"/>
        <v>162.7275528867282</v>
      </c>
      <c r="G39" s="172">
        <f t="shared" si="2"/>
        <v>117.69013685900451</v>
      </c>
      <c r="H39" s="172">
        <f t="shared" si="2"/>
        <v>682.88726327943732</v>
      </c>
      <c r="I39" s="172">
        <f t="shared" si="2"/>
        <v>241.30307453173768</v>
      </c>
      <c r="J39" s="172">
        <f t="shared" si="2"/>
        <v>324.9006362634421</v>
      </c>
      <c r="K39" s="172">
        <f t="shared" si="2"/>
        <v>395.66789426195845</v>
      </c>
    </row>
    <row r="40" spans="1:12">
      <c r="A40" s="7"/>
      <c r="B40" s="170" t="s">
        <v>548</v>
      </c>
      <c r="C40" s="171"/>
      <c r="D40" s="172">
        <f>D33*1000000/D35</f>
        <v>10475.80093692616</v>
      </c>
      <c r="E40" s="172">
        <f t="shared" ref="E40:K40" si="3">E33*1000000/E35</f>
        <v>10716.316337490358</v>
      </c>
      <c r="F40" s="172">
        <f t="shared" si="3"/>
        <v>10863.336062539547</v>
      </c>
      <c r="G40" s="172">
        <f t="shared" si="3"/>
        <v>11768.466629175045</v>
      </c>
      <c r="H40" s="172">
        <f t="shared" si="3"/>
        <v>11616.231683629072</v>
      </c>
      <c r="I40" s="172">
        <f t="shared" si="3"/>
        <v>11857.534758160809</v>
      </c>
      <c r="J40" s="172">
        <f t="shared" si="3"/>
        <v>12126.752313867597</v>
      </c>
      <c r="K40" s="172">
        <f t="shared" si="3"/>
        <v>12501.770640267898</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1.5221355347908918</v>
      </c>
      <c r="I42" s="179">
        <f>(I30-E30)/ABS(E30)</f>
        <v>-0.88698601071929084</v>
      </c>
      <c r="J42" s="179">
        <f>(J30-F30)/ABS(F30)</f>
        <v>-1.6470742975519131E-2</v>
      </c>
      <c r="K42" s="179">
        <f>(K30-G30)/ABS(G30)</f>
        <v>1.2589553144338785</v>
      </c>
      <c r="L42" s="12"/>
    </row>
    <row r="43" spans="1:12">
      <c r="A43" s="7"/>
      <c r="B43" s="170" t="s">
        <v>564</v>
      </c>
      <c r="C43" s="180" t="s">
        <v>36</v>
      </c>
      <c r="D43" s="170"/>
      <c r="E43" s="174">
        <f>E30/D30-1</f>
        <v>9.60014666303789</v>
      </c>
      <c r="F43" s="174">
        <f t="shared" ref="F43:K43" si="4">F30/E30-1</f>
        <v>-0.78310731058485394</v>
      </c>
      <c r="G43" s="174">
        <f t="shared" si="4"/>
        <v>-0.48511911612383474</v>
      </c>
      <c r="H43" s="174">
        <f t="shared" si="4"/>
        <v>1.1306144345171569</v>
      </c>
      <c r="I43" s="174">
        <f>I30/H30-1</f>
        <v>-0.52501963323321887</v>
      </c>
      <c r="J43" s="174">
        <f t="shared" si="4"/>
        <v>0.887556638184549</v>
      </c>
      <c r="K43" s="174">
        <f t="shared" si="4"/>
        <v>0.18257072743442126</v>
      </c>
      <c r="L43" s="12"/>
    </row>
    <row r="44" spans="1:12" s="8" customFormat="1">
      <c r="A44" s="13"/>
      <c r="B44" s="170" t="s">
        <v>562</v>
      </c>
      <c r="C44" s="177" t="s">
        <v>36</v>
      </c>
      <c r="D44" s="178"/>
      <c r="E44" s="191"/>
      <c r="F44" s="191"/>
      <c r="G44" s="191"/>
      <c r="H44" s="179">
        <f>(H32-D32)/ABS(D32)</f>
        <v>8.4472250252270431</v>
      </c>
      <c r="I44" s="179">
        <f>(I32-E32)/ABS(E32)</f>
        <v>-0.49986393735070905</v>
      </c>
      <c r="J44" s="179">
        <f>(J32-F32)/ABS(F32)</f>
        <v>-1.7033102489970641E-3</v>
      </c>
      <c r="K44" s="179">
        <f>(K32-G32)/ABS(G32)</f>
        <v>2.3619460799504184</v>
      </c>
      <c r="L44" s="14"/>
    </row>
    <row r="45" spans="1:12">
      <c r="A45" s="7"/>
      <c r="B45" s="170" t="s">
        <v>567</v>
      </c>
      <c r="C45" s="180" t="s">
        <v>36</v>
      </c>
      <c r="D45" s="170"/>
      <c r="E45" s="174">
        <f>E32/D32-1</f>
        <v>5.674672048435923</v>
      </c>
      <c r="F45" s="174">
        <f t="shared" ref="F45:K45" si="5">F32/E32-1</f>
        <v>-0.32544673903183863</v>
      </c>
      <c r="G45" s="174">
        <f t="shared" si="5"/>
        <v>-0.63838275174253123</v>
      </c>
      <c r="H45" s="174">
        <f>(H32-G32)/ABS(G32)</f>
        <v>4.8024171056709015</v>
      </c>
      <c r="I45" s="174">
        <f>I32/H32-1</f>
        <v>-0.64664288308303597</v>
      </c>
      <c r="J45" s="174">
        <f t="shared" si="5"/>
        <v>0.34644217399189903</v>
      </c>
      <c r="K45" s="174">
        <f t="shared" si="5"/>
        <v>0.21781200188581828</v>
      </c>
      <c r="L45" s="12"/>
    </row>
    <row r="46" spans="1:12" s="8" customFormat="1">
      <c r="A46" s="13"/>
      <c r="B46" s="170" t="s">
        <v>565</v>
      </c>
      <c r="C46" s="177" t="s">
        <v>36</v>
      </c>
      <c r="D46" s="178"/>
      <c r="E46" s="191"/>
      <c r="F46" s="191"/>
      <c r="G46" s="191"/>
      <c r="H46" s="179">
        <f>(H39-D39)/ABS(D39)</f>
        <v>17.894443159563437</v>
      </c>
      <c r="I46" s="179">
        <f>(I39-E39)/ABS(E39)</f>
        <v>2.7176049485296613E-4</v>
      </c>
      <c r="J46" s="179">
        <f>(J39-F39)/ABS(F39)</f>
        <v>0.99659265133544861</v>
      </c>
      <c r="K46" s="179">
        <f>(K39-G39)/ABS(G39)</f>
        <v>2.3619460799504184</v>
      </c>
      <c r="L46" s="14"/>
    </row>
    <row r="47" spans="1:12">
      <c r="A47" s="7"/>
      <c r="B47" s="170" t="s">
        <v>566</v>
      </c>
      <c r="C47" s="180" t="s">
        <v>36</v>
      </c>
      <c r="D47" s="170"/>
      <c r="E47" s="174">
        <f>E39/D39-1</f>
        <v>5.6746720484359239</v>
      </c>
      <c r="F47" s="174">
        <f t="shared" ref="F47:K47" si="6">F39/E39-1</f>
        <v>-0.32544673903183874</v>
      </c>
      <c r="G47" s="174">
        <f t="shared" si="6"/>
        <v>-0.27676576725192603</v>
      </c>
      <c r="H47" s="174">
        <f t="shared" si="6"/>
        <v>4.8024171056709024</v>
      </c>
      <c r="I47" s="174">
        <f>I39/H39-1</f>
        <v>-0.64664288308303597</v>
      </c>
      <c r="J47" s="174">
        <f t="shared" si="6"/>
        <v>0.34644217399189881</v>
      </c>
      <c r="K47" s="174">
        <f t="shared" si="6"/>
        <v>0.21781200188581806</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2.2766721473018513E-2</v>
      </c>
      <c r="F49" s="174">
        <f t="shared" ref="F49:K49" si="7">F32/AVERAGE(E33:F33)</f>
        <v>1.5081573129185594E-2</v>
      </c>
      <c r="G49" s="174">
        <f t="shared" si="7"/>
        <v>7.0272982335719755E-3</v>
      </c>
      <c r="H49" s="174">
        <f t="shared" si="7"/>
        <v>5.8404624609206736E-2</v>
      </c>
      <c r="I49" s="174">
        <f>I32/AVERAGE(H33:I33)</f>
        <v>2.0559382758631405E-2</v>
      </c>
      <c r="J49" s="174">
        <f t="shared" si="7"/>
        <v>2.709279081656393E-2</v>
      </c>
      <c r="K49" s="174">
        <f t="shared" si="7"/>
        <v>3.213086671894954E-2</v>
      </c>
      <c r="L49" s="12"/>
    </row>
    <row r="50" spans="1:12">
      <c r="A50" s="7"/>
      <c r="B50" s="170" t="s">
        <v>43</v>
      </c>
      <c r="C50" s="182" t="s">
        <v>36</v>
      </c>
      <c r="D50" s="171"/>
      <c r="E50" s="175">
        <f>E32/AVERAGE(D34:E34)</f>
        <v>8.1401770334059709E-3</v>
      </c>
      <c r="F50" s="175">
        <f t="shared" ref="F50:K50" si="8">F32/AVERAGE(E34:F34)</f>
        <v>4.9844620268648639E-3</v>
      </c>
      <c r="G50" s="175">
        <f t="shared" si="8"/>
        <v>1.9193376209444403E-3</v>
      </c>
      <c r="H50" s="175">
        <f t="shared" si="8"/>
        <v>1.2046457259826638E-2</v>
      </c>
      <c r="I50" s="174">
        <f>I32/AVERAGE(H34:I34)</f>
        <v>4.2179650862090128E-3</v>
      </c>
      <c r="J50" s="174">
        <f t="shared" si="8"/>
        <v>9.3827556818301509E-3</v>
      </c>
      <c r="K50" s="174">
        <f t="shared" si="8"/>
        <v>1.117049005492784E-2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0.6155890544054452</v>
      </c>
      <c r="E52" s="175">
        <f t="shared" si="9"/>
        <v>0.66531655258468447</v>
      </c>
      <c r="F52" s="175">
        <f t="shared" si="9"/>
        <v>0.67352533738664588</v>
      </c>
      <c r="G52" s="175">
        <f t="shared" si="9"/>
        <v>0.79017437209671915</v>
      </c>
      <c r="H52" s="175">
        <f t="shared" si="9"/>
        <v>0.79723355737681956</v>
      </c>
      <c r="I52" s="175">
        <f t="shared" si="9"/>
        <v>0.79243950574219679</v>
      </c>
      <c r="J52" s="175">
        <f t="shared" si="9"/>
        <v>0</v>
      </c>
      <c r="K52" s="175">
        <f t="shared" si="9"/>
        <v>0.78707663387187421</v>
      </c>
    </row>
    <row r="53" spans="1:12">
      <c r="A53" s="7"/>
      <c r="B53" s="170" t="s">
        <v>553</v>
      </c>
      <c r="C53" s="182" t="s">
        <v>36</v>
      </c>
      <c r="D53" s="175">
        <f t="shared" ref="D53:K53" si="10">D34/D33-1</f>
        <v>1.6013827427659102</v>
      </c>
      <c r="E53" s="175">
        <f t="shared" si="10"/>
        <v>1.9878979905423271</v>
      </c>
      <c r="F53" s="175">
        <f t="shared" si="10"/>
        <v>2.0630248362774357</v>
      </c>
      <c r="G53" s="175">
        <f t="shared" si="10"/>
        <v>3.7658620636224178</v>
      </c>
      <c r="H53" s="175">
        <f t="shared" si="10"/>
        <v>3.9317825329627754</v>
      </c>
      <c r="I53" s="175">
        <f t="shared" si="10"/>
        <v>3.8178725126658124</v>
      </c>
      <c r="J53" s="175">
        <f t="shared" si="10"/>
        <v>0</v>
      </c>
      <c r="K53" s="175">
        <f t="shared" si="10"/>
        <v>3.6965254128015896</v>
      </c>
    </row>
    <row r="54" spans="1:12">
      <c r="A54" s="7"/>
      <c r="B54" s="170" t="s">
        <v>554</v>
      </c>
      <c r="C54" s="182" t="s">
        <v>40</v>
      </c>
      <c r="D54" s="186">
        <f>'Input quaterly IJC'!Y19/'Input quaterly IJC'!Y31</f>
        <v>2.2135384761294694</v>
      </c>
      <c r="E54" s="186">
        <f>'Input quaterly IJC'!Z19/'Input quaterly IJC'!Z31</f>
        <v>2.7897598126205656</v>
      </c>
      <c r="F54" s="186">
        <f>'Input quaterly IJC'!AA19/'Input quaterly IJC'!AA31</f>
        <v>2.1421784989800181</v>
      </c>
      <c r="G54" s="186">
        <f>'Input quaterly IJC'!AB19/'Input quaterly IJC'!AB31</f>
        <v>1.7039395542395774</v>
      </c>
      <c r="H54" s="186">
        <f>'Input quaterly IJC'!AD19/'Input quaterly IJC'!AC31</f>
        <v>1.764565136584864</v>
      </c>
      <c r="I54" s="186">
        <f>'Input quaterly IJC'!AD19/'Input quaterly IJC'!AD31</f>
        <v>1.8084168461387644</v>
      </c>
      <c r="J54" s="186" t="e">
        <f>'Input quaterly IJC'!AE19/'Input quaterly IJC'!AE31</f>
        <v>#DIV/0!</v>
      </c>
      <c r="K54" s="186">
        <f>'Input quaterly IJC'!AF19/'Input quaterly IJC'!AF31</f>
        <v>1.5602013459952115</v>
      </c>
    </row>
    <row r="55" spans="1:12">
      <c r="A55" s="7"/>
      <c r="B55" s="170" t="s">
        <v>555</v>
      </c>
      <c r="C55" s="182" t="s">
        <v>40</v>
      </c>
      <c r="D55" s="192">
        <f>('Input quaterly IJC'!Y19-'Input quaterly IJC'!Y23)/'Input quaterly IJC'!Y31</f>
        <v>0.40839938555112271</v>
      </c>
      <c r="E55" s="192">
        <f>('Input quaterly IJC'!Z19-'Input quaterly IJC'!Z23)/'Input quaterly IJC'!Z31</f>
        <v>0.94933924387430224</v>
      </c>
      <c r="F55" s="192">
        <f>('Input quaterly IJC'!AA19-'Input quaterly IJC'!AA23)/'Input quaterly IJC'!AA31</f>
        <v>0.71074395245501321</v>
      </c>
      <c r="G55" s="192">
        <f>('Input quaterly IJC'!AB19-'Input quaterly IJC'!AB23)/'Input quaterly IJC'!AB31</f>
        <v>0.22920365672757914</v>
      </c>
      <c r="H55" s="192">
        <f>('Input quaterly IJC'!AD19-'Input quaterly IJC'!AC23)/'Input quaterly IJC'!AC31</f>
        <v>0.26555572357655993</v>
      </c>
      <c r="I55" s="192">
        <f>('Input quaterly IJC'!AD19-'Input quaterly IJC'!AD23)/'Input quaterly IJC'!AD31</f>
        <v>0.25346122602125387</v>
      </c>
      <c r="J55" s="192" t="e">
        <f>('Input quaterly IJC'!AE19-'Input quaterly IJC'!AE23)/'Input quaterly IJC'!AE31</f>
        <v>#DIV/0!</v>
      </c>
      <c r="K55" s="192">
        <f>('Input quaterly IJC'!AF19-'Input quaterly IJC'!AF23)/'Input quaterly IJC'!AF31</f>
        <v>0.22553769390177655</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hợp'!D44</f>
        <v>8700</v>
      </c>
    </row>
    <row r="58" spans="1:12">
      <c r="A58" s="7"/>
      <c r="B58" s="170" t="s">
        <v>558</v>
      </c>
      <c r="C58" s="171" t="s">
        <v>38</v>
      </c>
      <c r="D58" s="172"/>
      <c r="E58" s="172"/>
      <c r="F58" s="172"/>
      <c r="G58" s="172"/>
      <c r="H58" s="172"/>
      <c r="I58" s="172"/>
      <c r="J58" s="172"/>
      <c r="K58" s="172">
        <f>K57*K35/1000000</f>
        <v>1192746.51</v>
      </c>
    </row>
    <row r="59" spans="1:12">
      <c r="A59" s="7"/>
      <c r="B59" s="170" t="s">
        <v>559</v>
      </c>
      <c r="C59" s="171" t="s">
        <v>40</v>
      </c>
      <c r="D59" s="172"/>
      <c r="E59" s="172"/>
      <c r="F59" s="172"/>
      <c r="G59" s="172"/>
      <c r="H59" s="172"/>
      <c r="I59" s="172"/>
      <c r="J59" s="172"/>
      <c r="K59" s="194">
        <f>K57/(SUM(H32:K32)*1000000/K35)</f>
        <v>5.2895291628971322</v>
      </c>
    </row>
    <row r="60" spans="1:12">
      <c r="A60" s="7"/>
      <c r="B60" s="170" t="s">
        <v>560</v>
      </c>
      <c r="C60" s="171" t="s">
        <v>40</v>
      </c>
      <c r="D60" s="172"/>
      <c r="E60" s="172"/>
      <c r="F60" s="172"/>
      <c r="G60" s="172"/>
      <c r="H60" s="172"/>
      <c r="I60" s="172"/>
      <c r="J60" s="172"/>
      <c r="K60" s="195">
        <f>K57/K40</f>
        <v>0.69590142471319327</v>
      </c>
    </row>
  </sheetData>
  <mergeCells count="3">
    <mergeCell ref="I2:K2"/>
    <mergeCell ref="I20:K20"/>
    <mergeCell ref="I3:K19"/>
  </mergeCells>
  <conditionalFormatting sqref="E16:G18">
    <cfRule type="cellIs" dxfId="25" priority="3" operator="lessThan">
      <formula>0</formula>
    </cfRule>
    <cfRule type="cellIs" dxfId="24" priority="4" operator="greaterThan">
      <formula>0</formula>
    </cfRule>
  </conditionalFormatting>
  <conditionalFormatting sqref="H42:K42 H44:K44 H46:K46">
    <cfRule type="cellIs" dxfId="23" priority="1" operator="lessThan">
      <formula>0</formula>
    </cfRule>
    <cfRule type="cellIs" dxfId="22" priority="2" operator="greaterThan">
      <formula>0</formula>
    </cfRule>
  </conditionalFormatting>
  <pageMargins left="0.7" right="0.7" top="0.75" bottom="0.75" header="0.3" footer="0.3"/>
  <pageSetup orientation="portrait" horizontalDpi="300" verticalDpi="0" r:id="rId1"/>
  <drawing r:id="rId2"/>
</worksheet>
</file>

<file path=xl/worksheets/sheet12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1035575</v>
      </c>
      <c r="E3" s="16">
        <v>686153</v>
      </c>
      <c r="F3" s="16">
        <v>1970555</v>
      </c>
      <c r="G3" s="16">
        <v>948215</v>
      </c>
      <c r="I3" s="22">
        <f>REPLACE(D3,1,3,"")/1</f>
        <v>5575</v>
      </c>
      <c r="J3" s="22">
        <f t="shared" ref="J3:L16" si="0">REPLACE(E3,1,3,"")/1</f>
        <v>153</v>
      </c>
      <c r="K3" s="22">
        <f t="shared" si="0"/>
        <v>555</v>
      </c>
      <c r="L3" s="22">
        <f t="shared" si="0"/>
        <v>215</v>
      </c>
      <c r="N3" s="2">
        <f>D3</f>
        <v>1035575</v>
      </c>
      <c r="O3" s="2">
        <f t="shared" ref="O3:Q17" si="1">E3</f>
        <v>686153</v>
      </c>
      <c r="P3" s="2">
        <f t="shared" si="1"/>
        <v>1970555</v>
      </c>
      <c r="Q3" s="2">
        <f t="shared" si="1"/>
        <v>948215</v>
      </c>
    </row>
    <row r="4" spans="1:17" ht="61.5" customHeight="1" thickBot="1">
      <c r="A4" s="244" t="s">
        <v>2</v>
      </c>
      <c r="B4" s="245"/>
      <c r="C4" s="15"/>
      <c r="D4" s="17">
        <v>641228</v>
      </c>
      <c r="E4" s="17">
        <v>413047</v>
      </c>
      <c r="F4" s="17">
        <v>1614902</v>
      </c>
      <c r="G4" s="17">
        <v>526610</v>
      </c>
      <c r="I4" s="22">
        <f t="shared" ref="I4:I16" si="2">REPLACE(D4,1,3,"")/1</f>
        <v>228</v>
      </c>
      <c r="J4" s="22">
        <f t="shared" si="0"/>
        <v>47</v>
      </c>
      <c r="K4" s="22">
        <f t="shared" si="0"/>
        <v>4902</v>
      </c>
      <c r="L4" s="22">
        <f t="shared" si="0"/>
        <v>610</v>
      </c>
      <c r="N4" s="2">
        <f t="shared" ref="N4:Q38" si="3">D4</f>
        <v>641228</v>
      </c>
      <c r="O4" s="2">
        <f t="shared" si="1"/>
        <v>413047</v>
      </c>
      <c r="P4" s="2">
        <f t="shared" si="1"/>
        <v>1614902</v>
      </c>
      <c r="Q4" s="2">
        <f t="shared" si="1"/>
        <v>526610</v>
      </c>
    </row>
    <row r="5" spans="1:17" ht="61.5" customHeight="1" thickBot="1">
      <c r="A5" s="254" t="s">
        <v>3</v>
      </c>
      <c r="B5" s="255"/>
      <c r="C5" s="15"/>
      <c r="D5" s="16">
        <v>394347</v>
      </c>
      <c r="E5" s="16">
        <v>273106</v>
      </c>
      <c r="F5" s="16">
        <v>355653</v>
      </c>
      <c r="G5" s="16">
        <v>421604</v>
      </c>
      <c r="I5" s="22">
        <f t="shared" si="2"/>
        <v>347</v>
      </c>
      <c r="J5" s="22">
        <f t="shared" si="0"/>
        <v>106</v>
      </c>
      <c r="K5" s="22">
        <f t="shared" si="0"/>
        <v>653</v>
      </c>
      <c r="L5" s="22">
        <f t="shared" si="0"/>
        <v>604</v>
      </c>
      <c r="N5" s="2">
        <f t="shared" si="3"/>
        <v>394347</v>
      </c>
      <c r="O5" s="2">
        <f t="shared" si="1"/>
        <v>273106</v>
      </c>
      <c r="P5" s="2">
        <f t="shared" si="1"/>
        <v>355653</v>
      </c>
      <c r="Q5" s="2">
        <f t="shared" si="1"/>
        <v>421604</v>
      </c>
    </row>
    <row r="6" spans="1:17" ht="30" customHeight="1" thickBot="1">
      <c r="A6" s="244" t="s">
        <v>4</v>
      </c>
      <c r="B6" s="245"/>
      <c r="C6" s="15"/>
      <c r="D6" s="17">
        <v>2366</v>
      </c>
      <c r="E6" s="17">
        <v>3120</v>
      </c>
      <c r="F6" s="17">
        <v>3332</v>
      </c>
      <c r="G6" s="17">
        <v>2970</v>
      </c>
      <c r="I6" s="22">
        <f t="shared" si="2"/>
        <v>6</v>
      </c>
      <c r="J6" s="22">
        <f t="shared" si="0"/>
        <v>0</v>
      </c>
      <c r="K6" s="22">
        <f t="shared" si="0"/>
        <v>2</v>
      </c>
      <c r="L6" s="22">
        <f t="shared" si="0"/>
        <v>0</v>
      </c>
      <c r="N6" s="2">
        <f t="shared" si="3"/>
        <v>2366</v>
      </c>
      <c r="O6" s="2">
        <f t="shared" si="1"/>
        <v>3120</v>
      </c>
      <c r="P6" s="2">
        <f t="shared" si="1"/>
        <v>3332</v>
      </c>
      <c r="Q6" s="2">
        <f t="shared" si="1"/>
        <v>2970</v>
      </c>
    </row>
    <row r="7" spans="1:17" ht="24" customHeight="1" thickBot="1">
      <c r="A7" s="244" t="s">
        <v>5</v>
      </c>
      <c r="B7" s="245"/>
      <c r="C7" s="15"/>
      <c r="D7" s="17">
        <v>51488</v>
      </c>
      <c r="E7" s="17">
        <v>84158</v>
      </c>
      <c r="F7" s="17">
        <v>116194</v>
      </c>
      <c r="G7" s="17">
        <v>118816</v>
      </c>
      <c r="I7" s="22">
        <f t="shared" si="2"/>
        <v>88</v>
      </c>
      <c r="J7" s="22">
        <f t="shared" si="0"/>
        <v>58</v>
      </c>
      <c r="K7" s="22">
        <f t="shared" si="0"/>
        <v>194</v>
      </c>
      <c r="L7" s="22">
        <f t="shared" si="0"/>
        <v>816</v>
      </c>
      <c r="N7" s="2">
        <f t="shared" si="3"/>
        <v>51488</v>
      </c>
      <c r="O7" s="2">
        <f t="shared" si="1"/>
        <v>84158</v>
      </c>
      <c r="P7" s="2">
        <f t="shared" si="1"/>
        <v>116194</v>
      </c>
      <c r="Q7" s="2">
        <f t="shared" si="1"/>
        <v>118816</v>
      </c>
    </row>
    <row r="8" spans="1:17" ht="24" customHeight="1" thickBot="1">
      <c r="A8" s="244" t="s">
        <v>6</v>
      </c>
      <c r="B8" s="245"/>
      <c r="C8" s="15"/>
      <c r="D8" s="17">
        <v>40286</v>
      </c>
      <c r="E8" s="17">
        <v>37251</v>
      </c>
      <c r="F8" s="17">
        <v>37061</v>
      </c>
      <c r="G8" s="17">
        <v>34568</v>
      </c>
      <c r="I8" s="22">
        <f t="shared" si="2"/>
        <v>86</v>
      </c>
      <c r="J8" s="22">
        <f t="shared" si="0"/>
        <v>51</v>
      </c>
      <c r="K8" s="22">
        <f t="shared" si="0"/>
        <v>61</v>
      </c>
      <c r="L8" s="22">
        <f t="shared" si="0"/>
        <v>68</v>
      </c>
      <c r="N8" s="2">
        <f t="shared" si="3"/>
        <v>40286</v>
      </c>
      <c r="O8" s="2">
        <f t="shared" si="1"/>
        <v>37251</v>
      </c>
      <c r="P8" s="2">
        <f t="shared" si="1"/>
        <v>37061</v>
      </c>
      <c r="Q8" s="2">
        <f t="shared" si="1"/>
        <v>34568</v>
      </c>
    </row>
    <row r="9" spans="1:17" ht="37.5" customHeight="1" thickBot="1">
      <c r="A9" s="244" t="s">
        <v>7</v>
      </c>
      <c r="B9" s="245"/>
      <c r="C9" s="15"/>
      <c r="D9" s="17">
        <v>23056</v>
      </c>
      <c r="E9" s="17">
        <v>23648</v>
      </c>
      <c r="F9" s="17">
        <v>48051</v>
      </c>
      <c r="G9" s="17">
        <v>55387</v>
      </c>
      <c r="I9" s="22">
        <f t="shared" si="2"/>
        <v>56</v>
      </c>
      <c r="J9" s="22">
        <f t="shared" si="0"/>
        <v>48</v>
      </c>
      <c r="K9" s="22">
        <f t="shared" si="0"/>
        <v>51</v>
      </c>
      <c r="L9" s="22">
        <f t="shared" si="0"/>
        <v>87</v>
      </c>
      <c r="N9" s="2">
        <f t="shared" si="3"/>
        <v>23056</v>
      </c>
      <c r="O9" s="2">
        <f t="shared" si="1"/>
        <v>23648</v>
      </c>
      <c r="P9" s="2">
        <f t="shared" si="1"/>
        <v>48051</v>
      </c>
      <c r="Q9" s="2">
        <f t="shared" si="1"/>
        <v>55387</v>
      </c>
    </row>
    <row r="10" spans="1:17" ht="61.5" customHeight="1" thickBot="1">
      <c r="A10" s="254" t="s">
        <v>8</v>
      </c>
      <c r="B10" s="255"/>
      <c r="C10" s="15"/>
      <c r="D10" s="16">
        <v>281884</v>
      </c>
      <c r="E10" s="16">
        <v>131170</v>
      </c>
      <c r="F10" s="16">
        <v>157678</v>
      </c>
      <c r="G10" s="16">
        <v>215804</v>
      </c>
      <c r="I10" s="22">
        <f t="shared" si="2"/>
        <v>884</v>
      </c>
      <c r="J10" s="22">
        <f t="shared" si="0"/>
        <v>170</v>
      </c>
      <c r="K10" s="22">
        <f t="shared" si="0"/>
        <v>678</v>
      </c>
      <c r="L10" s="22">
        <f t="shared" si="0"/>
        <v>804</v>
      </c>
      <c r="N10" s="2">
        <f t="shared" si="3"/>
        <v>281884</v>
      </c>
      <c r="O10" s="2">
        <f t="shared" si="1"/>
        <v>131170</v>
      </c>
      <c r="P10" s="2">
        <f t="shared" si="1"/>
        <v>157678</v>
      </c>
      <c r="Q10" s="2">
        <f t="shared" si="1"/>
        <v>215804</v>
      </c>
    </row>
    <row r="11" spans="1:17" ht="48" customHeight="1" thickBot="1">
      <c r="A11" s="244" t="s">
        <v>9</v>
      </c>
      <c r="B11" s="245"/>
      <c r="C11" s="15"/>
      <c r="D11" s="17">
        <v>-3425</v>
      </c>
      <c r="E11" s="17">
        <v>16573</v>
      </c>
      <c r="F11" s="17">
        <v>2818</v>
      </c>
      <c r="G11" s="17">
        <v>6007</v>
      </c>
      <c r="I11" s="22">
        <f t="shared" si="2"/>
        <v>25</v>
      </c>
      <c r="J11" s="22">
        <f t="shared" si="0"/>
        <v>73</v>
      </c>
      <c r="K11" s="22">
        <f t="shared" si="0"/>
        <v>8</v>
      </c>
      <c r="L11" s="22">
        <f t="shared" si="0"/>
        <v>7</v>
      </c>
      <c r="N11" s="2">
        <f t="shared" si="3"/>
        <v>-3425</v>
      </c>
      <c r="O11" s="2">
        <f t="shared" si="1"/>
        <v>16573</v>
      </c>
      <c r="P11" s="2">
        <f t="shared" si="1"/>
        <v>2818</v>
      </c>
      <c r="Q11" s="2">
        <f t="shared" si="1"/>
        <v>6007</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278458</v>
      </c>
      <c r="E13" s="16">
        <v>147743</v>
      </c>
      <c r="F13" s="16">
        <v>160496</v>
      </c>
      <c r="G13" s="16">
        <v>221810</v>
      </c>
      <c r="I13" s="22">
        <f t="shared" si="2"/>
        <v>458</v>
      </c>
      <c r="J13" s="22">
        <f t="shared" si="0"/>
        <v>743</v>
      </c>
      <c r="K13" s="22">
        <f t="shared" si="0"/>
        <v>496</v>
      </c>
      <c r="L13" s="22">
        <f t="shared" si="0"/>
        <v>810</v>
      </c>
      <c r="N13" s="2">
        <f t="shared" si="3"/>
        <v>278458</v>
      </c>
      <c r="O13" s="2">
        <f t="shared" si="1"/>
        <v>147743</v>
      </c>
      <c r="P13" s="2">
        <f t="shared" si="1"/>
        <v>160496</v>
      </c>
      <c r="Q13" s="2">
        <f t="shared" si="1"/>
        <v>221810</v>
      </c>
    </row>
    <row r="14" spans="1:17" ht="61.5" customHeight="1" thickBot="1">
      <c r="A14" s="254" t="s">
        <v>12</v>
      </c>
      <c r="B14" s="255"/>
      <c r="C14" s="15"/>
      <c r="D14" s="16">
        <v>230445</v>
      </c>
      <c r="E14" s="16">
        <v>122021</v>
      </c>
      <c r="F14" s="16">
        <v>127982</v>
      </c>
      <c r="G14" s="16">
        <v>184328</v>
      </c>
      <c r="I14" s="22">
        <f t="shared" si="2"/>
        <v>445</v>
      </c>
      <c r="J14" s="22">
        <f t="shared" si="0"/>
        <v>21</v>
      </c>
      <c r="K14" s="22">
        <f t="shared" si="0"/>
        <v>982</v>
      </c>
      <c r="L14" s="22">
        <f t="shared" si="0"/>
        <v>328</v>
      </c>
      <c r="N14" s="2">
        <f t="shared" si="3"/>
        <v>230445</v>
      </c>
      <c r="O14" s="2">
        <f t="shared" si="1"/>
        <v>122021</v>
      </c>
      <c r="P14" s="2">
        <f t="shared" si="1"/>
        <v>127982</v>
      </c>
      <c r="Q14" s="2">
        <f t="shared" si="1"/>
        <v>184328</v>
      </c>
    </row>
    <row r="15" spans="1:17" ht="61.5" customHeight="1" thickBot="1">
      <c r="A15" s="254" t="s">
        <v>13</v>
      </c>
      <c r="B15" s="255"/>
      <c r="C15" s="15"/>
      <c r="D15" s="16">
        <v>230445</v>
      </c>
      <c r="E15" s="16">
        <v>122021</v>
      </c>
      <c r="F15" s="16">
        <v>127982</v>
      </c>
      <c r="G15" s="16">
        <v>184328</v>
      </c>
      <c r="I15" s="22">
        <f t="shared" si="2"/>
        <v>445</v>
      </c>
      <c r="J15" s="22">
        <f t="shared" si="0"/>
        <v>21</v>
      </c>
      <c r="K15" s="22">
        <f t="shared" si="0"/>
        <v>982</v>
      </c>
      <c r="L15" s="22">
        <f t="shared" si="0"/>
        <v>328</v>
      </c>
      <c r="N15" s="2">
        <f t="shared" si="3"/>
        <v>230445</v>
      </c>
      <c r="O15" s="2">
        <f t="shared" si="1"/>
        <v>122021</v>
      </c>
      <c r="P15" s="2">
        <f t="shared" si="1"/>
        <v>127982</v>
      </c>
      <c r="Q15" s="2">
        <f t="shared" si="1"/>
        <v>184328</v>
      </c>
    </row>
    <row r="16" spans="1:17" ht="37.5" customHeight="1" thickBot="1">
      <c r="A16" s="244" t="s">
        <v>14</v>
      </c>
      <c r="B16" s="245"/>
      <c r="C16" s="15"/>
      <c r="D16" s="18">
        <v>840</v>
      </c>
      <c r="E16" s="18">
        <v>418</v>
      </c>
      <c r="F16" s="18">
        <v>434</v>
      </c>
      <c r="G16" s="17">
        <v>1104</v>
      </c>
      <c r="I16" s="22" t="e">
        <f t="shared" si="2"/>
        <v>#VALUE!</v>
      </c>
      <c r="J16" s="22" t="e">
        <f t="shared" si="0"/>
        <v>#VALUE!</v>
      </c>
      <c r="K16" s="22" t="e">
        <f t="shared" si="0"/>
        <v>#VALUE!</v>
      </c>
      <c r="L16" s="22">
        <f t="shared" si="0"/>
        <v>4</v>
      </c>
      <c r="N16" s="2">
        <f t="shared" si="3"/>
        <v>840</v>
      </c>
      <c r="O16" s="2">
        <f t="shared" si="1"/>
        <v>418</v>
      </c>
      <c r="P16" s="2">
        <f t="shared" si="1"/>
        <v>434</v>
      </c>
      <c r="Q16" s="2">
        <f t="shared" si="1"/>
        <v>1104</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4994309</v>
      </c>
      <c r="E19" s="16">
        <v>5475579</v>
      </c>
      <c r="F19" s="16">
        <v>7503082</v>
      </c>
      <c r="G19" s="16">
        <v>6134998</v>
      </c>
      <c r="I19" s="22">
        <f t="shared" ref="I19:L38" si="4">REPLACE(D19,1,3,"")/1</f>
        <v>4309</v>
      </c>
      <c r="J19" s="22">
        <f t="shared" si="4"/>
        <v>5579</v>
      </c>
      <c r="K19" s="22">
        <f t="shared" si="4"/>
        <v>3082</v>
      </c>
      <c r="L19" s="22">
        <f t="shared" si="4"/>
        <v>4998</v>
      </c>
      <c r="N19" s="2">
        <f t="shared" si="3"/>
        <v>4994309</v>
      </c>
      <c r="O19" s="2">
        <f t="shared" si="3"/>
        <v>5475579</v>
      </c>
      <c r="P19" s="2">
        <f t="shared" si="3"/>
        <v>7503082</v>
      </c>
      <c r="Q19" s="2">
        <f t="shared" si="3"/>
        <v>6134998</v>
      </c>
    </row>
    <row r="20" spans="1:17" ht="61.5" customHeight="1" thickBot="1">
      <c r="A20" s="244" t="s">
        <v>17</v>
      </c>
      <c r="B20" s="245"/>
      <c r="C20" s="15"/>
      <c r="D20" s="17">
        <v>113802</v>
      </c>
      <c r="E20" s="17">
        <v>76632</v>
      </c>
      <c r="F20" s="17">
        <v>71870</v>
      </c>
      <c r="G20" s="17">
        <v>72837</v>
      </c>
      <c r="I20" s="22">
        <f t="shared" si="4"/>
        <v>802</v>
      </c>
      <c r="J20" s="22">
        <f t="shared" si="4"/>
        <v>32</v>
      </c>
      <c r="K20" s="22">
        <f t="shared" si="4"/>
        <v>70</v>
      </c>
      <c r="L20" s="22">
        <f t="shared" si="4"/>
        <v>37</v>
      </c>
      <c r="N20" s="2">
        <f t="shared" si="3"/>
        <v>113802</v>
      </c>
      <c r="O20" s="2">
        <f t="shared" si="3"/>
        <v>76632</v>
      </c>
      <c r="P20" s="2">
        <f t="shared" si="3"/>
        <v>71870</v>
      </c>
      <c r="Q20" s="2">
        <f t="shared" si="3"/>
        <v>72837</v>
      </c>
    </row>
    <row r="21" spans="1:17" ht="30" customHeight="1" thickBot="1">
      <c r="A21" s="244" t="s">
        <v>18</v>
      </c>
      <c r="B21" s="245"/>
      <c r="C21" s="15"/>
      <c r="D21" s="17">
        <v>1300</v>
      </c>
      <c r="E21" s="17">
        <v>1300</v>
      </c>
      <c r="F21" s="17">
        <v>11200</v>
      </c>
      <c r="G21" s="17">
        <v>17505</v>
      </c>
      <c r="I21" s="22">
        <f t="shared" si="4"/>
        <v>0</v>
      </c>
      <c r="J21" s="22">
        <f t="shared" si="4"/>
        <v>0</v>
      </c>
      <c r="K21" s="22">
        <f t="shared" si="4"/>
        <v>0</v>
      </c>
      <c r="L21" s="22">
        <f t="shared" si="4"/>
        <v>5</v>
      </c>
      <c r="N21" s="2">
        <f t="shared" si="3"/>
        <v>1300</v>
      </c>
      <c r="O21" s="2">
        <f t="shared" si="3"/>
        <v>1300</v>
      </c>
      <c r="P21" s="2">
        <f t="shared" si="3"/>
        <v>11200</v>
      </c>
      <c r="Q21" s="2">
        <f t="shared" si="3"/>
        <v>17505</v>
      </c>
    </row>
    <row r="22" spans="1:17" ht="36" customHeight="1" thickBot="1">
      <c r="A22" s="244" t="s">
        <v>19</v>
      </c>
      <c r="B22" s="245"/>
      <c r="C22" s="15"/>
      <c r="D22" s="17">
        <v>927341</v>
      </c>
      <c r="E22" s="17">
        <v>869773</v>
      </c>
      <c r="F22" s="17">
        <v>2376730</v>
      </c>
      <c r="G22" s="17">
        <v>686350</v>
      </c>
      <c r="I22" s="22">
        <f t="shared" si="4"/>
        <v>341</v>
      </c>
      <c r="J22" s="22">
        <f t="shared" si="4"/>
        <v>773</v>
      </c>
      <c r="K22" s="22">
        <f t="shared" si="4"/>
        <v>6730</v>
      </c>
      <c r="L22" s="22">
        <f t="shared" si="4"/>
        <v>350</v>
      </c>
      <c r="N22" s="2">
        <f t="shared" si="3"/>
        <v>927341</v>
      </c>
      <c r="O22" s="2">
        <f t="shared" si="3"/>
        <v>869773</v>
      </c>
      <c r="P22" s="2">
        <f t="shared" si="3"/>
        <v>2376730</v>
      </c>
      <c r="Q22" s="2">
        <f t="shared" si="3"/>
        <v>686350</v>
      </c>
    </row>
    <row r="23" spans="1:17" ht="24" customHeight="1" thickBot="1">
      <c r="A23" s="244" t="s">
        <v>20</v>
      </c>
      <c r="B23" s="245"/>
      <c r="C23" s="15"/>
      <c r="D23" s="17">
        <v>3944541</v>
      </c>
      <c r="E23" s="17">
        <v>4391733</v>
      </c>
      <c r="F23" s="17">
        <v>5020596</v>
      </c>
      <c r="G23" s="17">
        <v>5349098</v>
      </c>
      <c r="I23" s="22">
        <f t="shared" si="4"/>
        <v>4541</v>
      </c>
      <c r="J23" s="22">
        <f t="shared" si="4"/>
        <v>1733</v>
      </c>
      <c r="K23" s="22">
        <f t="shared" si="4"/>
        <v>596</v>
      </c>
      <c r="L23" s="22">
        <f t="shared" si="4"/>
        <v>9098</v>
      </c>
      <c r="N23" s="2">
        <f t="shared" si="3"/>
        <v>3944541</v>
      </c>
      <c r="O23" s="2">
        <f t="shared" si="3"/>
        <v>4391733</v>
      </c>
      <c r="P23" s="2">
        <f t="shared" si="3"/>
        <v>5020596</v>
      </c>
      <c r="Q23" s="2">
        <f t="shared" si="3"/>
        <v>5349098</v>
      </c>
    </row>
    <row r="24" spans="1:17" ht="36" customHeight="1" thickBot="1">
      <c r="A24" s="244" t="s">
        <v>21</v>
      </c>
      <c r="B24" s="245"/>
      <c r="C24" s="15"/>
      <c r="D24" s="17">
        <v>7326</v>
      </c>
      <c r="E24" s="17">
        <v>136142</v>
      </c>
      <c r="F24" s="17">
        <v>22686</v>
      </c>
      <c r="G24" s="17">
        <v>9207</v>
      </c>
      <c r="I24" s="22">
        <f t="shared" si="4"/>
        <v>6</v>
      </c>
      <c r="J24" s="22">
        <f t="shared" si="4"/>
        <v>142</v>
      </c>
      <c r="K24" s="22">
        <f t="shared" si="4"/>
        <v>86</v>
      </c>
      <c r="L24" s="22">
        <f t="shared" si="4"/>
        <v>7</v>
      </c>
      <c r="N24" s="2">
        <f t="shared" si="3"/>
        <v>7326</v>
      </c>
      <c r="O24" s="2">
        <f t="shared" si="3"/>
        <v>136142</v>
      </c>
      <c r="P24" s="2">
        <f t="shared" si="3"/>
        <v>22686</v>
      </c>
      <c r="Q24" s="2">
        <f t="shared" si="3"/>
        <v>9207</v>
      </c>
    </row>
    <row r="25" spans="1:17" ht="24" customHeight="1" thickBot="1">
      <c r="A25" s="254" t="s">
        <v>22</v>
      </c>
      <c r="B25" s="255"/>
      <c r="C25" s="15"/>
      <c r="D25" s="16">
        <v>1736190</v>
      </c>
      <c r="E25" s="16">
        <v>1855131</v>
      </c>
      <c r="F25" s="16">
        <v>1631608</v>
      </c>
      <c r="G25" s="16">
        <v>1887910</v>
      </c>
      <c r="I25" s="22">
        <f t="shared" si="4"/>
        <v>6190</v>
      </c>
      <c r="J25" s="22">
        <f t="shared" si="4"/>
        <v>5131</v>
      </c>
      <c r="K25" s="22">
        <f t="shared" si="4"/>
        <v>1608</v>
      </c>
      <c r="L25" s="22">
        <f t="shared" si="4"/>
        <v>7910</v>
      </c>
      <c r="N25" s="2">
        <f t="shared" si="3"/>
        <v>1736190</v>
      </c>
      <c r="O25" s="2">
        <f t="shared" si="3"/>
        <v>1855131</v>
      </c>
      <c r="P25" s="2">
        <f t="shared" si="3"/>
        <v>1631608</v>
      </c>
      <c r="Q25" s="2">
        <f t="shared" si="3"/>
        <v>1887910</v>
      </c>
    </row>
    <row r="26" spans="1:17" ht="25.5" customHeight="1" thickBot="1">
      <c r="A26" s="244" t="s">
        <v>23</v>
      </c>
      <c r="B26" s="245"/>
      <c r="C26" s="15"/>
      <c r="D26" s="17">
        <v>616900</v>
      </c>
      <c r="E26" s="17">
        <v>590890</v>
      </c>
      <c r="F26" s="17">
        <v>558854</v>
      </c>
      <c r="G26" s="17">
        <v>561944</v>
      </c>
      <c r="I26" s="22">
        <f t="shared" si="4"/>
        <v>900</v>
      </c>
      <c r="J26" s="22">
        <f t="shared" si="4"/>
        <v>890</v>
      </c>
      <c r="K26" s="22">
        <f t="shared" si="4"/>
        <v>854</v>
      </c>
      <c r="L26" s="22">
        <f t="shared" si="4"/>
        <v>944</v>
      </c>
      <c r="N26" s="2">
        <f t="shared" si="3"/>
        <v>616900</v>
      </c>
      <c r="O26" s="2">
        <f t="shared" si="3"/>
        <v>590890</v>
      </c>
      <c r="P26" s="2">
        <f t="shared" si="3"/>
        <v>558854</v>
      </c>
      <c r="Q26" s="2">
        <f t="shared" si="3"/>
        <v>561944</v>
      </c>
    </row>
    <row r="27" spans="1:17" ht="15.75" customHeight="1" thickBot="1">
      <c r="A27" s="244" t="s">
        <v>24</v>
      </c>
      <c r="B27" s="245"/>
      <c r="C27" s="15"/>
      <c r="D27" s="17">
        <v>177997</v>
      </c>
      <c r="E27" s="17">
        <v>174285</v>
      </c>
      <c r="F27" s="17">
        <v>170573</v>
      </c>
      <c r="G27" s="17">
        <v>166862</v>
      </c>
      <c r="I27" s="22">
        <f t="shared" si="4"/>
        <v>997</v>
      </c>
      <c r="J27" s="22">
        <f t="shared" si="4"/>
        <v>285</v>
      </c>
      <c r="K27" s="22">
        <f t="shared" si="4"/>
        <v>573</v>
      </c>
      <c r="L27" s="22">
        <f t="shared" si="4"/>
        <v>862</v>
      </c>
      <c r="N27" s="2">
        <f t="shared" si="3"/>
        <v>177997</v>
      </c>
      <c r="O27" s="2">
        <f t="shared" si="3"/>
        <v>174285</v>
      </c>
      <c r="P27" s="2">
        <f t="shared" si="3"/>
        <v>170573</v>
      </c>
      <c r="Q27" s="2">
        <f t="shared" si="3"/>
        <v>166862</v>
      </c>
    </row>
    <row r="28" spans="1:17" ht="30" customHeight="1" thickBot="1">
      <c r="A28" s="244" t="s">
        <v>25</v>
      </c>
      <c r="B28" s="245"/>
      <c r="C28" s="15"/>
      <c r="D28" s="18"/>
      <c r="E28" s="18">
        <v>200</v>
      </c>
      <c r="F28" s="18">
        <v>200</v>
      </c>
      <c r="G28" s="18">
        <v>200</v>
      </c>
      <c r="I28" s="22" t="e">
        <f t="shared" si="4"/>
        <v>#VALUE!</v>
      </c>
      <c r="J28" s="22" t="e">
        <f t="shared" si="4"/>
        <v>#VALUE!</v>
      </c>
      <c r="K28" s="22" t="e">
        <f t="shared" si="4"/>
        <v>#VALUE!</v>
      </c>
      <c r="L28" s="22" t="e">
        <f t="shared" si="4"/>
        <v>#VALUE!</v>
      </c>
      <c r="N28" s="2">
        <f t="shared" si="3"/>
        <v>0</v>
      </c>
      <c r="O28" s="2">
        <f t="shared" si="3"/>
        <v>200</v>
      </c>
      <c r="P28" s="2">
        <f t="shared" si="3"/>
        <v>200</v>
      </c>
      <c r="Q28" s="2">
        <f t="shared" si="3"/>
        <v>200</v>
      </c>
    </row>
    <row r="29" spans="1:17" ht="15" customHeight="1" thickBot="1">
      <c r="A29" s="254" t="s">
        <v>26</v>
      </c>
      <c r="B29" s="255"/>
      <c r="C29" s="15"/>
      <c r="D29" s="16">
        <v>6730499</v>
      </c>
      <c r="E29" s="16">
        <v>7330710</v>
      </c>
      <c r="F29" s="16">
        <v>9134690</v>
      </c>
      <c r="G29" s="16">
        <v>8022908</v>
      </c>
      <c r="I29" s="22">
        <f t="shared" si="4"/>
        <v>499</v>
      </c>
      <c r="J29" s="22">
        <f t="shared" si="4"/>
        <v>710</v>
      </c>
      <c r="K29" s="22">
        <f t="shared" si="4"/>
        <v>4690</v>
      </c>
      <c r="L29" s="22">
        <f t="shared" si="4"/>
        <v>2908</v>
      </c>
      <c r="N29" s="2">
        <f t="shared" si="3"/>
        <v>6730499</v>
      </c>
      <c r="O29" s="2">
        <f t="shared" si="3"/>
        <v>7330710</v>
      </c>
      <c r="P29" s="2">
        <f t="shared" si="3"/>
        <v>9134690</v>
      </c>
      <c r="Q29" s="2">
        <f t="shared" si="3"/>
        <v>8022908</v>
      </c>
    </row>
    <row r="30" spans="1:17" ht="15" customHeight="1" thickBot="1">
      <c r="A30" s="254" t="s">
        <v>27</v>
      </c>
      <c r="B30" s="255"/>
      <c r="C30" s="15"/>
      <c r="D30" s="16">
        <v>3664244</v>
      </c>
      <c r="E30" s="16">
        <v>4372455</v>
      </c>
      <c r="F30" s="16">
        <v>6166428</v>
      </c>
      <c r="G30" s="16">
        <v>6363194</v>
      </c>
      <c r="I30" s="22">
        <f t="shared" si="4"/>
        <v>4244</v>
      </c>
      <c r="J30" s="22">
        <f t="shared" si="4"/>
        <v>2455</v>
      </c>
      <c r="K30" s="22">
        <f t="shared" si="4"/>
        <v>6428</v>
      </c>
      <c r="L30" s="22">
        <f t="shared" si="4"/>
        <v>3194</v>
      </c>
      <c r="N30" s="2">
        <f t="shared" si="3"/>
        <v>3664244</v>
      </c>
      <c r="O30" s="2">
        <f t="shared" si="3"/>
        <v>4372455</v>
      </c>
      <c r="P30" s="2">
        <f t="shared" si="3"/>
        <v>6166428</v>
      </c>
      <c r="Q30" s="2">
        <f t="shared" si="3"/>
        <v>6363194</v>
      </c>
    </row>
    <row r="31" spans="1:17" ht="15" customHeight="1" thickBot="1">
      <c r="A31" s="244" t="s">
        <v>28</v>
      </c>
      <c r="B31" s="245"/>
      <c r="C31" s="15"/>
      <c r="D31" s="17">
        <v>2374834</v>
      </c>
      <c r="E31" s="17">
        <v>2280470</v>
      </c>
      <c r="F31" s="17">
        <v>3528779</v>
      </c>
      <c r="G31" s="17">
        <v>4004314</v>
      </c>
      <c r="I31" s="22">
        <f t="shared" si="4"/>
        <v>4834</v>
      </c>
      <c r="J31" s="22">
        <f t="shared" si="4"/>
        <v>470</v>
      </c>
      <c r="K31" s="22">
        <f t="shared" si="4"/>
        <v>8779</v>
      </c>
      <c r="L31" s="22">
        <f t="shared" si="4"/>
        <v>4314</v>
      </c>
      <c r="N31" s="2">
        <f t="shared" si="3"/>
        <v>2374834</v>
      </c>
      <c r="O31" s="2">
        <f t="shared" si="3"/>
        <v>2280470</v>
      </c>
      <c r="P31" s="2">
        <f t="shared" si="3"/>
        <v>3528779</v>
      </c>
      <c r="Q31" s="2">
        <f t="shared" si="3"/>
        <v>4004314</v>
      </c>
    </row>
    <row r="32" spans="1:17" ht="24" customHeight="1" thickBot="1">
      <c r="A32" s="244" t="s">
        <v>29</v>
      </c>
      <c r="B32" s="245"/>
      <c r="C32" s="15"/>
      <c r="D32" s="17">
        <v>1289411</v>
      </c>
      <c r="E32" s="17">
        <v>2091984</v>
      </c>
      <c r="F32" s="17">
        <v>2637649</v>
      </c>
      <c r="G32" s="17">
        <v>2358880</v>
      </c>
      <c r="I32" s="22">
        <f t="shared" si="4"/>
        <v>9411</v>
      </c>
      <c r="J32" s="22">
        <f t="shared" si="4"/>
        <v>1984</v>
      </c>
      <c r="K32" s="22">
        <f t="shared" si="4"/>
        <v>7649</v>
      </c>
      <c r="L32" s="22">
        <f t="shared" si="4"/>
        <v>8880</v>
      </c>
      <c r="N32" s="2">
        <f t="shared" si="3"/>
        <v>1289411</v>
      </c>
      <c r="O32" s="2">
        <f t="shared" si="3"/>
        <v>2091984</v>
      </c>
      <c r="P32" s="2">
        <f t="shared" si="3"/>
        <v>2637649</v>
      </c>
      <c r="Q32" s="2">
        <f t="shared" si="3"/>
        <v>2358880</v>
      </c>
    </row>
    <row r="33" spans="1:18" ht="24" customHeight="1" thickBot="1">
      <c r="A33" s="254" t="s">
        <v>30</v>
      </c>
      <c r="B33" s="255"/>
      <c r="C33" s="15"/>
      <c r="D33" s="16">
        <v>3066255</v>
      </c>
      <c r="E33" s="16">
        <v>2958255</v>
      </c>
      <c r="F33" s="16">
        <v>2968262</v>
      </c>
      <c r="G33" s="16">
        <v>1659714</v>
      </c>
      <c r="I33" s="22">
        <f t="shared" si="4"/>
        <v>6255</v>
      </c>
      <c r="J33" s="22">
        <f t="shared" si="4"/>
        <v>8255</v>
      </c>
      <c r="K33" s="22">
        <f t="shared" si="4"/>
        <v>8262</v>
      </c>
      <c r="L33" s="22">
        <f t="shared" si="4"/>
        <v>9714</v>
      </c>
      <c r="N33" s="2">
        <f t="shared" si="3"/>
        <v>3066255</v>
      </c>
      <c r="O33" s="2">
        <f t="shared" si="3"/>
        <v>2958255</v>
      </c>
      <c r="P33" s="2">
        <f t="shared" si="3"/>
        <v>2968262</v>
      </c>
      <c r="Q33" s="2">
        <f t="shared" si="3"/>
        <v>1659714</v>
      </c>
      <c r="R33" s="22"/>
    </row>
    <row r="34" spans="1:18" ht="30" customHeight="1" thickBot="1">
      <c r="A34" s="244" t="s">
        <v>31</v>
      </c>
      <c r="B34" s="245"/>
      <c r="C34" s="15"/>
      <c r="D34" s="17">
        <v>2741945</v>
      </c>
      <c r="E34" s="17">
        <v>2741945</v>
      </c>
      <c r="F34" s="17">
        <v>2741945</v>
      </c>
      <c r="G34" s="17">
        <v>1370973</v>
      </c>
      <c r="I34" s="22">
        <f t="shared" si="4"/>
        <v>1945</v>
      </c>
      <c r="J34" s="22">
        <f t="shared" si="4"/>
        <v>1945</v>
      </c>
      <c r="K34" s="22">
        <f t="shared" si="4"/>
        <v>1945</v>
      </c>
      <c r="L34" s="22">
        <f t="shared" si="4"/>
        <v>973</v>
      </c>
      <c r="N34" s="2">
        <f t="shared" si="3"/>
        <v>2741945</v>
      </c>
      <c r="O34" s="2">
        <f t="shared" si="3"/>
        <v>2741945</v>
      </c>
      <c r="P34" s="2">
        <f t="shared" si="3"/>
        <v>2741945</v>
      </c>
      <c r="Q34" s="2">
        <f t="shared" si="3"/>
        <v>1370973</v>
      </c>
    </row>
    <row r="35" spans="1:18" ht="30" customHeight="1" thickBot="1">
      <c r="A35" s="244" t="s">
        <v>32</v>
      </c>
      <c r="B35" s="245"/>
      <c r="C35" s="15"/>
      <c r="D35" s="17">
        <v>10420</v>
      </c>
      <c r="E35" s="17">
        <v>10420</v>
      </c>
      <c r="F35" s="17">
        <v>10420</v>
      </c>
      <c r="G35" s="17">
        <v>10420</v>
      </c>
      <c r="I35" s="22">
        <f t="shared" si="4"/>
        <v>20</v>
      </c>
      <c r="J35" s="22">
        <f t="shared" si="4"/>
        <v>20</v>
      </c>
      <c r="K35" s="22">
        <f t="shared" si="4"/>
        <v>20</v>
      </c>
      <c r="L35" s="22">
        <f t="shared" si="4"/>
        <v>20</v>
      </c>
      <c r="N35" s="2">
        <f t="shared" si="3"/>
        <v>10420</v>
      </c>
      <c r="O35" s="2">
        <f t="shared" si="3"/>
        <v>10420</v>
      </c>
      <c r="P35" s="2">
        <f t="shared" si="3"/>
        <v>10420</v>
      </c>
      <c r="Q35" s="2">
        <f t="shared" si="3"/>
        <v>10420</v>
      </c>
    </row>
    <row r="36" spans="1:18" ht="37.5" customHeight="1" thickBot="1">
      <c r="A36" s="244" t="s">
        <v>33</v>
      </c>
      <c r="B36" s="245"/>
      <c r="C36" s="15"/>
      <c r="D36" s="17">
        <v>230780</v>
      </c>
      <c r="E36" s="17">
        <v>120218</v>
      </c>
      <c r="F36" s="17">
        <v>126984</v>
      </c>
      <c r="G36" s="17">
        <v>179511</v>
      </c>
      <c r="I36" s="22">
        <f t="shared" si="4"/>
        <v>780</v>
      </c>
      <c r="J36" s="22">
        <f t="shared" si="4"/>
        <v>218</v>
      </c>
      <c r="K36" s="22">
        <f t="shared" si="4"/>
        <v>984</v>
      </c>
      <c r="L36" s="22">
        <f t="shared" si="4"/>
        <v>511</v>
      </c>
      <c r="N36" s="2">
        <f t="shared" si="3"/>
        <v>230780</v>
      </c>
      <c r="O36" s="2">
        <f t="shared" si="3"/>
        <v>120218</v>
      </c>
      <c r="P36" s="2">
        <f t="shared" si="3"/>
        <v>126984</v>
      </c>
      <c r="Q36" s="2">
        <f t="shared" si="3"/>
        <v>179511</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6730499</v>
      </c>
      <c r="E38" s="16">
        <v>7330710</v>
      </c>
      <c r="F38" s="16">
        <v>9134690</v>
      </c>
      <c r="G38" s="16">
        <v>8022908</v>
      </c>
      <c r="I38" s="22">
        <f t="shared" si="4"/>
        <v>499</v>
      </c>
      <c r="J38" s="22">
        <f t="shared" si="4"/>
        <v>710</v>
      </c>
      <c r="K38" s="22">
        <f t="shared" si="4"/>
        <v>4690</v>
      </c>
      <c r="L38" s="22">
        <f t="shared" si="4"/>
        <v>2908</v>
      </c>
      <c r="N38" s="2">
        <f t="shared" si="3"/>
        <v>6730499</v>
      </c>
      <c r="O38" s="2">
        <f t="shared" si="3"/>
        <v>7330710</v>
      </c>
      <c r="P38" s="2">
        <f t="shared" si="3"/>
        <v>9134690</v>
      </c>
      <c r="Q38" s="2">
        <f t="shared" si="3"/>
        <v>8022908</v>
      </c>
    </row>
    <row r="39" spans="1:18" ht="15" customHeight="1" thickBot="1">
      <c r="A39" s="21" t="s">
        <v>1711</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0.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333618</v>
      </c>
      <c r="E3" s="16">
        <v>158462</v>
      </c>
      <c r="F3" s="16">
        <v>299106</v>
      </c>
      <c r="G3" s="16">
        <v>353714</v>
      </c>
      <c r="H3" s="252" t="s">
        <v>1</v>
      </c>
      <c r="I3" s="253"/>
      <c r="J3" s="15"/>
      <c r="K3" s="16">
        <v>132276</v>
      </c>
      <c r="L3" s="16">
        <v>1402145</v>
      </c>
      <c r="M3" s="16">
        <v>304115</v>
      </c>
      <c r="N3" s="16">
        <v>156583</v>
      </c>
      <c r="P3" s="2">
        <f>REPLACE(D3,1,3,"")/1</f>
        <v>618</v>
      </c>
      <c r="Q3" s="2">
        <f t="shared" ref="Q3:S16" si="0">REPLACE(E3,1,3,"")/1</f>
        <v>462</v>
      </c>
      <c r="R3" s="2">
        <f t="shared" si="0"/>
        <v>106</v>
      </c>
      <c r="S3" s="2">
        <f t="shared" si="0"/>
        <v>714</v>
      </c>
      <c r="T3" s="2">
        <f>REPLACE(K3,1,3,"")/1</f>
        <v>276</v>
      </c>
      <c r="U3" s="2">
        <f t="shared" ref="U3:W16" si="1">REPLACE(L3,1,3,"")/1</f>
        <v>2145</v>
      </c>
      <c r="V3" s="2">
        <f t="shared" si="1"/>
        <v>115</v>
      </c>
      <c r="W3" s="2">
        <f t="shared" si="1"/>
        <v>583</v>
      </c>
      <c r="Y3" s="3">
        <f>K3</f>
        <v>132276</v>
      </c>
      <c r="Z3" s="3">
        <f t="shared" ref="Z3:AB17" si="2">L3</f>
        <v>1402145</v>
      </c>
      <c r="AA3" s="3">
        <f t="shared" si="2"/>
        <v>304115</v>
      </c>
      <c r="AB3" s="3">
        <f t="shared" si="2"/>
        <v>156583</v>
      </c>
      <c r="AC3" s="3">
        <f>D3</f>
        <v>333618</v>
      </c>
      <c r="AD3" s="3">
        <f t="shared" ref="AD3:AF17" si="3">E3</f>
        <v>158462</v>
      </c>
      <c r="AE3" s="3">
        <f t="shared" si="3"/>
        <v>299106</v>
      </c>
      <c r="AF3" s="3">
        <f t="shared" si="3"/>
        <v>353714</v>
      </c>
    </row>
    <row r="4" spans="1:32" ht="24" customHeight="1" thickBot="1">
      <c r="A4" s="244" t="s">
        <v>2</v>
      </c>
      <c r="B4" s="245"/>
      <c r="C4" s="15"/>
      <c r="D4" s="17">
        <v>163072</v>
      </c>
      <c r="E4" s="17">
        <v>84359</v>
      </c>
      <c r="F4" s="17">
        <v>181791</v>
      </c>
      <c r="G4" s="17">
        <v>246262</v>
      </c>
      <c r="H4" s="244" t="s">
        <v>2</v>
      </c>
      <c r="I4" s="245"/>
      <c r="J4" s="15"/>
      <c r="K4" s="17">
        <v>77119</v>
      </c>
      <c r="L4" s="17">
        <v>1279253</v>
      </c>
      <c r="M4" s="17">
        <v>177351</v>
      </c>
      <c r="N4" s="17">
        <v>97838</v>
      </c>
      <c r="P4" s="2">
        <f t="shared" ref="P4:P16" si="4">REPLACE(D4,1,3,"")/1</f>
        <v>72</v>
      </c>
      <c r="Q4" s="2">
        <f t="shared" si="0"/>
        <v>59</v>
      </c>
      <c r="R4" s="2">
        <f t="shared" si="0"/>
        <v>791</v>
      </c>
      <c r="S4" s="2">
        <f t="shared" si="0"/>
        <v>262</v>
      </c>
      <c r="T4" s="2">
        <f t="shared" ref="T4:U16" si="5">REPLACE(K4,1,3,"")/1</f>
        <v>19</v>
      </c>
      <c r="U4" s="2">
        <f t="shared" si="5"/>
        <v>9253</v>
      </c>
      <c r="V4" s="2">
        <f t="shared" si="1"/>
        <v>351</v>
      </c>
      <c r="W4" s="2">
        <f t="shared" si="1"/>
        <v>38</v>
      </c>
      <c r="Y4" s="3">
        <f t="shared" ref="Y4:AB38" si="6">K4</f>
        <v>77119</v>
      </c>
      <c r="Z4" s="3">
        <f t="shared" si="2"/>
        <v>1279253</v>
      </c>
      <c r="AA4" s="3">
        <f t="shared" si="2"/>
        <v>177351</v>
      </c>
      <c r="AB4" s="3">
        <f t="shared" si="2"/>
        <v>97838</v>
      </c>
      <c r="AC4" s="3">
        <f t="shared" ref="AC4:AF38" si="7">D4</f>
        <v>163072</v>
      </c>
      <c r="AD4" s="3">
        <f t="shared" si="3"/>
        <v>84359</v>
      </c>
      <c r="AE4" s="3">
        <f t="shared" si="3"/>
        <v>181791</v>
      </c>
      <c r="AF4" s="3">
        <f t="shared" si="3"/>
        <v>246262</v>
      </c>
    </row>
    <row r="5" spans="1:32" ht="61.5" customHeight="1" thickBot="1">
      <c r="A5" s="254" t="s">
        <v>3</v>
      </c>
      <c r="B5" s="255"/>
      <c r="C5" s="15"/>
      <c r="D5" s="16">
        <v>170545</v>
      </c>
      <c r="E5" s="16">
        <v>74103</v>
      </c>
      <c r="F5" s="16">
        <v>117315</v>
      </c>
      <c r="G5" s="16">
        <v>107452</v>
      </c>
      <c r="H5" s="254" t="s">
        <v>3</v>
      </c>
      <c r="I5" s="255"/>
      <c r="J5" s="15"/>
      <c r="K5" s="16">
        <v>55157</v>
      </c>
      <c r="L5" s="16">
        <v>122892</v>
      </c>
      <c r="M5" s="16">
        <v>126764</v>
      </c>
      <c r="N5" s="16">
        <v>58745</v>
      </c>
      <c r="P5" s="2">
        <f t="shared" si="4"/>
        <v>545</v>
      </c>
      <c r="Q5" s="2">
        <f t="shared" si="0"/>
        <v>3</v>
      </c>
      <c r="R5" s="2">
        <f t="shared" si="0"/>
        <v>315</v>
      </c>
      <c r="S5" s="2">
        <f t="shared" si="0"/>
        <v>452</v>
      </c>
      <c r="T5" s="2">
        <f t="shared" si="5"/>
        <v>57</v>
      </c>
      <c r="U5" s="2">
        <f t="shared" si="1"/>
        <v>892</v>
      </c>
      <c r="V5" s="2">
        <f t="shared" si="1"/>
        <v>764</v>
      </c>
      <c r="W5" s="2">
        <f t="shared" si="1"/>
        <v>45</v>
      </c>
      <c r="Y5" s="3">
        <f t="shared" si="6"/>
        <v>55157</v>
      </c>
      <c r="Z5" s="3">
        <f t="shared" si="2"/>
        <v>122892</v>
      </c>
      <c r="AA5" s="3">
        <f t="shared" si="2"/>
        <v>126764</v>
      </c>
      <c r="AB5" s="3">
        <f t="shared" si="2"/>
        <v>58745</v>
      </c>
      <c r="AC5" s="3">
        <f t="shared" si="7"/>
        <v>170545</v>
      </c>
      <c r="AD5" s="3">
        <f t="shared" si="3"/>
        <v>74103</v>
      </c>
      <c r="AE5" s="3">
        <f t="shared" si="3"/>
        <v>117315</v>
      </c>
      <c r="AF5" s="3">
        <f t="shared" si="3"/>
        <v>107452</v>
      </c>
    </row>
    <row r="6" spans="1:32" ht="37.5" customHeight="1" thickBot="1">
      <c r="A6" s="244" t="s">
        <v>4</v>
      </c>
      <c r="B6" s="245"/>
      <c r="C6" s="15"/>
      <c r="D6" s="18">
        <v>979</v>
      </c>
      <c r="E6" s="18">
        <v>993</v>
      </c>
      <c r="F6" s="18">
        <v>620</v>
      </c>
      <c r="G6" s="18">
        <v>327</v>
      </c>
      <c r="H6" s="244" t="s">
        <v>4</v>
      </c>
      <c r="I6" s="245"/>
      <c r="J6" s="15"/>
      <c r="K6" s="18">
        <v>750</v>
      </c>
      <c r="L6" s="18">
        <v>687</v>
      </c>
      <c r="M6" s="17">
        <v>-5986</v>
      </c>
      <c r="N6" s="18">
        <v>398</v>
      </c>
      <c r="P6" s="2" t="e">
        <f t="shared" si="4"/>
        <v>#VALUE!</v>
      </c>
      <c r="Q6" s="2" t="e">
        <f t="shared" si="0"/>
        <v>#VALUE!</v>
      </c>
      <c r="R6" s="2" t="e">
        <f t="shared" si="0"/>
        <v>#VALUE!</v>
      </c>
      <c r="S6" s="2" t="e">
        <f t="shared" si="0"/>
        <v>#VALUE!</v>
      </c>
      <c r="T6" s="2" t="e">
        <f t="shared" si="5"/>
        <v>#VALUE!</v>
      </c>
      <c r="U6" s="2" t="e">
        <f t="shared" si="1"/>
        <v>#VALUE!</v>
      </c>
      <c r="V6" s="2">
        <f t="shared" si="1"/>
        <v>86</v>
      </c>
      <c r="W6" s="2" t="e">
        <f t="shared" si="1"/>
        <v>#VALUE!</v>
      </c>
      <c r="Y6" s="3">
        <f t="shared" si="6"/>
        <v>750</v>
      </c>
      <c r="Z6" s="3">
        <f t="shared" si="2"/>
        <v>687</v>
      </c>
      <c r="AA6" s="3">
        <f t="shared" si="2"/>
        <v>-5986</v>
      </c>
      <c r="AB6" s="3">
        <f t="shared" si="2"/>
        <v>398</v>
      </c>
      <c r="AC6" s="3">
        <f t="shared" si="7"/>
        <v>979</v>
      </c>
      <c r="AD6" s="3">
        <f t="shared" si="3"/>
        <v>993</v>
      </c>
      <c r="AE6" s="3">
        <f t="shared" si="3"/>
        <v>620</v>
      </c>
      <c r="AF6" s="3">
        <f t="shared" si="3"/>
        <v>327</v>
      </c>
    </row>
    <row r="7" spans="1:32" ht="24" customHeight="1" thickBot="1">
      <c r="A7" s="244" t="s">
        <v>5</v>
      </c>
      <c r="B7" s="245"/>
      <c r="C7" s="15"/>
      <c r="D7" s="17">
        <v>36590</v>
      </c>
      <c r="E7" s="17">
        <v>22934</v>
      </c>
      <c r="F7" s="17">
        <v>35345</v>
      </c>
      <c r="G7" s="17">
        <v>23586</v>
      </c>
      <c r="H7" s="244" t="s">
        <v>5</v>
      </c>
      <c r="I7" s="245"/>
      <c r="J7" s="15"/>
      <c r="K7" s="17">
        <v>28423</v>
      </c>
      <c r="L7" s="17">
        <v>27946</v>
      </c>
      <c r="M7" s="17">
        <v>40367</v>
      </c>
      <c r="N7" s="17">
        <v>23946</v>
      </c>
      <c r="P7" s="2">
        <f t="shared" si="4"/>
        <v>90</v>
      </c>
      <c r="Q7" s="2">
        <f t="shared" si="0"/>
        <v>34</v>
      </c>
      <c r="R7" s="2">
        <f t="shared" si="0"/>
        <v>45</v>
      </c>
      <c r="S7" s="2">
        <f t="shared" si="0"/>
        <v>86</v>
      </c>
      <c r="T7" s="2">
        <f t="shared" si="5"/>
        <v>23</v>
      </c>
      <c r="U7" s="2">
        <f t="shared" si="1"/>
        <v>46</v>
      </c>
      <c r="V7" s="2">
        <f t="shared" si="1"/>
        <v>67</v>
      </c>
      <c r="W7" s="2">
        <f t="shared" si="1"/>
        <v>46</v>
      </c>
      <c r="Y7" s="3">
        <f t="shared" si="6"/>
        <v>28423</v>
      </c>
      <c r="Z7" s="3">
        <f t="shared" si="2"/>
        <v>27946</v>
      </c>
      <c r="AA7" s="3">
        <f t="shared" si="2"/>
        <v>40367</v>
      </c>
      <c r="AB7" s="3">
        <f t="shared" si="2"/>
        <v>23946</v>
      </c>
      <c r="AC7" s="3">
        <f t="shared" si="7"/>
        <v>36590</v>
      </c>
      <c r="AD7" s="3">
        <f t="shared" si="3"/>
        <v>22934</v>
      </c>
      <c r="AE7" s="3">
        <f t="shared" si="3"/>
        <v>35345</v>
      </c>
      <c r="AF7" s="3">
        <f t="shared" si="3"/>
        <v>23586</v>
      </c>
    </row>
    <row r="8" spans="1:32" ht="24" customHeight="1" thickBot="1">
      <c r="A8" s="244" t="s">
        <v>6</v>
      </c>
      <c r="B8" s="245"/>
      <c r="C8" s="15"/>
      <c r="D8" s="17">
        <v>13278</v>
      </c>
      <c r="E8" s="17">
        <v>7239</v>
      </c>
      <c r="F8" s="17">
        <v>9054</v>
      </c>
      <c r="G8" s="17">
        <v>10964</v>
      </c>
      <c r="H8" s="244" t="s">
        <v>6</v>
      </c>
      <c r="I8" s="245"/>
      <c r="J8" s="15"/>
      <c r="K8" s="17">
        <v>7906</v>
      </c>
      <c r="L8" s="17">
        <v>9648</v>
      </c>
      <c r="M8" s="17">
        <v>11310</v>
      </c>
      <c r="N8" s="17">
        <v>6527</v>
      </c>
      <c r="P8" s="2">
        <f t="shared" si="4"/>
        <v>78</v>
      </c>
      <c r="Q8" s="2">
        <f t="shared" si="0"/>
        <v>9</v>
      </c>
      <c r="R8" s="2">
        <f t="shared" si="0"/>
        <v>4</v>
      </c>
      <c r="S8" s="2">
        <f t="shared" si="0"/>
        <v>64</v>
      </c>
      <c r="T8" s="2">
        <f t="shared" si="5"/>
        <v>6</v>
      </c>
      <c r="U8" s="2">
        <f t="shared" si="1"/>
        <v>8</v>
      </c>
      <c r="V8" s="2">
        <f t="shared" si="1"/>
        <v>10</v>
      </c>
      <c r="W8" s="2">
        <f t="shared" si="1"/>
        <v>7</v>
      </c>
      <c r="Y8" s="3">
        <f t="shared" si="6"/>
        <v>7906</v>
      </c>
      <c r="Z8" s="3">
        <f t="shared" si="2"/>
        <v>9648</v>
      </c>
      <c r="AA8" s="3">
        <f t="shared" si="2"/>
        <v>11310</v>
      </c>
      <c r="AB8" s="3">
        <f t="shared" si="2"/>
        <v>6527</v>
      </c>
      <c r="AC8" s="3">
        <f t="shared" si="7"/>
        <v>13278</v>
      </c>
      <c r="AD8" s="3">
        <f t="shared" si="3"/>
        <v>7239</v>
      </c>
      <c r="AE8" s="3">
        <f t="shared" si="3"/>
        <v>9054</v>
      </c>
      <c r="AF8" s="3">
        <f t="shared" si="3"/>
        <v>10964</v>
      </c>
    </row>
    <row r="9" spans="1:32" ht="37.5" customHeight="1" thickBot="1">
      <c r="A9" s="244" t="s">
        <v>7</v>
      </c>
      <c r="B9" s="245"/>
      <c r="C9" s="15"/>
      <c r="D9" s="17">
        <v>9258</v>
      </c>
      <c r="E9" s="17">
        <v>9435</v>
      </c>
      <c r="F9" s="17">
        <v>20683</v>
      </c>
      <c r="G9" s="17">
        <v>11541</v>
      </c>
      <c r="H9" s="244" t="s">
        <v>7</v>
      </c>
      <c r="I9" s="245"/>
      <c r="J9" s="15"/>
      <c r="K9" s="17">
        <v>8423</v>
      </c>
      <c r="L9" s="17">
        <v>8497</v>
      </c>
      <c r="M9" s="17">
        <v>10911</v>
      </c>
      <c r="N9" s="17">
        <v>9761</v>
      </c>
      <c r="P9" s="2">
        <f t="shared" si="4"/>
        <v>8</v>
      </c>
      <c r="Q9" s="2">
        <f t="shared" si="0"/>
        <v>5</v>
      </c>
      <c r="R9" s="2">
        <f t="shared" si="0"/>
        <v>83</v>
      </c>
      <c r="S9" s="2">
        <f t="shared" si="0"/>
        <v>41</v>
      </c>
      <c r="T9" s="2">
        <f t="shared" si="5"/>
        <v>3</v>
      </c>
      <c r="U9" s="2">
        <f t="shared" si="1"/>
        <v>7</v>
      </c>
      <c r="V9" s="2">
        <f t="shared" si="1"/>
        <v>11</v>
      </c>
      <c r="W9" s="2">
        <f t="shared" si="1"/>
        <v>1</v>
      </c>
      <c r="Y9" s="3">
        <f t="shared" si="6"/>
        <v>8423</v>
      </c>
      <c r="Z9" s="3">
        <f t="shared" si="2"/>
        <v>8497</v>
      </c>
      <c r="AA9" s="3">
        <f t="shared" si="2"/>
        <v>10911</v>
      </c>
      <c r="AB9" s="3">
        <f t="shared" si="2"/>
        <v>9761</v>
      </c>
      <c r="AC9" s="3">
        <f t="shared" si="7"/>
        <v>9258</v>
      </c>
      <c r="AD9" s="3">
        <f t="shared" si="3"/>
        <v>9435</v>
      </c>
      <c r="AE9" s="3">
        <f t="shared" si="3"/>
        <v>20683</v>
      </c>
      <c r="AF9" s="3">
        <f t="shared" si="3"/>
        <v>11541</v>
      </c>
    </row>
    <row r="10" spans="1:32" ht="61.5" customHeight="1" thickBot="1">
      <c r="A10" s="254" t="s">
        <v>8</v>
      </c>
      <c r="B10" s="255"/>
      <c r="C10" s="15"/>
      <c r="D10" s="16">
        <v>112398</v>
      </c>
      <c r="E10" s="16">
        <v>35488</v>
      </c>
      <c r="F10" s="16">
        <v>52852</v>
      </c>
      <c r="G10" s="16">
        <v>61689</v>
      </c>
      <c r="H10" s="254" t="s">
        <v>8</v>
      </c>
      <c r="I10" s="255"/>
      <c r="J10" s="15"/>
      <c r="K10" s="16">
        <v>11155</v>
      </c>
      <c r="L10" s="16">
        <v>77488</v>
      </c>
      <c r="M10" s="16">
        <v>58189</v>
      </c>
      <c r="N10" s="16">
        <v>18908</v>
      </c>
      <c r="P10" s="2">
        <f t="shared" si="4"/>
        <v>398</v>
      </c>
      <c r="Q10" s="2">
        <f t="shared" si="0"/>
        <v>88</v>
      </c>
      <c r="R10" s="2">
        <f t="shared" si="0"/>
        <v>52</v>
      </c>
      <c r="S10" s="2">
        <f t="shared" si="0"/>
        <v>89</v>
      </c>
      <c r="T10" s="2">
        <f t="shared" si="5"/>
        <v>55</v>
      </c>
      <c r="U10" s="2">
        <f t="shared" si="1"/>
        <v>88</v>
      </c>
      <c r="V10" s="2">
        <f t="shared" si="1"/>
        <v>89</v>
      </c>
      <c r="W10" s="2">
        <f t="shared" si="1"/>
        <v>8</v>
      </c>
      <c r="Y10" s="3">
        <f t="shared" si="6"/>
        <v>11155</v>
      </c>
      <c r="Z10" s="3">
        <f t="shared" si="2"/>
        <v>77488</v>
      </c>
      <c r="AA10" s="3">
        <f t="shared" si="2"/>
        <v>58189</v>
      </c>
      <c r="AB10" s="3">
        <f t="shared" si="2"/>
        <v>18908</v>
      </c>
      <c r="AC10" s="3">
        <f t="shared" si="7"/>
        <v>112398</v>
      </c>
      <c r="AD10" s="3">
        <f t="shared" si="3"/>
        <v>35488</v>
      </c>
      <c r="AE10" s="3">
        <f t="shared" si="3"/>
        <v>52852</v>
      </c>
      <c r="AF10" s="3">
        <f t="shared" si="3"/>
        <v>61689</v>
      </c>
    </row>
    <row r="11" spans="1:32" ht="36" customHeight="1" thickBot="1">
      <c r="A11" s="244" t="s">
        <v>9</v>
      </c>
      <c r="B11" s="245"/>
      <c r="C11" s="15"/>
      <c r="D11" s="17">
        <v>1509</v>
      </c>
      <c r="E11" s="17">
        <v>2833</v>
      </c>
      <c r="F11" s="17">
        <v>1037</v>
      </c>
      <c r="G11" s="17">
        <v>3615</v>
      </c>
      <c r="H11" s="244" t="s">
        <v>9</v>
      </c>
      <c r="I11" s="245"/>
      <c r="J11" s="15"/>
      <c r="K11" s="18">
        <v>754</v>
      </c>
      <c r="L11" s="17">
        <v>1459</v>
      </c>
      <c r="M11" s="18">
        <v>158</v>
      </c>
      <c r="N11" s="18">
        <v>607</v>
      </c>
      <c r="P11" s="2">
        <f t="shared" si="4"/>
        <v>9</v>
      </c>
      <c r="Q11" s="2">
        <f t="shared" si="0"/>
        <v>3</v>
      </c>
      <c r="R11" s="2">
        <f t="shared" si="0"/>
        <v>7</v>
      </c>
      <c r="S11" s="2">
        <f t="shared" si="0"/>
        <v>5</v>
      </c>
      <c r="T11" s="2" t="e">
        <f t="shared" si="5"/>
        <v>#VALUE!</v>
      </c>
      <c r="U11" s="2">
        <f t="shared" si="1"/>
        <v>9</v>
      </c>
      <c r="V11" s="2" t="e">
        <f t="shared" si="1"/>
        <v>#VALUE!</v>
      </c>
      <c r="W11" s="2" t="e">
        <f t="shared" si="1"/>
        <v>#VALUE!</v>
      </c>
      <c r="Y11" s="3">
        <f t="shared" si="6"/>
        <v>754</v>
      </c>
      <c r="Z11" s="3">
        <f t="shared" si="2"/>
        <v>1459</v>
      </c>
      <c r="AA11" s="3">
        <f t="shared" si="2"/>
        <v>158</v>
      </c>
      <c r="AB11" s="3">
        <f t="shared" si="2"/>
        <v>607</v>
      </c>
      <c r="AC11" s="3">
        <f t="shared" si="7"/>
        <v>1509</v>
      </c>
      <c r="AD11" s="3">
        <f t="shared" si="3"/>
        <v>2833</v>
      </c>
      <c r="AE11" s="3">
        <f t="shared" si="3"/>
        <v>1037</v>
      </c>
      <c r="AF11" s="3">
        <f t="shared" si="3"/>
        <v>3615</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113907</v>
      </c>
      <c r="E13" s="16">
        <v>38321</v>
      </c>
      <c r="F13" s="16">
        <v>53888</v>
      </c>
      <c r="G13" s="16">
        <v>65304</v>
      </c>
      <c r="H13" s="254" t="s">
        <v>11</v>
      </c>
      <c r="I13" s="255"/>
      <c r="J13" s="15"/>
      <c r="K13" s="16">
        <v>11909</v>
      </c>
      <c r="L13" s="16">
        <v>78947</v>
      </c>
      <c r="M13" s="16">
        <v>58348</v>
      </c>
      <c r="N13" s="16">
        <v>19515</v>
      </c>
      <c r="P13" s="2">
        <f t="shared" si="4"/>
        <v>907</v>
      </c>
      <c r="Q13" s="2">
        <f t="shared" si="0"/>
        <v>21</v>
      </c>
      <c r="R13" s="2">
        <f t="shared" si="0"/>
        <v>88</v>
      </c>
      <c r="S13" s="2">
        <f t="shared" si="0"/>
        <v>4</v>
      </c>
      <c r="T13" s="2">
        <f t="shared" si="5"/>
        <v>9</v>
      </c>
      <c r="U13" s="2">
        <f t="shared" si="1"/>
        <v>47</v>
      </c>
      <c r="V13" s="2">
        <f t="shared" si="1"/>
        <v>48</v>
      </c>
      <c r="W13" s="2">
        <f t="shared" si="1"/>
        <v>15</v>
      </c>
      <c r="Y13" s="3">
        <f t="shared" si="6"/>
        <v>11909</v>
      </c>
      <c r="Z13" s="3">
        <f t="shared" si="2"/>
        <v>78947</v>
      </c>
      <c r="AA13" s="3">
        <f t="shared" si="2"/>
        <v>58348</v>
      </c>
      <c r="AB13" s="3">
        <f t="shared" si="2"/>
        <v>19515</v>
      </c>
      <c r="AC13" s="3">
        <f t="shared" si="7"/>
        <v>113907</v>
      </c>
      <c r="AD13" s="3">
        <f t="shared" si="3"/>
        <v>38321</v>
      </c>
      <c r="AE13" s="3">
        <f t="shared" si="3"/>
        <v>53888</v>
      </c>
      <c r="AF13" s="3">
        <f t="shared" si="3"/>
        <v>65304</v>
      </c>
    </row>
    <row r="14" spans="1:32" ht="49.5" customHeight="1" thickBot="1">
      <c r="A14" s="254" t="s">
        <v>12</v>
      </c>
      <c r="B14" s="255"/>
      <c r="C14" s="15"/>
      <c r="D14" s="16">
        <v>93622</v>
      </c>
      <c r="E14" s="16">
        <v>33082</v>
      </c>
      <c r="F14" s="16">
        <v>44543</v>
      </c>
      <c r="G14" s="16">
        <v>54245</v>
      </c>
      <c r="H14" s="254" t="s">
        <v>12</v>
      </c>
      <c r="I14" s="255"/>
      <c r="J14" s="15"/>
      <c r="K14" s="16">
        <v>9910</v>
      </c>
      <c r="L14" s="16">
        <v>66146</v>
      </c>
      <c r="M14" s="16">
        <v>44619</v>
      </c>
      <c r="N14" s="16">
        <v>16135</v>
      </c>
      <c r="P14" s="2">
        <f t="shared" si="4"/>
        <v>22</v>
      </c>
      <c r="Q14" s="2">
        <f t="shared" si="0"/>
        <v>82</v>
      </c>
      <c r="R14" s="2">
        <f t="shared" si="0"/>
        <v>43</v>
      </c>
      <c r="S14" s="2">
        <f t="shared" si="0"/>
        <v>45</v>
      </c>
      <c r="T14" s="2">
        <f t="shared" si="5"/>
        <v>0</v>
      </c>
      <c r="U14" s="2">
        <f t="shared" si="1"/>
        <v>46</v>
      </c>
      <c r="V14" s="2">
        <f t="shared" si="1"/>
        <v>19</v>
      </c>
      <c r="W14" s="2">
        <f t="shared" si="1"/>
        <v>35</v>
      </c>
      <c r="Y14" s="3">
        <f t="shared" si="6"/>
        <v>9910</v>
      </c>
      <c r="Z14" s="3">
        <f t="shared" si="2"/>
        <v>66146</v>
      </c>
      <c r="AA14" s="3">
        <f t="shared" si="2"/>
        <v>44619</v>
      </c>
      <c r="AB14" s="3">
        <f t="shared" si="2"/>
        <v>16135</v>
      </c>
      <c r="AC14" s="3">
        <f t="shared" si="7"/>
        <v>93622</v>
      </c>
      <c r="AD14" s="3">
        <f t="shared" si="3"/>
        <v>33082</v>
      </c>
      <c r="AE14" s="3">
        <f t="shared" si="3"/>
        <v>44543</v>
      </c>
      <c r="AF14" s="3">
        <f t="shared" si="3"/>
        <v>54245</v>
      </c>
    </row>
    <row r="15" spans="1:32" ht="61.5" customHeight="1" thickBot="1">
      <c r="A15" s="254" t="s">
        <v>13</v>
      </c>
      <c r="B15" s="255"/>
      <c r="C15" s="15"/>
      <c r="D15" s="16">
        <v>93622</v>
      </c>
      <c r="E15" s="16">
        <v>33082</v>
      </c>
      <c r="F15" s="16">
        <v>44543</v>
      </c>
      <c r="G15" s="16">
        <v>54245</v>
      </c>
      <c r="H15" s="254" t="s">
        <v>13</v>
      </c>
      <c r="I15" s="255"/>
      <c r="J15" s="15"/>
      <c r="K15" s="16">
        <v>9910</v>
      </c>
      <c r="L15" s="16">
        <v>66146</v>
      </c>
      <c r="M15" s="16">
        <v>44619</v>
      </c>
      <c r="N15" s="16">
        <v>16135</v>
      </c>
      <c r="P15" s="2">
        <f t="shared" si="4"/>
        <v>22</v>
      </c>
      <c r="Q15" s="2">
        <f t="shared" si="0"/>
        <v>82</v>
      </c>
      <c r="R15" s="2">
        <f t="shared" si="0"/>
        <v>43</v>
      </c>
      <c r="S15" s="2">
        <f t="shared" si="0"/>
        <v>45</v>
      </c>
      <c r="T15" s="2">
        <f t="shared" si="5"/>
        <v>0</v>
      </c>
      <c r="U15" s="2">
        <f t="shared" si="1"/>
        <v>46</v>
      </c>
      <c r="V15" s="2">
        <f t="shared" si="1"/>
        <v>19</v>
      </c>
      <c r="W15" s="2">
        <f t="shared" si="1"/>
        <v>35</v>
      </c>
      <c r="Y15" s="3">
        <f t="shared" si="6"/>
        <v>9910</v>
      </c>
      <c r="Z15" s="3">
        <f t="shared" si="2"/>
        <v>66146</v>
      </c>
      <c r="AA15" s="3">
        <f t="shared" si="2"/>
        <v>44619</v>
      </c>
      <c r="AB15" s="3">
        <f t="shared" si="2"/>
        <v>16135</v>
      </c>
      <c r="AC15" s="3">
        <f t="shared" si="7"/>
        <v>93622</v>
      </c>
      <c r="AD15" s="3">
        <f t="shared" si="3"/>
        <v>33082</v>
      </c>
      <c r="AE15" s="3">
        <f t="shared" si="3"/>
        <v>44543</v>
      </c>
      <c r="AF15" s="3">
        <f t="shared" si="3"/>
        <v>54245</v>
      </c>
    </row>
    <row r="16" spans="1:32" ht="30" customHeight="1" thickBot="1">
      <c r="A16" s="244" t="s">
        <v>14</v>
      </c>
      <c r="B16" s="245"/>
      <c r="C16" s="15"/>
      <c r="D16" s="18">
        <v>532</v>
      </c>
      <c r="E16" s="18">
        <v>229</v>
      </c>
      <c r="F16" s="18">
        <v>272</v>
      </c>
      <c r="G16" s="18">
        <v>367</v>
      </c>
      <c r="H16" s="244" t="s">
        <v>14</v>
      </c>
      <c r="I16" s="245"/>
      <c r="J16" s="15"/>
      <c r="K16" s="18">
        <v>32</v>
      </c>
      <c r="L16" s="18">
        <v>235</v>
      </c>
      <c r="M16" s="18">
        <v>158</v>
      </c>
      <c r="N16" s="18">
        <v>76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32</v>
      </c>
      <c r="Z16" s="3">
        <f t="shared" si="2"/>
        <v>235</v>
      </c>
      <c r="AA16" s="3">
        <f t="shared" si="2"/>
        <v>158</v>
      </c>
      <c r="AB16" s="3">
        <f t="shared" si="2"/>
        <v>76</v>
      </c>
      <c r="AC16" s="3">
        <f t="shared" si="7"/>
        <v>532</v>
      </c>
      <c r="AD16" s="3">
        <f t="shared" si="3"/>
        <v>229</v>
      </c>
      <c r="AE16" s="3">
        <f t="shared" si="3"/>
        <v>272</v>
      </c>
      <c r="AF16" s="3">
        <f t="shared" si="3"/>
        <v>367</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5985610</v>
      </c>
      <c r="E19" s="16">
        <v>5986169</v>
      </c>
      <c r="F19" s="16">
        <v>6114577</v>
      </c>
      <c r="G19" s="16">
        <v>6203735</v>
      </c>
      <c r="H19" s="252" t="s">
        <v>16</v>
      </c>
      <c r="I19" s="253"/>
      <c r="J19" s="15"/>
      <c r="K19" s="16">
        <v>5694797</v>
      </c>
      <c r="L19" s="16">
        <v>7008217</v>
      </c>
      <c r="M19" s="16">
        <v>7513509</v>
      </c>
      <c r="N19" s="16">
        <v>5855987</v>
      </c>
      <c r="P19" s="2">
        <f t="shared" ref="P19:S38" si="9">REPLACE(D19,1,3,"")/1</f>
        <v>5610</v>
      </c>
      <c r="Q19" s="2">
        <f t="shared" si="9"/>
        <v>6169</v>
      </c>
      <c r="R19" s="2">
        <f t="shared" si="9"/>
        <v>4577</v>
      </c>
      <c r="S19" s="2">
        <f t="shared" si="9"/>
        <v>3735</v>
      </c>
      <c r="T19" s="2">
        <f t="shared" ref="T19:W38" si="10">REPLACE(K19,1,3,"")/1</f>
        <v>4797</v>
      </c>
      <c r="U19" s="2">
        <f t="shared" si="10"/>
        <v>8217</v>
      </c>
      <c r="V19" s="2">
        <f t="shared" si="10"/>
        <v>3509</v>
      </c>
      <c r="W19" s="2">
        <f t="shared" si="10"/>
        <v>5987</v>
      </c>
      <c r="Y19" s="3">
        <f t="shared" si="6"/>
        <v>5694797</v>
      </c>
      <c r="Z19" s="3">
        <f t="shared" si="6"/>
        <v>7008217</v>
      </c>
      <c r="AA19" s="3">
        <f t="shared" si="6"/>
        <v>7513509</v>
      </c>
      <c r="AB19" s="3">
        <f t="shared" si="6"/>
        <v>5855987</v>
      </c>
      <c r="AC19" s="3">
        <f t="shared" si="7"/>
        <v>5985610</v>
      </c>
      <c r="AD19" s="3">
        <f t="shared" si="7"/>
        <v>5986169</v>
      </c>
      <c r="AE19" s="3">
        <f t="shared" si="7"/>
        <v>6114577</v>
      </c>
      <c r="AF19" s="3">
        <f t="shared" si="7"/>
        <v>6203735</v>
      </c>
    </row>
    <row r="20" spans="1:32" ht="61.5" customHeight="1" thickBot="1">
      <c r="A20" s="244" t="s">
        <v>17</v>
      </c>
      <c r="B20" s="245"/>
      <c r="C20" s="15"/>
      <c r="D20" s="17">
        <v>95893</v>
      </c>
      <c r="E20" s="17">
        <v>69753</v>
      </c>
      <c r="F20" s="17">
        <v>72837</v>
      </c>
      <c r="G20" s="17">
        <v>134496</v>
      </c>
      <c r="H20" s="244" t="s">
        <v>17</v>
      </c>
      <c r="I20" s="245"/>
      <c r="J20" s="15"/>
      <c r="K20" s="17">
        <v>72966</v>
      </c>
      <c r="L20" s="17">
        <v>143697</v>
      </c>
      <c r="M20" s="17">
        <v>71870</v>
      </c>
      <c r="N20" s="17">
        <v>53462</v>
      </c>
      <c r="P20" s="2">
        <f t="shared" si="9"/>
        <v>93</v>
      </c>
      <c r="Q20" s="2">
        <f t="shared" si="9"/>
        <v>53</v>
      </c>
      <c r="R20" s="2">
        <f t="shared" si="9"/>
        <v>37</v>
      </c>
      <c r="S20" s="2">
        <f t="shared" si="9"/>
        <v>496</v>
      </c>
      <c r="T20" s="2">
        <f t="shared" si="10"/>
        <v>66</v>
      </c>
      <c r="U20" s="2">
        <f t="shared" si="10"/>
        <v>697</v>
      </c>
      <c r="V20" s="2">
        <f t="shared" si="10"/>
        <v>70</v>
      </c>
      <c r="W20" s="2">
        <f t="shared" si="10"/>
        <v>62</v>
      </c>
      <c r="Y20" s="3">
        <f t="shared" si="6"/>
        <v>72966</v>
      </c>
      <c r="Z20" s="3">
        <f t="shared" si="6"/>
        <v>143697</v>
      </c>
      <c r="AA20" s="3">
        <f t="shared" si="6"/>
        <v>71870</v>
      </c>
      <c r="AB20" s="3">
        <f t="shared" si="6"/>
        <v>53462</v>
      </c>
      <c r="AC20" s="3">
        <f t="shared" si="7"/>
        <v>95893</v>
      </c>
      <c r="AD20" s="3">
        <f t="shared" si="7"/>
        <v>69753</v>
      </c>
      <c r="AE20" s="3">
        <f t="shared" si="7"/>
        <v>72837</v>
      </c>
      <c r="AF20" s="3">
        <f t="shared" si="7"/>
        <v>134496</v>
      </c>
    </row>
    <row r="21" spans="1:32" ht="30" customHeight="1" thickBot="1">
      <c r="A21" s="244" t="s">
        <v>18</v>
      </c>
      <c r="B21" s="245"/>
      <c r="C21" s="15"/>
      <c r="D21" s="17">
        <v>14105</v>
      </c>
      <c r="E21" s="17">
        <v>16005</v>
      </c>
      <c r="F21" s="17">
        <v>17505</v>
      </c>
      <c r="G21" s="17">
        <v>6505</v>
      </c>
      <c r="H21" s="244" t="s">
        <v>18</v>
      </c>
      <c r="I21" s="245"/>
      <c r="J21" s="15"/>
      <c r="K21" s="17">
        <v>1300</v>
      </c>
      <c r="L21" s="17">
        <v>5300</v>
      </c>
      <c r="M21" s="17">
        <v>10800</v>
      </c>
      <c r="N21" s="17">
        <v>11200</v>
      </c>
      <c r="P21" s="2">
        <f t="shared" si="9"/>
        <v>5</v>
      </c>
      <c r="Q21" s="2">
        <f t="shared" si="9"/>
        <v>5</v>
      </c>
      <c r="R21" s="2">
        <f t="shared" si="9"/>
        <v>5</v>
      </c>
      <c r="S21" s="2">
        <f t="shared" si="9"/>
        <v>5</v>
      </c>
      <c r="T21" s="2">
        <f t="shared" si="10"/>
        <v>0</v>
      </c>
      <c r="U21" s="2">
        <f t="shared" si="10"/>
        <v>0</v>
      </c>
      <c r="V21" s="2">
        <f t="shared" si="10"/>
        <v>0</v>
      </c>
      <c r="W21" s="2">
        <f t="shared" si="10"/>
        <v>0</v>
      </c>
      <c r="Y21" s="3">
        <f t="shared" si="6"/>
        <v>1300</v>
      </c>
      <c r="Z21" s="3">
        <f t="shared" si="6"/>
        <v>5300</v>
      </c>
      <c r="AA21" s="3">
        <f t="shared" si="6"/>
        <v>10800</v>
      </c>
      <c r="AB21" s="3">
        <f t="shared" si="6"/>
        <v>11200</v>
      </c>
      <c r="AC21" s="3">
        <f t="shared" si="7"/>
        <v>14105</v>
      </c>
      <c r="AD21" s="3">
        <f t="shared" si="7"/>
        <v>16005</v>
      </c>
      <c r="AE21" s="3">
        <f t="shared" si="7"/>
        <v>17505</v>
      </c>
      <c r="AF21" s="3">
        <f t="shared" si="7"/>
        <v>6505</v>
      </c>
    </row>
    <row r="22" spans="1:32" ht="36" customHeight="1" thickBot="1">
      <c r="A22" s="244" t="s">
        <v>19</v>
      </c>
      <c r="B22" s="245"/>
      <c r="C22" s="15"/>
      <c r="D22" s="17">
        <v>787290</v>
      </c>
      <c r="E22" s="17">
        <v>746750</v>
      </c>
      <c r="F22" s="17">
        <v>688362</v>
      </c>
      <c r="G22" s="17">
        <v>754100</v>
      </c>
      <c r="H22" s="244" t="s">
        <v>19</v>
      </c>
      <c r="I22" s="245"/>
      <c r="J22" s="15"/>
      <c r="K22" s="17">
        <v>813225</v>
      </c>
      <c r="L22" s="17">
        <v>2233001</v>
      </c>
      <c r="M22" s="17">
        <v>2387517</v>
      </c>
      <c r="N22" s="17">
        <v>704287</v>
      </c>
      <c r="P22" s="2">
        <f t="shared" si="9"/>
        <v>290</v>
      </c>
      <c r="Q22" s="2">
        <f t="shared" si="9"/>
        <v>750</v>
      </c>
      <c r="R22" s="2">
        <f t="shared" si="9"/>
        <v>362</v>
      </c>
      <c r="S22" s="2">
        <f t="shared" si="9"/>
        <v>100</v>
      </c>
      <c r="T22" s="2">
        <f t="shared" si="10"/>
        <v>225</v>
      </c>
      <c r="U22" s="2">
        <f t="shared" si="10"/>
        <v>3001</v>
      </c>
      <c r="V22" s="2">
        <f t="shared" si="10"/>
        <v>7517</v>
      </c>
      <c r="W22" s="2">
        <f t="shared" si="10"/>
        <v>287</v>
      </c>
      <c r="Y22" s="3">
        <f t="shared" si="6"/>
        <v>813225</v>
      </c>
      <c r="Z22" s="3">
        <f t="shared" si="6"/>
        <v>2233001</v>
      </c>
      <c r="AA22" s="3">
        <f t="shared" si="6"/>
        <v>2387517</v>
      </c>
      <c r="AB22" s="3">
        <f t="shared" si="6"/>
        <v>704287</v>
      </c>
      <c r="AC22" s="3">
        <f t="shared" si="7"/>
        <v>787290</v>
      </c>
      <c r="AD22" s="3">
        <f t="shared" si="7"/>
        <v>746750</v>
      </c>
      <c r="AE22" s="3">
        <f t="shared" si="7"/>
        <v>688362</v>
      </c>
      <c r="AF22" s="3">
        <f t="shared" si="7"/>
        <v>754100</v>
      </c>
    </row>
    <row r="23" spans="1:32" ht="15" customHeight="1" thickBot="1">
      <c r="A23" s="244" t="s">
        <v>20</v>
      </c>
      <c r="B23" s="245"/>
      <c r="C23" s="15"/>
      <c r="D23" s="17">
        <v>5085289</v>
      </c>
      <c r="E23" s="17">
        <v>5147169</v>
      </c>
      <c r="F23" s="17">
        <v>5326765</v>
      </c>
      <c r="G23" s="17">
        <v>5306943</v>
      </c>
      <c r="H23" s="244" t="s">
        <v>20</v>
      </c>
      <c r="I23" s="245"/>
      <c r="J23" s="15"/>
      <c r="K23" s="17">
        <v>4644103</v>
      </c>
      <c r="L23" s="17">
        <v>4623361</v>
      </c>
      <c r="M23" s="17">
        <v>5020635</v>
      </c>
      <c r="N23" s="17">
        <v>5068275</v>
      </c>
      <c r="P23" s="2">
        <f t="shared" si="9"/>
        <v>5289</v>
      </c>
      <c r="Q23" s="2">
        <f t="shared" si="9"/>
        <v>7169</v>
      </c>
      <c r="R23" s="2">
        <f t="shared" si="9"/>
        <v>6765</v>
      </c>
      <c r="S23" s="2">
        <f t="shared" si="9"/>
        <v>6943</v>
      </c>
      <c r="T23" s="2">
        <f t="shared" si="10"/>
        <v>4103</v>
      </c>
      <c r="U23" s="2">
        <f t="shared" si="10"/>
        <v>3361</v>
      </c>
      <c r="V23" s="2">
        <f t="shared" si="10"/>
        <v>635</v>
      </c>
      <c r="W23" s="2">
        <f t="shared" si="10"/>
        <v>8275</v>
      </c>
      <c r="Y23" s="3">
        <f t="shared" si="6"/>
        <v>4644103</v>
      </c>
      <c r="Z23" s="3">
        <f t="shared" si="6"/>
        <v>4623361</v>
      </c>
      <c r="AA23" s="3">
        <f t="shared" si="6"/>
        <v>5020635</v>
      </c>
      <c r="AB23" s="3">
        <f t="shared" si="6"/>
        <v>5068275</v>
      </c>
      <c r="AC23" s="3">
        <f t="shared" si="7"/>
        <v>5085289</v>
      </c>
      <c r="AD23" s="3">
        <f t="shared" si="7"/>
        <v>5147169</v>
      </c>
      <c r="AE23" s="3">
        <f t="shared" si="7"/>
        <v>5326765</v>
      </c>
      <c r="AF23" s="3">
        <f t="shared" si="7"/>
        <v>5306943</v>
      </c>
    </row>
    <row r="24" spans="1:32" ht="36" customHeight="1" thickBot="1">
      <c r="A24" s="244" t="s">
        <v>21</v>
      </c>
      <c r="B24" s="245"/>
      <c r="C24" s="15"/>
      <c r="D24" s="17">
        <v>3032</v>
      </c>
      <c r="E24" s="17">
        <v>6491</v>
      </c>
      <c r="F24" s="17">
        <v>9108</v>
      </c>
      <c r="G24" s="17">
        <v>1691</v>
      </c>
      <c r="H24" s="244" t="s">
        <v>21</v>
      </c>
      <c r="I24" s="245"/>
      <c r="J24" s="15"/>
      <c r="K24" s="17">
        <v>163204</v>
      </c>
      <c r="L24" s="17">
        <v>2858</v>
      </c>
      <c r="M24" s="17">
        <v>22686</v>
      </c>
      <c r="N24" s="17">
        <v>18763</v>
      </c>
      <c r="P24" s="2">
        <f t="shared" si="9"/>
        <v>2</v>
      </c>
      <c r="Q24" s="2">
        <f t="shared" si="9"/>
        <v>1</v>
      </c>
      <c r="R24" s="2">
        <f t="shared" si="9"/>
        <v>8</v>
      </c>
      <c r="S24" s="2">
        <f t="shared" si="9"/>
        <v>1</v>
      </c>
      <c r="T24" s="2">
        <f t="shared" si="10"/>
        <v>204</v>
      </c>
      <c r="U24" s="2">
        <f t="shared" si="10"/>
        <v>8</v>
      </c>
      <c r="V24" s="2">
        <f t="shared" si="10"/>
        <v>86</v>
      </c>
      <c r="W24" s="2">
        <f t="shared" si="10"/>
        <v>63</v>
      </c>
      <c r="Y24" s="3">
        <f t="shared" si="6"/>
        <v>163204</v>
      </c>
      <c r="Z24" s="3">
        <f t="shared" si="6"/>
        <v>2858</v>
      </c>
      <c r="AA24" s="3">
        <f t="shared" si="6"/>
        <v>22686</v>
      </c>
      <c r="AB24" s="3">
        <f t="shared" si="6"/>
        <v>18763</v>
      </c>
      <c r="AC24" s="3">
        <f t="shared" si="7"/>
        <v>3032</v>
      </c>
      <c r="AD24" s="3">
        <f t="shared" si="7"/>
        <v>6491</v>
      </c>
      <c r="AE24" s="3">
        <f t="shared" si="7"/>
        <v>9108</v>
      </c>
      <c r="AF24" s="3">
        <f t="shared" si="7"/>
        <v>1691</v>
      </c>
    </row>
    <row r="25" spans="1:32" ht="24" customHeight="1" thickBot="1">
      <c r="A25" s="254" t="s">
        <v>22</v>
      </c>
      <c r="B25" s="255"/>
      <c r="C25" s="15"/>
      <c r="D25" s="16">
        <v>1868520</v>
      </c>
      <c r="E25" s="16">
        <v>1845938</v>
      </c>
      <c r="F25" s="16">
        <v>1539283</v>
      </c>
      <c r="G25" s="16">
        <v>1845917</v>
      </c>
      <c r="H25" s="254" t="s">
        <v>22</v>
      </c>
      <c r="I25" s="255"/>
      <c r="J25" s="15"/>
      <c r="K25" s="16">
        <v>1777433</v>
      </c>
      <c r="L25" s="16">
        <v>1771288</v>
      </c>
      <c r="M25" s="16">
        <v>1610222</v>
      </c>
      <c r="N25" s="16">
        <v>1833373</v>
      </c>
      <c r="P25" s="2">
        <f t="shared" si="9"/>
        <v>8520</v>
      </c>
      <c r="Q25" s="2">
        <f t="shared" si="9"/>
        <v>5938</v>
      </c>
      <c r="R25" s="2">
        <f t="shared" si="9"/>
        <v>9283</v>
      </c>
      <c r="S25" s="2">
        <f t="shared" si="9"/>
        <v>5917</v>
      </c>
      <c r="T25" s="2">
        <f t="shared" si="10"/>
        <v>7433</v>
      </c>
      <c r="U25" s="2">
        <f t="shared" si="10"/>
        <v>1288</v>
      </c>
      <c r="V25" s="2">
        <f t="shared" si="10"/>
        <v>222</v>
      </c>
      <c r="W25" s="2">
        <f t="shared" si="10"/>
        <v>3373</v>
      </c>
      <c r="Y25" s="3">
        <f t="shared" si="6"/>
        <v>1777433</v>
      </c>
      <c r="Z25" s="3">
        <f t="shared" si="6"/>
        <v>1771288</v>
      </c>
      <c r="AA25" s="3">
        <f t="shared" si="6"/>
        <v>1610222</v>
      </c>
      <c r="AB25" s="3">
        <f t="shared" si="6"/>
        <v>1833373</v>
      </c>
      <c r="AC25" s="3">
        <f t="shared" si="7"/>
        <v>1868520</v>
      </c>
      <c r="AD25" s="3">
        <f t="shared" si="7"/>
        <v>1845938</v>
      </c>
      <c r="AE25" s="3">
        <f t="shared" si="7"/>
        <v>1539283</v>
      </c>
      <c r="AF25" s="3">
        <f t="shared" si="7"/>
        <v>1845917</v>
      </c>
    </row>
    <row r="26" spans="1:32" ht="15" customHeight="1" thickBot="1">
      <c r="A26" s="244" t="s">
        <v>23</v>
      </c>
      <c r="B26" s="245"/>
      <c r="C26" s="15"/>
      <c r="D26" s="17">
        <v>575531</v>
      </c>
      <c r="E26" s="17">
        <v>569694</v>
      </c>
      <c r="F26" s="17">
        <v>556684</v>
      </c>
      <c r="G26" s="17">
        <v>553440</v>
      </c>
      <c r="H26" s="244" t="s">
        <v>23</v>
      </c>
      <c r="I26" s="245"/>
      <c r="J26" s="15"/>
      <c r="K26" s="17">
        <v>575121</v>
      </c>
      <c r="L26" s="17">
        <v>566966</v>
      </c>
      <c r="M26" s="17">
        <v>558854</v>
      </c>
      <c r="N26" s="17">
        <v>580883</v>
      </c>
      <c r="P26" s="2">
        <f t="shared" si="9"/>
        <v>531</v>
      </c>
      <c r="Q26" s="2">
        <f t="shared" si="9"/>
        <v>694</v>
      </c>
      <c r="R26" s="2">
        <f t="shared" si="9"/>
        <v>684</v>
      </c>
      <c r="S26" s="2">
        <f t="shared" si="9"/>
        <v>440</v>
      </c>
      <c r="T26" s="2">
        <f t="shared" si="10"/>
        <v>121</v>
      </c>
      <c r="U26" s="2">
        <f t="shared" si="10"/>
        <v>966</v>
      </c>
      <c r="V26" s="2">
        <f t="shared" si="10"/>
        <v>854</v>
      </c>
      <c r="W26" s="2">
        <f t="shared" si="10"/>
        <v>883</v>
      </c>
      <c r="Y26" s="3">
        <f t="shared" si="6"/>
        <v>575121</v>
      </c>
      <c r="Z26" s="3">
        <f t="shared" si="6"/>
        <v>566966</v>
      </c>
      <c r="AA26" s="3">
        <f t="shared" si="6"/>
        <v>558854</v>
      </c>
      <c r="AB26" s="3">
        <f t="shared" si="6"/>
        <v>580883</v>
      </c>
      <c r="AC26" s="3">
        <f t="shared" si="7"/>
        <v>575531</v>
      </c>
      <c r="AD26" s="3">
        <f t="shared" si="7"/>
        <v>569694</v>
      </c>
      <c r="AE26" s="3">
        <f t="shared" si="7"/>
        <v>556684</v>
      </c>
      <c r="AF26" s="3">
        <f t="shared" si="7"/>
        <v>553440</v>
      </c>
    </row>
    <row r="27" spans="1:32" ht="15.75" customHeight="1" thickBot="1">
      <c r="A27" s="244" t="s">
        <v>24</v>
      </c>
      <c r="B27" s="245"/>
      <c r="C27" s="15"/>
      <c r="D27" s="17">
        <v>168718</v>
      </c>
      <c r="E27" s="17">
        <v>167790</v>
      </c>
      <c r="F27" s="18"/>
      <c r="G27" s="17">
        <v>165934</v>
      </c>
      <c r="H27" s="244" t="s">
        <v>24</v>
      </c>
      <c r="I27" s="245"/>
      <c r="J27" s="15"/>
      <c r="K27" s="17">
        <v>172429</v>
      </c>
      <c r="L27" s="17">
        <v>171501</v>
      </c>
      <c r="M27" s="17">
        <v>170573</v>
      </c>
      <c r="N27" s="17">
        <v>169645</v>
      </c>
      <c r="P27" s="2">
        <f t="shared" si="9"/>
        <v>718</v>
      </c>
      <c r="Q27" s="2">
        <f t="shared" si="9"/>
        <v>790</v>
      </c>
      <c r="R27" s="2" t="e">
        <f t="shared" si="9"/>
        <v>#VALUE!</v>
      </c>
      <c r="S27" s="2">
        <f t="shared" si="9"/>
        <v>934</v>
      </c>
      <c r="T27" s="2">
        <f t="shared" si="10"/>
        <v>429</v>
      </c>
      <c r="U27" s="2">
        <f t="shared" si="10"/>
        <v>501</v>
      </c>
      <c r="V27" s="2">
        <f t="shared" si="10"/>
        <v>573</v>
      </c>
      <c r="W27" s="2">
        <f t="shared" si="10"/>
        <v>645</v>
      </c>
      <c r="Y27" s="3">
        <f t="shared" si="6"/>
        <v>172429</v>
      </c>
      <c r="Z27" s="3">
        <f t="shared" si="6"/>
        <v>171501</v>
      </c>
      <c r="AA27" s="3">
        <f t="shared" si="6"/>
        <v>170573</v>
      </c>
      <c r="AB27" s="3">
        <f t="shared" si="6"/>
        <v>169645</v>
      </c>
      <c r="AC27" s="3">
        <f t="shared" si="7"/>
        <v>168718</v>
      </c>
      <c r="AD27" s="3">
        <f t="shared" si="7"/>
        <v>167790</v>
      </c>
      <c r="AE27" s="3">
        <f t="shared" si="7"/>
        <v>0</v>
      </c>
      <c r="AF27" s="3">
        <f t="shared" si="7"/>
        <v>165934</v>
      </c>
    </row>
    <row r="28" spans="1:32" ht="30" customHeight="1" thickBot="1">
      <c r="A28" s="244" t="s">
        <v>25</v>
      </c>
      <c r="B28" s="245"/>
      <c r="C28" s="15"/>
      <c r="D28" s="18">
        <v>600</v>
      </c>
      <c r="E28" s="18">
        <v>200</v>
      </c>
      <c r="F28" s="18"/>
      <c r="G28" s="18">
        <v>200</v>
      </c>
      <c r="H28" s="244" t="s">
        <v>25</v>
      </c>
      <c r="I28" s="245"/>
      <c r="J28" s="15"/>
      <c r="K28" s="18">
        <v>200</v>
      </c>
      <c r="L28" s="18">
        <v>600</v>
      </c>
      <c r="M28" s="18">
        <v>600</v>
      </c>
      <c r="N28" s="18">
        <v>200</v>
      </c>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200</v>
      </c>
      <c r="Z28" s="3">
        <f t="shared" si="6"/>
        <v>600</v>
      </c>
      <c r="AA28" s="3">
        <f t="shared" si="6"/>
        <v>600</v>
      </c>
      <c r="AB28" s="3">
        <f t="shared" si="6"/>
        <v>200</v>
      </c>
      <c r="AC28" s="3">
        <f t="shared" si="7"/>
        <v>600</v>
      </c>
      <c r="AD28" s="3">
        <f t="shared" si="7"/>
        <v>200</v>
      </c>
      <c r="AE28" s="3">
        <f t="shared" si="7"/>
        <v>0</v>
      </c>
      <c r="AF28" s="3">
        <f t="shared" si="7"/>
        <v>200</v>
      </c>
    </row>
    <row r="29" spans="1:32" ht="15" customHeight="1" thickBot="1">
      <c r="A29" s="254" t="s">
        <v>26</v>
      </c>
      <c r="B29" s="255"/>
      <c r="C29" s="15"/>
      <c r="D29" s="16">
        <v>7854130</v>
      </c>
      <c r="E29" s="16">
        <v>7832107</v>
      </c>
      <c r="F29" s="16">
        <v>7653859</v>
      </c>
      <c r="G29" s="16">
        <v>8049652</v>
      </c>
      <c r="H29" s="254" t="s">
        <v>26</v>
      </c>
      <c r="I29" s="255"/>
      <c r="J29" s="15"/>
      <c r="K29" s="16">
        <v>7472230</v>
      </c>
      <c r="L29" s="16">
        <v>8779505</v>
      </c>
      <c r="M29" s="16">
        <v>9123731</v>
      </c>
      <c r="N29" s="16">
        <v>7689361</v>
      </c>
      <c r="P29" s="2">
        <f t="shared" si="9"/>
        <v>4130</v>
      </c>
      <c r="Q29" s="2">
        <f t="shared" si="9"/>
        <v>2107</v>
      </c>
      <c r="R29" s="2">
        <f t="shared" si="9"/>
        <v>3859</v>
      </c>
      <c r="S29" s="2">
        <f t="shared" si="9"/>
        <v>9652</v>
      </c>
      <c r="T29" s="2">
        <f t="shared" si="10"/>
        <v>2230</v>
      </c>
      <c r="U29" s="2">
        <f t="shared" si="10"/>
        <v>9505</v>
      </c>
      <c r="V29" s="2">
        <f t="shared" si="10"/>
        <v>3731</v>
      </c>
      <c r="W29" s="2">
        <f t="shared" si="10"/>
        <v>9361</v>
      </c>
      <c r="Y29" s="3">
        <f t="shared" si="6"/>
        <v>7472230</v>
      </c>
      <c r="Z29" s="3">
        <f t="shared" si="6"/>
        <v>8779505</v>
      </c>
      <c r="AA29" s="3">
        <f t="shared" si="6"/>
        <v>9123731</v>
      </c>
      <c r="AB29" s="3">
        <f t="shared" si="6"/>
        <v>7689361</v>
      </c>
      <c r="AC29" s="3">
        <f t="shared" si="7"/>
        <v>7854130</v>
      </c>
      <c r="AD29" s="3">
        <f t="shared" si="7"/>
        <v>7832107</v>
      </c>
      <c r="AE29" s="3">
        <f t="shared" si="7"/>
        <v>7653859</v>
      </c>
      <c r="AF29" s="3">
        <f t="shared" si="7"/>
        <v>8049652</v>
      </c>
    </row>
    <row r="30" spans="1:32" ht="15" customHeight="1" thickBot="1">
      <c r="A30" s="254" t="s">
        <v>27</v>
      </c>
      <c r="B30" s="255"/>
      <c r="C30" s="15"/>
      <c r="D30" s="16">
        <v>6261576</v>
      </c>
      <c r="E30" s="16">
        <v>6206470</v>
      </c>
      <c r="F30" s="19"/>
      <c r="G30" s="16">
        <v>6335694</v>
      </c>
      <c r="H30" s="254" t="s">
        <v>27</v>
      </c>
      <c r="I30" s="255"/>
      <c r="J30" s="15"/>
      <c r="K30" s="16">
        <v>4599823</v>
      </c>
      <c r="L30" s="16">
        <v>5841150</v>
      </c>
      <c r="M30" s="16">
        <v>6145064</v>
      </c>
      <c r="N30" s="16">
        <v>6075936</v>
      </c>
      <c r="P30" s="2">
        <f t="shared" si="9"/>
        <v>1576</v>
      </c>
      <c r="Q30" s="2">
        <f t="shared" si="9"/>
        <v>6470</v>
      </c>
      <c r="R30" s="2" t="e">
        <f t="shared" si="9"/>
        <v>#VALUE!</v>
      </c>
      <c r="S30" s="2">
        <f t="shared" si="9"/>
        <v>5694</v>
      </c>
      <c r="T30" s="2">
        <f t="shared" si="10"/>
        <v>9823</v>
      </c>
      <c r="U30" s="2">
        <f t="shared" si="10"/>
        <v>1150</v>
      </c>
      <c r="V30" s="2">
        <f t="shared" si="10"/>
        <v>5064</v>
      </c>
      <c r="W30" s="2">
        <f t="shared" si="10"/>
        <v>5936</v>
      </c>
      <c r="Y30" s="3">
        <f t="shared" si="6"/>
        <v>4599823</v>
      </c>
      <c r="Z30" s="3">
        <f t="shared" si="6"/>
        <v>5841150</v>
      </c>
      <c r="AA30" s="3">
        <f t="shared" si="6"/>
        <v>6145064</v>
      </c>
      <c r="AB30" s="3">
        <f t="shared" si="6"/>
        <v>6075936</v>
      </c>
      <c r="AC30" s="3">
        <f t="shared" si="7"/>
        <v>6261576</v>
      </c>
      <c r="AD30" s="3">
        <f t="shared" si="7"/>
        <v>6206470</v>
      </c>
      <c r="AE30" s="3">
        <f t="shared" si="7"/>
        <v>0</v>
      </c>
      <c r="AF30" s="3">
        <f t="shared" si="7"/>
        <v>6335694</v>
      </c>
    </row>
    <row r="31" spans="1:32" ht="15" customHeight="1" thickBot="1">
      <c r="A31" s="244" t="s">
        <v>28</v>
      </c>
      <c r="B31" s="245"/>
      <c r="C31" s="15"/>
      <c r="D31" s="17">
        <v>3392433</v>
      </c>
      <c r="E31" s="17">
        <v>3310171</v>
      </c>
      <c r="F31" s="18"/>
      <c r="G31" s="17">
        <v>3976240</v>
      </c>
      <c r="H31" s="244" t="s">
        <v>28</v>
      </c>
      <c r="I31" s="245"/>
      <c r="J31" s="15"/>
      <c r="K31" s="17">
        <v>2572712</v>
      </c>
      <c r="L31" s="17">
        <v>2512122</v>
      </c>
      <c r="M31" s="17">
        <v>3507415</v>
      </c>
      <c r="N31" s="17">
        <v>3436734</v>
      </c>
      <c r="P31" s="2">
        <f t="shared" si="9"/>
        <v>2433</v>
      </c>
      <c r="Q31" s="2">
        <f t="shared" si="9"/>
        <v>171</v>
      </c>
      <c r="R31" s="2" t="e">
        <f t="shared" si="9"/>
        <v>#VALUE!</v>
      </c>
      <c r="S31" s="2">
        <f t="shared" si="9"/>
        <v>6240</v>
      </c>
      <c r="T31" s="2">
        <f t="shared" si="10"/>
        <v>2712</v>
      </c>
      <c r="U31" s="2">
        <f t="shared" si="10"/>
        <v>2122</v>
      </c>
      <c r="V31" s="2">
        <f t="shared" si="10"/>
        <v>7415</v>
      </c>
      <c r="W31" s="2">
        <f t="shared" si="10"/>
        <v>6734</v>
      </c>
      <c r="Y31" s="3">
        <f t="shared" si="6"/>
        <v>2572712</v>
      </c>
      <c r="Z31" s="3">
        <f t="shared" si="6"/>
        <v>2512122</v>
      </c>
      <c r="AA31" s="3">
        <f t="shared" si="6"/>
        <v>3507415</v>
      </c>
      <c r="AB31" s="3">
        <f t="shared" si="6"/>
        <v>3436734</v>
      </c>
      <c r="AC31" s="3">
        <f t="shared" si="7"/>
        <v>3392433</v>
      </c>
      <c r="AD31" s="3">
        <f t="shared" si="7"/>
        <v>3310171</v>
      </c>
      <c r="AE31" s="3">
        <f t="shared" si="7"/>
        <v>0</v>
      </c>
      <c r="AF31" s="3">
        <f t="shared" si="7"/>
        <v>3976240</v>
      </c>
    </row>
    <row r="32" spans="1:32" ht="24" customHeight="1" thickBot="1">
      <c r="A32" s="244" t="s">
        <v>29</v>
      </c>
      <c r="B32" s="245"/>
      <c r="C32" s="15"/>
      <c r="D32" s="17">
        <v>2869143</v>
      </c>
      <c r="E32" s="17">
        <v>2896299</v>
      </c>
      <c r="F32" s="18"/>
      <c r="G32" s="17">
        <v>2359454</v>
      </c>
      <c r="H32" s="244" t="s">
        <v>29</v>
      </c>
      <c r="I32" s="245"/>
      <c r="J32" s="15"/>
      <c r="K32" s="17">
        <v>2027111</v>
      </c>
      <c r="L32" s="17">
        <v>3329027</v>
      </c>
      <c r="M32" s="17">
        <v>2637649</v>
      </c>
      <c r="N32" s="17">
        <v>2639202</v>
      </c>
      <c r="P32" s="2">
        <f t="shared" si="9"/>
        <v>9143</v>
      </c>
      <c r="Q32" s="2">
        <f t="shared" si="9"/>
        <v>6299</v>
      </c>
      <c r="R32" s="2" t="e">
        <f t="shared" si="9"/>
        <v>#VALUE!</v>
      </c>
      <c r="S32" s="2">
        <f t="shared" si="9"/>
        <v>9454</v>
      </c>
      <c r="T32" s="2">
        <f t="shared" si="10"/>
        <v>7111</v>
      </c>
      <c r="U32" s="2">
        <f t="shared" si="10"/>
        <v>9027</v>
      </c>
      <c r="V32" s="2">
        <f t="shared" si="10"/>
        <v>7649</v>
      </c>
      <c r="W32" s="2">
        <f t="shared" si="10"/>
        <v>9202</v>
      </c>
      <c r="Y32" s="3">
        <f t="shared" si="6"/>
        <v>2027111</v>
      </c>
      <c r="Z32" s="3">
        <f t="shared" si="6"/>
        <v>3329027</v>
      </c>
      <c r="AA32" s="3">
        <f t="shared" si="6"/>
        <v>2637649</v>
      </c>
      <c r="AB32" s="3">
        <f t="shared" si="6"/>
        <v>2639202</v>
      </c>
      <c r="AC32" s="3">
        <f t="shared" si="7"/>
        <v>2869143</v>
      </c>
      <c r="AD32" s="3">
        <f t="shared" si="7"/>
        <v>2896299</v>
      </c>
      <c r="AE32" s="3">
        <f t="shared" si="7"/>
        <v>0</v>
      </c>
      <c r="AF32" s="3">
        <f t="shared" si="7"/>
        <v>2359454</v>
      </c>
    </row>
    <row r="33" spans="1:32" ht="24" customHeight="1" thickBot="1">
      <c r="A33" s="254" t="s">
        <v>30</v>
      </c>
      <c r="B33" s="255"/>
      <c r="C33" s="15"/>
      <c r="D33" s="16">
        <v>1592554</v>
      </c>
      <c r="E33" s="16">
        <v>1625636</v>
      </c>
      <c r="F33" s="16">
        <v>1662545</v>
      </c>
      <c r="G33" s="16">
        <v>1713959</v>
      </c>
      <c r="H33" s="254" t="s">
        <v>30</v>
      </c>
      <c r="I33" s="255"/>
      <c r="J33" s="15"/>
      <c r="K33" s="16">
        <v>2872407</v>
      </c>
      <c r="L33" s="16">
        <v>2938355</v>
      </c>
      <c r="M33" s="16">
        <v>2978667</v>
      </c>
      <c r="N33" s="16">
        <v>1613425</v>
      </c>
      <c r="P33" s="2">
        <f t="shared" si="9"/>
        <v>2554</v>
      </c>
      <c r="Q33" s="2">
        <f t="shared" si="9"/>
        <v>5636</v>
      </c>
      <c r="R33" s="2">
        <f t="shared" si="9"/>
        <v>2545</v>
      </c>
      <c r="S33" s="2">
        <f t="shared" si="9"/>
        <v>3959</v>
      </c>
      <c r="T33" s="2">
        <f t="shared" si="10"/>
        <v>2407</v>
      </c>
      <c r="U33" s="2">
        <f t="shared" si="10"/>
        <v>8355</v>
      </c>
      <c r="V33" s="2">
        <f t="shared" si="10"/>
        <v>8667</v>
      </c>
      <c r="W33" s="2">
        <f t="shared" si="10"/>
        <v>3425</v>
      </c>
      <c r="Y33" s="3">
        <f t="shared" si="6"/>
        <v>2872407</v>
      </c>
      <c r="Z33" s="3">
        <f t="shared" si="6"/>
        <v>2938355</v>
      </c>
      <c r="AA33" s="3">
        <f t="shared" si="6"/>
        <v>2978667</v>
      </c>
      <c r="AB33" s="3">
        <f t="shared" si="6"/>
        <v>1613425</v>
      </c>
      <c r="AC33" s="3">
        <f t="shared" si="7"/>
        <v>1592554</v>
      </c>
      <c r="AD33" s="3">
        <f t="shared" si="7"/>
        <v>1625636</v>
      </c>
      <c r="AE33" s="3">
        <f t="shared" si="7"/>
        <v>1662545</v>
      </c>
      <c r="AF33" s="3">
        <f t="shared" si="7"/>
        <v>1713959</v>
      </c>
    </row>
    <row r="34" spans="1:32" ht="30" customHeight="1" thickBot="1">
      <c r="A34" s="244" t="s">
        <v>31</v>
      </c>
      <c r="B34" s="245"/>
      <c r="C34" s="15"/>
      <c r="D34" s="17">
        <v>1370973</v>
      </c>
      <c r="E34" s="17">
        <v>1370973</v>
      </c>
      <c r="F34" s="17">
        <v>1370973</v>
      </c>
      <c r="G34" s="17">
        <v>1370973</v>
      </c>
      <c r="H34" s="244" t="s">
        <v>31</v>
      </c>
      <c r="I34" s="245"/>
      <c r="J34" s="15"/>
      <c r="K34" s="17">
        <v>2741945</v>
      </c>
      <c r="L34" s="17">
        <v>2741945</v>
      </c>
      <c r="M34" s="17">
        <v>2741945</v>
      </c>
      <c r="N34" s="17">
        <v>1370973</v>
      </c>
      <c r="P34" s="2">
        <f t="shared" si="9"/>
        <v>973</v>
      </c>
      <c r="Q34" s="2">
        <f t="shared" si="9"/>
        <v>973</v>
      </c>
      <c r="R34" s="2">
        <f t="shared" si="9"/>
        <v>973</v>
      </c>
      <c r="S34" s="2">
        <f t="shared" si="9"/>
        <v>973</v>
      </c>
      <c r="T34" s="2">
        <f t="shared" si="10"/>
        <v>1945</v>
      </c>
      <c r="U34" s="2">
        <f t="shared" si="10"/>
        <v>1945</v>
      </c>
      <c r="V34" s="2">
        <f t="shared" si="10"/>
        <v>1945</v>
      </c>
      <c r="W34" s="2">
        <f t="shared" si="10"/>
        <v>973</v>
      </c>
      <c r="Y34" s="3">
        <f t="shared" si="6"/>
        <v>2741945</v>
      </c>
      <c r="Z34" s="3">
        <f t="shared" si="6"/>
        <v>2741945</v>
      </c>
      <c r="AA34" s="3">
        <f t="shared" si="6"/>
        <v>2741945</v>
      </c>
      <c r="AB34" s="3">
        <f t="shared" si="6"/>
        <v>1370973</v>
      </c>
      <c r="AC34" s="3">
        <f t="shared" si="7"/>
        <v>1370973</v>
      </c>
      <c r="AD34" s="3">
        <f t="shared" si="7"/>
        <v>1370973</v>
      </c>
      <c r="AE34" s="3">
        <f t="shared" si="7"/>
        <v>1370973</v>
      </c>
      <c r="AF34" s="3">
        <f t="shared" si="7"/>
        <v>1370973</v>
      </c>
    </row>
    <row r="35" spans="1:32" ht="30" customHeight="1" thickBot="1">
      <c r="A35" s="244" t="s">
        <v>32</v>
      </c>
      <c r="B35" s="245"/>
      <c r="C35" s="15"/>
      <c r="D35" s="17">
        <v>10420</v>
      </c>
      <c r="E35" s="17">
        <v>10420</v>
      </c>
      <c r="F35" s="17">
        <v>10420</v>
      </c>
      <c r="G35" s="17">
        <v>10420</v>
      </c>
      <c r="H35" s="244" t="s">
        <v>32</v>
      </c>
      <c r="I35" s="245"/>
      <c r="J35" s="15"/>
      <c r="K35" s="17">
        <v>10420</v>
      </c>
      <c r="L35" s="17">
        <v>10420</v>
      </c>
      <c r="M35" s="17">
        <v>10420</v>
      </c>
      <c r="N35" s="17">
        <v>10420</v>
      </c>
      <c r="P35" s="2">
        <f t="shared" si="9"/>
        <v>20</v>
      </c>
      <c r="Q35" s="2">
        <f t="shared" si="9"/>
        <v>20</v>
      </c>
      <c r="R35" s="2">
        <f t="shared" si="9"/>
        <v>20</v>
      </c>
      <c r="S35" s="2">
        <f t="shared" si="9"/>
        <v>20</v>
      </c>
      <c r="T35" s="2">
        <f t="shared" si="10"/>
        <v>20</v>
      </c>
      <c r="U35" s="2">
        <f t="shared" si="10"/>
        <v>20</v>
      </c>
      <c r="V35" s="2">
        <f t="shared" si="10"/>
        <v>20</v>
      </c>
      <c r="W35" s="2">
        <f t="shared" si="10"/>
        <v>20</v>
      </c>
      <c r="Y35" s="3">
        <f t="shared" si="6"/>
        <v>10420</v>
      </c>
      <c r="Z35" s="3">
        <f t="shared" si="6"/>
        <v>10420</v>
      </c>
      <c r="AA35" s="3">
        <f t="shared" si="6"/>
        <v>10420</v>
      </c>
      <c r="AB35" s="3">
        <f t="shared" si="6"/>
        <v>10420</v>
      </c>
      <c r="AC35" s="3">
        <f t="shared" si="7"/>
        <v>10420</v>
      </c>
      <c r="AD35" s="3">
        <f t="shared" si="7"/>
        <v>10420</v>
      </c>
      <c r="AE35" s="3">
        <f t="shared" si="7"/>
        <v>10420</v>
      </c>
      <c r="AF35" s="3">
        <f t="shared" si="7"/>
        <v>10420</v>
      </c>
    </row>
    <row r="36" spans="1:32" ht="36" customHeight="1" thickBot="1">
      <c r="A36" s="244" t="s">
        <v>33</v>
      </c>
      <c r="B36" s="245"/>
      <c r="C36" s="15"/>
      <c r="D36" s="17">
        <v>117453</v>
      </c>
      <c r="E36" s="17">
        <v>150535</v>
      </c>
      <c r="F36" s="17">
        <v>182342</v>
      </c>
      <c r="G36" s="17">
        <v>233755</v>
      </c>
      <c r="H36" s="244" t="s">
        <v>33</v>
      </c>
      <c r="I36" s="245"/>
      <c r="J36" s="15"/>
      <c r="K36" s="17">
        <v>34369</v>
      </c>
      <c r="L36" s="17">
        <v>100318</v>
      </c>
      <c r="M36" s="17">
        <v>137758</v>
      </c>
      <c r="N36" s="17">
        <v>143119</v>
      </c>
      <c r="P36" s="2">
        <f t="shared" si="9"/>
        <v>453</v>
      </c>
      <c r="Q36" s="2">
        <f t="shared" si="9"/>
        <v>535</v>
      </c>
      <c r="R36" s="2">
        <f t="shared" si="9"/>
        <v>342</v>
      </c>
      <c r="S36" s="2">
        <f t="shared" si="9"/>
        <v>755</v>
      </c>
      <c r="T36" s="2">
        <f t="shared" si="10"/>
        <v>69</v>
      </c>
      <c r="U36" s="2">
        <f t="shared" si="10"/>
        <v>318</v>
      </c>
      <c r="V36" s="2">
        <f t="shared" si="10"/>
        <v>758</v>
      </c>
      <c r="W36" s="2">
        <f t="shared" si="10"/>
        <v>119</v>
      </c>
      <c r="Y36" s="3">
        <f t="shared" si="6"/>
        <v>34369</v>
      </c>
      <c r="Z36" s="3">
        <f t="shared" si="6"/>
        <v>100318</v>
      </c>
      <c r="AA36" s="3">
        <f t="shared" si="6"/>
        <v>137758</v>
      </c>
      <c r="AB36" s="3">
        <f t="shared" si="6"/>
        <v>143119</v>
      </c>
      <c r="AC36" s="3">
        <f t="shared" si="7"/>
        <v>117453</v>
      </c>
      <c r="AD36" s="3">
        <f t="shared" si="7"/>
        <v>150535</v>
      </c>
      <c r="AE36" s="3">
        <f t="shared" si="7"/>
        <v>182342</v>
      </c>
      <c r="AF36" s="3">
        <f t="shared" si="7"/>
        <v>233755</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7854130</v>
      </c>
      <c r="E38" s="16">
        <v>7832107</v>
      </c>
      <c r="F38" s="16">
        <v>1662545</v>
      </c>
      <c r="G38" s="16">
        <v>8049652</v>
      </c>
      <c r="H38" s="254" t="s">
        <v>35</v>
      </c>
      <c r="I38" s="255"/>
      <c r="J38" s="15"/>
      <c r="K38" s="16">
        <v>7472230</v>
      </c>
      <c r="L38" s="16">
        <v>8779505</v>
      </c>
      <c r="M38" s="16">
        <v>9123731</v>
      </c>
      <c r="N38" s="16">
        <v>7689361</v>
      </c>
      <c r="P38" s="2">
        <f t="shared" si="9"/>
        <v>4130</v>
      </c>
      <c r="Q38" s="2">
        <f t="shared" si="9"/>
        <v>2107</v>
      </c>
      <c r="R38" s="2">
        <f t="shared" si="9"/>
        <v>2545</v>
      </c>
      <c r="S38" s="2">
        <f t="shared" si="9"/>
        <v>9652</v>
      </c>
      <c r="T38" s="2">
        <f t="shared" si="10"/>
        <v>2230</v>
      </c>
      <c r="U38" s="2">
        <f t="shared" si="10"/>
        <v>9505</v>
      </c>
      <c r="V38" s="2">
        <f t="shared" si="10"/>
        <v>3731</v>
      </c>
      <c r="W38" s="2">
        <f t="shared" si="10"/>
        <v>9361</v>
      </c>
      <c r="Y38" s="3">
        <f t="shared" si="6"/>
        <v>7472230</v>
      </c>
      <c r="Z38" s="3">
        <f t="shared" si="6"/>
        <v>8779505</v>
      </c>
      <c r="AA38" s="3">
        <f t="shared" si="6"/>
        <v>9123731</v>
      </c>
      <c r="AB38" s="3">
        <f t="shared" si="6"/>
        <v>7689361</v>
      </c>
      <c r="AC38" s="3">
        <f t="shared" si="7"/>
        <v>7854130</v>
      </c>
      <c r="AD38" s="3">
        <f t="shared" si="7"/>
        <v>7832107</v>
      </c>
      <c r="AE38" s="3">
        <f t="shared" si="7"/>
        <v>1662545</v>
      </c>
      <c r="AF38" s="3">
        <f t="shared" si="7"/>
        <v>8049652</v>
      </c>
    </row>
    <row r="39" spans="1:32" ht="15" customHeight="1" thickBot="1">
      <c r="A39" s="21" t="s">
        <v>1712</v>
      </c>
      <c r="H39" s="21" t="s">
        <v>1713</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628</v>
      </c>
      <c r="D1" s="155" t="s">
        <v>1919</v>
      </c>
    </row>
    <row r="2" spans="1:11">
      <c r="A2" s="7"/>
      <c r="B2" s="198" t="s">
        <v>540</v>
      </c>
      <c r="C2" s="199" t="s">
        <v>37</v>
      </c>
      <c r="D2" s="199" t="str">
        <f>'Input yearly KBC'!N18</f>
        <v>Năm 2014</v>
      </c>
      <c r="E2" s="199" t="str">
        <f>'Input yearly KBC'!O18</f>
        <v>Năm 2015</v>
      </c>
      <c r="F2" s="199" t="str">
        <f>'Input yearly KBC'!P18</f>
        <v>Năm 2016</v>
      </c>
      <c r="G2" s="199" t="str">
        <f>'Input yearly KBC'!Q18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KBC'!N3</f>
        <v>1069035</v>
      </c>
      <c r="E4" s="172">
        <f>'Input yearly KBC'!O3</f>
        <v>1434852</v>
      </c>
      <c r="F4" s="172">
        <f>'Input yearly KBC'!P3</f>
        <v>1972459</v>
      </c>
      <c r="G4" s="172">
        <f>'Input yearly KBC'!Q3</f>
        <v>1260199</v>
      </c>
      <c r="H4" s="171"/>
      <c r="I4" s="268"/>
      <c r="J4" s="239"/>
      <c r="K4" s="269"/>
    </row>
    <row r="5" spans="1:11">
      <c r="A5" s="7"/>
      <c r="B5" s="170" t="s">
        <v>542</v>
      </c>
      <c r="C5" s="170" t="s">
        <v>38</v>
      </c>
      <c r="D5" s="173">
        <f>'Input yearly KBC'!N5</f>
        <v>587669</v>
      </c>
      <c r="E5" s="173">
        <f>'Input yearly KBC'!O5</f>
        <v>573447</v>
      </c>
      <c r="F5" s="173">
        <f>'Input yearly KBC'!P5</f>
        <v>1107393</v>
      </c>
      <c r="G5" s="173">
        <f>'Input yearly KBC'!Q5</f>
        <v>649670</v>
      </c>
      <c r="H5" s="171"/>
      <c r="I5" s="268"/>
      <c r="J5" s="239"/>
      <c r="K5" s="269"/>
    </row>
    <row r="6" spans="1:11">
      <c r="A6" s="7"/>
      <c r="B6" s="170" t="s">
        <v>543</v>
      </c>
      <c r="C6" s="170" t="s">
        <v>38</v>
      </c>
      <c r="D6" s="173">
        <f>'Input yearly KBC'!N15</f>
        <v>325617</v>
      </c>
      <c r="E6" s="173">
        <f>'Input yearly KBC'!O15</f>
        <v>611911</v>
      </c>
      <c r="F6" s="173">
        <f>'Input yearly KBC'!P15</f>
        <v>557370</v>
      </c>
      <c r="G6" s="173">
        <f>'Input yearly KBC'!Q15</f>
        <v>584522</v>
      </c>
      <c r="H6" s="171"/>
      <c r="I6" s="268"/>
      <c r="J6" s="239"/>
      <c r="K6" s="269"/>
    </row>
    <row r="7" spans="1:11">
      <c r="A7" s="7"/>
      <c r="B7" s="170" t="s">
        <v>544</v>
      </c>
      <c r="C7" s="170" t="s">
        <v>38</v>
      </c>
      <c r="D7" s="173">
        <f>'Input yearly KBC'!N33</f>
        <v>5376098</v>
      </c>
      <c r="E7" s="173">
        <f>'Input yearly KBC'!O33</f>
        <v>8036005</v>
      </c>
      <c r="F7" s="173">
        <f>'Input yearly KBC'!P33</f>
        <v>8621090</v>
      </c>
      <c r="G7" s="173">
        <f>'Input yearly KBC'!Q33</f>
        <v>9038107</v>
      </c>
      <c r="H7" s="171"/>
      <c r="I7" s="268"/>
      <c r="J7" s="239"/>
      <c r="K7" s="269"/>
    </row>
    <row r="8" spans="1:11">
      <c r="A8" s="7"/>
      <c r="B8" s="170" t="s">
        <v>545</v>
      </c>
      <c r="C8" s="171" t="s">
        <v>38</v>
      </c>
      <c r="D8" s="172">
        <f>'Input yearly KBC'!N29</f>
        <v>13048822</v>
      </c>
      <c r="E8" s="172">
        <f>'Input yearly KBC'!O29</f>
        <v>13653707</v>
      </c>
      <c r="F8" s="172">
        <f>'Input yearly KBC'!P29</f>
        <v>14657548</v>
      </c>
      <c r="G8" s="172">
        <f>'Input yearly KBC'!Q29</f>
        <v>15779768</v>
      </c>
      <c r="H8" s="171"/>
      <c r="I8" s="268"/>
      <c r="J8" s="239"/>
      <c r="K8" s="269"/>
    </row>
    <row r="9" spans="1:11">
      <c r="A9" s="7"/>
      <c r="B9" s="170" t="s">
        <v>546</v>
      </c>
      <c r="C9" s="171" t="s">
        <v>39</v>
      </c>
      <c r="D9" s="172">
        <f>'Input yearly KBC'!N34*1000000/10000</f>
        <v>395711200</v>
      </c>
      <c r="E9" s="172">
        <f>'Input yearly KBC'!O34*1000000/10000</f>
        <v>475711200</v>
      </c>
      <c r="F9" s="172">
        <f>'Input yearly KBC'!P34*1000000/10000</f>
        <v>475711200</v>
      </c>
      <c r="G9" s="172">
        <f>'Input yearly KBC'!Q34*1000000/10000</f>
        <v>475711200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0.54971913922369242</v>
      </c>
      <c r="E11" s="174">
        <f>E5/E4</f>
        <v>0.39965585300783635</v>
      </c>
      <c r="F11" s="174">
        <f>F5/F4</f>
        <v>0.56142763930707817</v>
      </c>
      <c r="G11" s="174">
        <f>G5/G4</f>
        <v>0.51552969015211092</v>
      </c>
      <c r="H11" s="171"/>
      <c r="I11" s="268"/>
      <c r="J11" s="239"/>
      <c r="K11" s="269"/>
    </row>
    <row r="12" spans="1:11">
      <c r="A12" s="7"/>
      <c r="B12" s="170" t="s">
        <v>570</v>
      </c>
      <c r="C12" s="171" t="s">
        <v>36</v>
      </c>
      <c r="D12" s="175">
        <f>D6/D4</f>
        <v>0.30458965328543969</v>
      </c>
      <c r="E12" s="174">
        <f>E6/E4</f>
        <v>0.42646279895069317</v>
      </c>
      <c r="F12" s="174">
        <f>F6/F4</f>
        <v>0.28257621577939007</v>
      </c>
      <c r="G12" s="174">
        <f>G6/G4</f>
        <v>0.46383309302737108</v>
      </c>
      <c r="H12" s="171"/>
      <c r="I12" s="268"/>
      <c r="J12" s="239"/>
      <c r="K12" s="269"/>
    </row>
    <row r="13" spans="1:11">
      <c r="A13" s="7"/>
      <c r="B13" s="170" t="s">
        <v>41</v>
      </c>
      <c r="C13" s="171" t="s">
        <v>40</v>
      </c>
      <c r="D13" s="172">
        <f>D6*1000000/D9</f>
        <v>822.86526133200175</v>
      </c>
      <c r="E13" s="173">
        <f>E6*1000000/E9</f>
        <v>1286.307743017192</v>
      </c>
      <c r="F13" s="173">
        <f>F6*1000000/F9</f>
        <v>1171.6562485810718</v>
      </c>
      <c r="G13" s="173">
        <f>G6*1000000/G9</f>
        <v>1228.7328950842443</v>
      </c>
      <c r="H13" s="171"/>
      <c r="I13" s="268"/>
      <c r="J13" s="239"/>
      <c r="K13" s="269"/>
    </row>
    <row r="14" spans="1:11">
      <c r="A14" s="7"/>
      <c r="B14" s="170" t="s">
        <v>548</v>
      </c>
      <c r="C14" s="171"/>
      <c r="D14" s="172">
        <f>D7*1000000/D9</f>
        <v>13585.91316091129</v>
      </c>
      <c r="E14" s="173">
        <f>E7*1000000/E9</f>
        <v>16892.612576706204</v>
      </c>
      <c r="F14" s="173">
        <f>F7*1000000/F9</f>
        <v>18122.52896295063</v>
      </c>
      <c r="G14" s="173">
        <f>G7*1000000/G9</f>
        <v>18999.146961433744</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0.34219366063786499</v>
      </c>
      <c r="F16" s="179">
        <f>(F4-E4)/ABS(E4)</f>
        <v>0.37467766710434247</v>
      </c>
      <c r="G16" s="179">
        <f>(G4-F4)/ABS(F4)</f>
        <v>-0.36110256284161041</v>
      </c>
      <c r="H16" s="171"/>
      <c r="I16" s="268"/>
      <c r="J16" s="239"/>
      <c r="K16" s="269"/>
    </row>
    <row r="17" spans="1:12">
      <c r="A17" s="7"/>
      <c r="B17" s="170" t="s">
        <v>543</v>
      </c>
      <c r="C17" s="180" t="s">
        <v>36</v>
      </c>
      <c r="D17" s="170"/>
      <c r="E17" s="179">
        <f>(E6-D6)/ABS(D6)</f>
        <v>0.87923542075505889</v>
      </c>
      <c r="F17" s="179">
        <f>(F6-E6)/ABS(E6)</f>
        <v>-8.9132243087638563E-2</v>
      </c>
      <c r="G17" s="179">
        <f>(G6-F6)/ABS(F6)</f>
        <v>4.8714498448068605E-2</v>
      </c>
      <c r="H17" s="171"/>
      <c r="I17" s="268"/>
      <c r="J17" s="239"/>
      <c r="K17" s="269"/>
    </row>
    <row r="18" spans="1:12">
      <c r="A18" s="7"/>
      <c r="B18" s="170" t="s">
        <v>41</v>
      </c>
      <c r="C18" s="177" t="s">
        <v>36</v>
      </c>
      <c r="D18" s="178"/>
      <c r="E18" s="179">
        <f>(E13-D13)/ABS(D13)</f>
        <v>0.56320579256803138</v>
      </c>
      <c r="F18" s="179">
        <f>(F13-E13)/ABS(E13)</f>
        <v>-8.9132243087638646E-2</v>
      </c>
      <c r="G18" s="179">
        <f>(G13-F13)/ABS(F13)</f>
        <v>4.871449844806857E-2</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9.1247584364659295E-2</v>
      </c>
      <c r="F20" s="175">
        <f>F6/AVERAGE(E7:F7)</f>
        <v>6.6922833783441826E-2</v>
      </c>
      <c r="G20" s="175">
        <f>G6/AVERAGE(F7:G7)</f>
        <v>6.620029211973795E-2</v>
      </c>
      <c r="H20" s="171"/>
      <c r="I20" s="264" t="s">
        <v>1187</v>
      </c>
      <c r="J20" s="264"/>
      <c r="K20" s="264"/>
    </row>
    <row r="21" spans="1:12">
      <c r="A21" s="7"/>
      <c r="B21" s="170" t="s">
        <v>43</v>
      </c>
      <c r="C21" s="182" t="s">
        <v>36</v>
      </c>
      <c r="D21" s="171"/>
      <c r="E21" s="175">
        <f>E6/AVERAGE(D8:E8)</f>
        <v>4.5831688826178225E-2</v>
      </c>
      <c r="F21" s="175">
        <f>F6/AVERAGE(E8:F8)</f>
        <v>3.9374446664409611E-2</v>
      </c>
      <c r="G21" s="175">
        <f>G6/AVERAGE(F8:G8)</f>
        <v>3.8408248611671282E-2</v>
      </c>
      <c r="H21" s="171"/>
      <c r="I21" s="183" t="s">
        <v>1188</v>
      </c>
      <c r="J21" s="183">
        <v>2018</v>
      </c>
      <c r="K21" s="183" t="s">
        <v>1190</v>
      </c>
    </row>
    <row r="22" spans="1:12">
      <c r="A22" s="7"/>
      <c r="B22" s="176" t="s">
        <v>551</v>
      </c>
      <c r="C22" s="182"/>
      <c r="D22" s="171"/>
      <c r="E22" s="175"/>
      <c r="F22" s="175"/>
      <c r="G22" s="175"/>
      <c r="H22" s="171"/>
      <c r="I22" s="171" t="s">
        <v>1189</v>
      </c>
      <c r="J22" s="172">
        <v>2800000</v>
      </c>
      <c r="K22" s="185">
        <f>SUM(K30)/J22</f>
        <v>0.23260821428571429</v>
      </c>
    </row>
    <row r="23" spans="1:12">
      <c r="A23" s="7"/>
      <c r="B23" s="170" t="s">
        <v>552</v>
      </c>
      <c r="C23" s="182" t="s">
        <v>36</v>
      </c>
      <c r="D23" s="175">
        <f>1-D7/D8</f>
        <v>0.58800127705014293</v>
      </c>
      <c r="E23" s="175">
        <f>1-E7/E8</f>
        <v>0.41144152280402679</v>
      </c>
      <c r="F23" s="175">
        <f>1-F7/F8</f>
        <v>0.41183272945788751</v>
      </c>
      <c r="G23" s="175">
        <f>1-G7/G8</f>
        <v>0.42723448152089438</v>
      </c>
      <c r="H23" s="171"/>
      <c r="I23" s="171" t="s">
        <v>1191</v>
      </c>
      <c r="J23" s="172">
        <v>850000</v>
      </c>
      <c r="K23" s="185">
        <f>SUM(K32)/J23</f>
        <v>0.24558588235294118</v>
      </c>
    </row>
    <row r="24" spans="1:12">
      <c r="A24" s="7"/>
      <c r="B24" s="170" t="s">
        <v>553</v>
      </c>
      <c r="C24" s="182" t="s">
        <v>36</v>
      </c>
      <c r="D24" s="175">
        <f>D8/D7-1</f>
        <v>1.4271919894317402</v>
      </c>
      <c r="E24" s="175">
        <f>E8/E7-1</f>
        <v>0.69906651377145734</v>
      </c>
      <c r="F24" s="175">
        <f>F8/F7-1</f>
        <v>0.70019661086939133</v>
      </c>
      <c r="G24" s="175">
        <f>G8/G7-1</f>
        <v>0.74591515679112885</v>
      </c>
      <c r="H24" s="171"/>
      <c r="I24" s="171" t="s">
        <v>1376</v>
      </c>
      <c r="J24" s="172"/>
      <c r="K24" s="171"/>
    </row>
    <row r="25" spans="1:12">
      <c r="A25" s="7"/>
      <c r="B25" s="170" t="s">
        <v>554</v>
      </c>
      <c r="C25" s="182" t="s">
        <v>40</v>
      </c>
      <c r="D25" s="186">
        <f>'Input yearly KBC'!N19/'Input yearly KBC'!N31</f>
        <v>3.2240975491605988</v>
      </c>
      <c r="E25" s="186">
        <f>'Input yearly KBC'!O19/'Input yearly KBC'!O31</f>
        <v>4.0761999946343535</v>
      </c>
      <c r="F25" s="186">
        <f>'Input yearly KBC'!P19/'Input yearly KBC'!P31</f>
        <v>3.8574820831569223</v>
      </c>
      <c r="G25" s="186">
        <f>'Input yearly KBC'!Q19/'Input yearly KBC'!Q31</f>
        <v>4.1282278250751308</v>
      </c>
      <c r="H25" s="171"/>
      <c r="I25" s="171" t="s">
        <v>576</v>
      </c>
      <c r="J25" s="187"/>
      <c r="K25" s="197" t="s">
        <v>1649</v>
      </c>
    </row>
    <row r="26" spans="1:12">
      <c r="A26" s="7"/>
      <c r="B26" s="170" t="s">
        <v>555</v>
      </c>
      <c r="C26" s="182" t="s">
        <v>40</v>
      </c>
      <c r="D26" s="186">
        <f>('Input yearly KBC'!N19-'Input yearly KBC'!N23)/'Input yearly KBC'!N31</f>
        <v>0.91817405652522743</v>
      </c>
      <c r="E26" s="186">
        <f>('Input yearly KBC'!O19-'Input yearly KBC'!O23)/'Input yearly KBC'!O31</f>
        <v>1.2356510550118027</v>
      </c>
      <c r="F26" s="186">
        <f>('Input yearly KBC'!P19-'Input yearly KBC'!P23)/'Input yearly KBC'!P31</f>
        <v>1.4133151526148569</v>
      </c>
      <c r="G26" s="186">
        <f>('Input yearly KBC'!Q19-'Input yearly KBC'!Q23)/'Input yearly KBC'!Q31</f>
        <v>1.625848759052102</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KBC'!Y1</f>
        <v>Quý 2/2016</v>
      </c>
      <c r="E28" s="199" t="str">
        <f>'Input quaterly KBC'!Z1</f>
        <v>Quý 3/2016</v>
      </c>
      <c r="F28" s="199" t="str">
        <f>'Input quaterly KBC'!AA1</f>
        <v>Quý 4/2016</v>
      </c>
      <c r="G28" s="199" t="str">
        <f>'Input quaterly KBC'!AB1</f>
        <v>Quý 1/2017</v>
      </c>
      <c r="H28" s="199" t="str">
        <f>'Input quaterly KBC'!AC1</f>
        <v>Quý 2/2017</v>
      </c>
      <c r="I28" s="199" t="str">
        <f>'Input quaterly KBC'!AD1</f>
        <v>Quý 3/2017</v>
      </c>
      <c r="J28" s="199" t="str">
        <f>'Input quaterly KBC'!AE1</f>
        <v>Quý 4/2017</v>
      </c>
      <c r="K28" s="199" t="str">
        <f>'Input quaterly KBC'!AF1</f>
        <v>Quý 1/2018</v>
      </c>
    </row>
    <row r="29" spans="1:12">
      <c r="A29" s="7"/>
      <c r="B29" s="170"/>
      <c r="C29" s="171"/>
      <c r="D29" s="171"/>
      <c r="E29" s="171"/>
      <c r="F29" s="171"/>
      <c r="G29" s="171"/>
      <c r="H29" s="171"/>
      <c r="I29" s="171"/>
      <c r="J29" s="171"/>
      <c r="K29" s="171"/>
    </row>
    <row r="30" spans="1:12">
      <c r="A30" s="7"/>
      <c r="B30" s="170" t="s">
        <v>541</v>
      </c>
      <c r="C30" s="171" t="s">
        <v>38</v>
      </c>
      <c r="D30" s="188">
        <f>'Input quaterly KBC'!Y3</f>
        <v>667092</v>
      </c>
      <c r="E30" s="188">
        <f>'Input quaterly KBC'!Z3</f>
        <v>453607</v>
      </c>
      <c r="F30" s="188">
        <f>'Input quaterly KBC'!AA3</f>
        <v>405460</v>
      </c>
      <c r="G30" s="188">
        <f>'Input quaterly KBC'!AB3</f>
        <v>435286</v>
      </c>
      <c r="H30" s="188">
        <f>'Input quaterly KBC'!AC3</f>
        <v>49058</v>
      </c>
      <c r="I30" s="188">
        <f>'Input quaterly KBC'!AD3</f>
        <v>526026</v>
      </c>
      <c r="J30" s="188">
        <f>'Input quaterly KBC'!AE3</f>
        <v>249829</v>
      </c>
      <c r="K30" s="188">
        <f>'Input quaterly KBC'!AF3</f>
        <v>651303</v>
      </c>
    </row>
    <row r="31" spans="1:12">
      <c r="A31" s="7"/>
      <c r="B31" s="170" t="s">
        <v>542</v>
      </c>
      <c r="C31" s="171" t="s">
        <v>38</v>
      </c>
      <c r="D31" s="188">
        <f>'Input quaterly KBC'!Y5</f>
        <v>427481</v>
      </c>
      <c r="E31" s="188">
        <f>'Input quaterly KBC'!Z5</f>
        <v>309227</v>
      </c>
      <c r="F31" s="188">
        <f>'Input quaterly KBC'!AA5</f>
        <v>186628</v>
      </c>
      <c r="G31" s="188">
        <f>'Input quaterly KBC'!AB5</f>
        <v>254780</v>
      </c>
      <c r="H31" s="188">
        <f>'Input quaterly KBC'!AC5</f>
        <v>18825</v>
      </c>
      <c r="I31" s="188">
        <f>'Input quaterly KBC'!AD5</f>
        <v>258394</v>
      </c>
      <c r="J31" s="188">
        <f>'Input quaterly KBC'!AE5</f>
        <v>117671</v>
      </c>
      <c r="K31" s="188">
        <f>'Input quaterly KBC'!AF5</f>
        <v>368621</v>
      </c>
    </row>
    <row r="32" spans="1:12">
      <c r="A32" s="7"/>
      <c r="B32" s="170" t="s">
        <v>543</v>
      </c>
      <c r="C32" s="170" t="s">
        <v>38</v>
      </c>
      <c r="D32" s="189">
        <f>'Input quaterly KBC'!Y15</f>
        <v>297308</v>
      </c>
      <c r="E32" s="189">
        <f>'Input quaterly KBC'!Z15</f>
        <v>127901</v>
      </c>
      <c r="F32" s="189">
        <f>'Input quaterly KBC'!AA15</f>
        <v>37877</v>
      </c>
      <c r="G32" s="189">
        <f>'Input quaterly KBC'!AB15</f>
        <v>177102</v>
      </c>
      <c r="H32" s="189">
        <f>'Input quaterly KBC'!AC15</f>
        <v>236555</v>
      </c>
      <c r="I32" s="189">
        <f>'Input quaterly KBC'!AD15</f>
        <v>128988</v>
      </c>
      <c r="J32" s="189">
        <f>'Input quaterly KBC'!AE15</f>
        <v>41879</v>
      </c>
      <c r="K32" s="189">
        <f>'Input quaterly KBC'!AF15</f>
        <v>208748</v>
      </c>
      <c r="L32" s="10"/>
    </row>
    <row r="33" spans="1:12">
      <c r="A33" s="7"/>
      <c r="B33" s="170" t="s">
        <v>544</v>
      </c>
      <c r="C33" s="171" t="s">
        <v>38</v>
      </c>
      <c r="D33" s="188">
        <f>'Input quaterly KBC'!Y33</f>
        <v>8455958</v>
      </c>
      <c r="E33" s="188">
        <f>'Input quaterly KBC'!Z33</f>
        <v>8663764</v>
      </c>
      <c r="F33" s="188">
        <f>'Input quaterly KBC'!AA33</f>
        <v>8622076</v>
      </c>
      <c r="G33" s="188">
        <f>'Input quaterly KBC'!AB33</f>
        <v>8801691</v>
      </c>
      <c r="H33" s="188">
        <f>'Input quaterly KBC'!AC33</f>
        <v>8904539</v>
      </c>
      <c r="I33" s="188">
        <f>'Input quaterly KBC'!AD33</f>
        <v>9064612</v>
      </c>
      <c r="J33" s="188">
        <f>'Input quaterly KBC'!AE33</f>
        <v>9038107</v>
      </c>
      <c r="K33" s="188">
        <f>'Input quaterly KBC'!AF33</f>
        <v>9268168</v>
      </c>
    </row>
    <row r="34" spans="1:12">
      <c r="A34" s="7"/>
      <c r="B34" s="170" t="s">
        <v>545</v>
      </c>
      <c r="C34" s="171" t="s">
        <v>38</v>
      </c>
      <c r="D34" s="188">
        <f>'Input quaterly KBC'!Y38</f>
        <v>14714777</v>
      </c>
      <c r="E34" s="188">
        <f>'Input quaterly KBC'!Z38</f>
        <v>14678699</v>
      </c>
      <c r="F34" s="188">
        <f>'Input quaterly KBC'!AA38</f>
        <v>14657548</v>
      </c>
      <c r="G34" s="188">
        <f>'Input quaterly KBC'!AB38</f>
        <v>14512340</v>
      </c>
      <c r="H34" s="188">
        <f>'Input quaterly KBC'!AC38</f>
        <v>14365362</v>
      </c>
      <c r="I34" s="188">
        <f>'Input quaterly KBC'!AD38</f>
        <v>15187997</v>
      </c>
      <c r="J34" s="188">
        <f>'Input quaterly KBC'!AE38</f>
        <v>15779768</v>
      </c>
      <c r="K34" s="188">
        <f>'Input quaterly KBC'!AF38</f>
        <v>16109980</v>
      </c>
    </row>
    <row r="35" spans="1:12">
      <c r="A35" s="7"/>
      <c r="B35" s="170" t="s">
        <v>546</v>
      </c>
      <c r="C35" s="171" t="s">
        <v>39</v>
      </c>
      <c r="D35" s="188">
        <f>'Input quaterly KBC'!Y34*1000000/10000</f>
        <v>475711200</v>
      </c>
      <c r="E35" s="188">
        <f>'Input quaterly KBC'!Z34*1000000/10000</f>
        <v>475711200</v>
      </c>
      <c r="F35" s="188">
        <f>'Input quaterly KBC'!AA34*1000000/10000</f>
        <v>475711200</v>
      </c>
      <c r="G35" s="188">
        <f>'Input quaterly KBC'!AB34*1000000/10000</f>
        <v>475711200</v>
      </c>
      <c r="H35" s="188">
        <f>'Input quaterly KBC'!AC34*1000000/10000</f>
        <v>475711200</v>
      </c>
      <c r="I35" s="188">
        <f>'Input quaterly KBC'!AD34*1000000/10000</f>
        <v>475711200</v>
      </c>
      <c r="J35" s="188">
        <f>'Input quaterly KBC'!AE34*1000000/10000</f>
        <v>475711200</v>
      </c>
      <c r="K35" s="188">
        <f>'Input quaterly KBC'!AF34*1000000/10000</f>
        <v>475711200</v>
      </c>
    </row>
    <row r="36" spans="1:12">
      <c r="A36" s="7"/>
      <c r="B36" s="170"/>
      <c r="C36" s="171"/>
      <c r="D36" s="188"/>
      <c r="E36" s="188"/>
      <c r="F36" s="188"/>
      <c r="G36" s="188"/>
      <c r="H36" s="188"/>
      <c r="I36" s="188"/>
      <c r="J36" s="188"/>
      <c r="K36" s="188"/>
    </row>
    <row r="37" spans="1:12">
      <c r="A37" s="7"/>
      <c r="B37" s="170" t="s">
        <v>547</v>
      </c>
      <c r="C37" s="171" t="s">
        <v>36</v>
      </c>
      <c r="D37" s="190">
        <f>D31/D30</f>
        <v>0.64081266152194905</v>
      </c>
      <c r="E37" s="190">
        <f t="shared" ref="E37:K37" si="0">E31/E30</f>
        <v>0.68170685196657022</v>
      </c>
      <c r="F37" s="190">
        <f t="shared" si="0"/>
        <v>0.46028708133971291</v>
      </c>
      <c r="G37" s="190">
        <f t="shared" si="0"/>
        <v>0.58531632076381968</v>
      </c>
      <c r="H37" s="190">
        <f t="shared" si="0"/>
        <v>0.38372946308451222</v>
      </c>
      <c r="I37" s="190">
        <f t="shared" si="0"/>
        <v>0.49121906521730863</v>
      </c>
      <c r="J37" s="190">
        <f t="shared" si="0"/>
        <v>0.47100616821906183</v>
      </c>
      <c r="K37" s="190">
        <f t="shared" si="0"/>
        <v>0.56597466923996975</v>
      </c>
      <c r="L37" s="11"/>
    </row>
    <row r="38" spans="1:12">
      <c r="A38" s="7"/>
      <c r="B38" s="170" t="s">
        <v>571</v>
      </c>
      <c r="C38" s="171" t="s">
        <v>36</v>
      </c>
      <c r="D38" s="190">
        <f>D32/D30</f>
        <v>0.44567765765441647</v>
      </c>
      <c r="E38" s="190">
        <f t="shared" ref="E38:K38" si="1">E32/E30</f>
        <v>0.28196434358376304</v>
      </c>
      <c r="F38" s="190">
        <f t="shared" si="1"/>
        <v>9.341735312977853E-2</v>
      </c>
      <c r="G38" s="190">
        <f t="shared" si="1"/>
        <v>0.40686353340102827</v>
      </c>
      <c r="H38" s="190">
        <f t="shared" si="1"/>
        <v>4.8219454523217413</v>
      </c>
      <c r="I38" s="190">
        <f t="shared" si="1"/>
        <v>0.24521221384494302</v>
      </c>
      <c r="J38" s="190">
        <f t="shared" si="1"/>
        <v>0.16763065937100977</v>
      </c>
      <c r="K38" s="190">
        <f t="shared" si="1"/>
        <v>0.32050827341498506</v>
      </c>
      <c r="L38" s="11"/>
    </row>
    <row r="39" spans="1:12">
      <c r="A39" s="7"/>
      <c r="B39" s="170" t="s">
        <v>41</v>
      </c>
      <c r="C39" s="171" t="s">
        <v>40</v>
      </c>
      <c r="D39" s="172">
        <f>D32*1000000/D35</f>
        <v>624.9758256690194</v>
      </c>
      <c r="E39" s="172">
        <f t="shared" ref="E39:K39" si="2">E32*1000000/E35</f>
        <v>268.86270493526325</v>
      </c>
      <c r="F39" s="172">
        <f t="shared" si="2"/>
        <v>79.621837787296158</v>
      </c>
      <c r="G39" s="172">
        <f t="shared" si="2"/>
        <v>372.28890133341406</v>
      </c>
      <c r="H39" s="172">
        <f t="shared" si="2"/>
        <v>497.26598827187587</v>
      </c>
      <c r="I39" s="172">
        <f t="shared" si="2"/>
        <v>271.14770474186861</v>
      </c>
      <c r="J39" s="172">
        <f t="shared" si="2"/>
        <v>88.034504968560753</v>
      </c>
      <c r="K39" s="172">
        <f t="shared" si="2"/>
        <v>438.81245596067532</v>
      </c>
    </row>
    <row r="40" spans="1:12">
      <c r="A40" s="7"/>
      <c r="B40" s="170" t="s">
        <v>548</v>
      </c>
      <c r="C40" s="171"/>
      <c r="D40" s="172">
        <f>D33*1000000/D35</f>
        <v>17775.402386994461</v>
      </c>
      <c r="E40" s="172">
        <f t="shared" ref="E40:K40" si="3">E33*1000000/E35</f>
        <v>18212.234649930462</v>
      </c>
      <c r="F40" s="172">
        <f t="shared" si="3"/>
        <v>18124.601649067754</v>
      </c>
      <c r="G40" s="172">
        <f t="shared" si="3"/>
        <v>18502.173167249373</v>
      </c>
      <c r="H40" s="172">
        <f t="shared" si="3"/>
        <v>18718.371566614365</v>
      </c>
      <c r="I40" s="172">
        <f t="shared" si="3"/>
        <v>19054.863539054786</v>
      </c>
      <c r="J40" s="172">
        <f t="shared" si="3"/>
        <v>18999.146961433744</v>
      </c>
      <c r="K40" s="172">
        <f t="shared" si="3"/>
        <v>19482.761810106636</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-0.92645991857195109</v>
      </c>
      <c r="I42" s="179">
        <f>(I30-E30)/ABS(E30)</f>
        <v>0.15965141631412214</v>
      </c>
      <c r="J42" s="179">
        <f>(J30-F30)/ABS(F30)</f>
        <v>-0.38383810980121341</v>
      </c>
      <c r="K42" s="179">
        <f>(K30-G30)/ABS(G30)</f>
        <v>0.49626452493303252</v>
      </c>
      <c r="L42" s="12"/>
    </row>
    <row r="43" spans="1:12">
      <c r="A43" s="7"/>
      <c r="B43" s="170" t="s">
        <v>564</v>
      </c>
      <c r="C43" s="180" t="s">
        <v>36</v>
      </c>
      <c r="D43" s="170"/>
      <c r="E43" s="174">
        <f>E30/D30-1</f>
        <v>-0.32002332511857434</v>
      </c>
      <c r="F43" s="174">
        <f t="shared" ref="F43:K43" si="4">F30/E30-1</f>
        <v>-0.10614254189199024</v>
      </c>
      <c r="G43" s="174">
        <f t="shared" si="4"/>
        <v>7.3560893799635041E-2</v>
      </c>
      <c r="H43" s="174">
        <f t="shared" si="4"/>
        <v>-0.88729708743217106</v>
      </c>
      <c r="I43" s="174">
        <f>I30/H30-1</f>
        <v>9.7225325125361817</v>
      </c>
      <c r="J43" s="174">
        <f t="shared" si="4"/>
        <v>-0.52506339990798934</v>
      </c>
      <c r="K43" s="174">
        <f t="shared" si="4"/>
        <v>1.6069951847063391</v>
      </c>
      <c r="L43" s="12"/>
    </row>
    <row r="44" spans="1:12" s="8" customFormat="1">
      <c r="A44" s="13"/>
      <c r="B44" s="170" t="s">
        <v>562</v>
      </c>
      <c r="C44" s="177" t="s">
        <v>36</v>
      </c>
      <c r="D44" s="178"/>
      <c r="E44" s="191"/>
      <c r="F44" s="191"/>
      <c r="G44" s="191"/>
      <c r="H44" s="179">
        <f>(H32-D32)/ABS(D32)</f>
        <v>-0.20434364362882937</v>
      </c>
      <c r="I44" s="179">
        <f>(I32-E32)/ABS(E32)</f>
        <v>8.4987607602755259E-3</v>
      </c>
      <c r="J44" s="179">
        <f>(J32-F32)/ABS(F32)</f>
        <v>0.10565778704754865</v>
      </c>
      <c r="K44" s="179">
        <f>(K32-G32)/ABS(G32)</f>
        <v>0.17868798771329517</v>
      </c>
      <c r="L44" s="14"/>
    </row>
    <row r="45" spans="1:12">
      <c r="A45" s="7"/>
      <c r="B45" s="170" t="s">
        <v>567</v>
      </c>
      <c r="C45" s="180" t="s">
        <v>36</v>
      </c>
      <c r="D45" s="170"/>
      <c r="E45" s="174">
        <f>E32/D32-1</f>
        <v>-0.56980303254537379</v>
      </c>
      <c r="F45" s="174">
        <f t="shared" ref="F45:K45" si="5">F32/E32-1</f>
        <v>-0.70385688931282786</v>
      </c>
      <c r="G45" s="174">
        <f t="shared" si="5"/>
        <v>3.6757134936769011</v>
      </c>
      <c r="H45" s="174">
        <f>(H32-G32)/ABS(G32)</f>
        <v>0.33569920159004418</v>
      </c>
      <c r="I45" s="174">
        <f>I32/H32-1</f>
        <v>-0.45472300310709979</v>
      </c>
      <c r="J45" s="174">
        <f t="shared" si="5"/>
        <v>-0.67532638695072411</v>
      </c>
      <c r="K45" s="174">
        <f t="shared" si="5"/>
        <v>3.9845507294825566</v>
      </c>
      <c r="L45" s="12"/>
    </row>
    <row r="46" spans="1:12" s="8" customFormat="1">
      <c r="A46" s="13"/>
      <c r="B46" s="170" t="s">
        <v>565</v>
      </c>
      <c r="C46" s="177" t="s">
        <v>36</v>
      </c>
      <c r="D46" s="178"/>
      <c r="E46" s="191"/>
      <c r="F46" s="191"/>
      <c r="G46" s="191"/>
      <c r="H46" s="179">
        <f>(H39-D39)/ABS(D39)</f>
        <v>-0.20434364362882942</v>
      </c>
      <c r="I46" s="179">
        <f>(I39-E39)/ABS(E39)</f>
        <v>8.4987607602755397E-3</v>
      </c>
      <c r="J46" s="179">
        <f>(J39-F39)/ABS(F39)</f>
        <v>0.10565778704754859</v>
      </c>
      <c r="K46" s="179">
        <f>(K39-G39)/ABS(G39)</f>
        <v>0.17868798771329519</v>
      </c>
      <c r="L46" s="14"/>
    </row>
    <row r="47" spans="1:12">
      <c r="A47" s="7"/>
      <c r="B47" s="170" t="s">
        <v>566</v>
      </c>
      <c r="C47" s="180" t="s">
        <v>36</v>
      </c>
      <c r="D47" s="170"/>
      <c r="E47" s="174">
        <f>E39/D39-1</f>
        <v>-0.56980303254537379</v>
      </c>
      <c r="F47" s="174">
        <f t="shared" ref="F47:K47" si="6">F39/E39-1</f>
        <v>-0.70385688931282786</v>
      </c>
      <c r="G47" s="174">
        <f t="shared" si="6"/>
        <v>3.675713493676902</v>
      </c>
      <c r="H47" s="174">
        <f t="shared" si="6"/>
        <v>0.33569920159004418</v>
      </c>
      <c r="I47" s="174">
        <f>I39/H39-1</f>
        <v>-0.45472300310709979</v>
      </c>
      <c r="J47" s="174">
        <f t="shared" si="6"/>
        <v>-0.67532638695072411</v>
      </c>
      <c r="K47" s="174">
        <f t="shared" si="6"/>
        <v>3.9845507294825575</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1.4941948239580059E-2</v>
      </c>
      <c r="F49" s="174">
        <f t="shared" ref="F49:K49" si="7">F32/AVERAGE(E33:F33)</f>
        <v>4.382430937692354E-3</v>
      </c>
      <c r="G49" s="174">
        <f t="shared" si="7"/>
        <v>2.0328784240514694E-2</v>
      </c>
      <c r="H49" s="174">
        <f t="shared" si="7"/>
        <v>2.6719973704170792E-2</v>
      </c>
      <c r="I49" s="174">
        <f>I32/AVERAGE(H33:I33)</f>
        <v>1.4356604827907562E-2</v>
      </c>
      <c r="J49" s="174">
        <f t="shared" si="7"/>
        <v>4.6268187668382851E-3</v>
      </c>
      <c r="K49" s="174">
        <f t="shared" si="7"/>
        <v>2.2806168922951283E-2</v>
      </c>
      <c r="L49" s="12"/>
    </row>
    <row r="50" spans="1:12">
      <c r="A50" s="7"/>
      <c r="B50" s="170" t="s">
        <v>43</v>
      </c>
      <c r="C50" s="182" t="s">
        <v>36</v>
      </c>
      <c r="D50" s="171"/>
      <c r="E50" s="175">
        <f>E32/AVERAGE(D34:E34)</f>
        <v>8.7026794653344165E-3</v>
      </c>
      <c r="F50" s="175">
        <f t="shared" ref="F50:K50" si="8">F32/AVERAGE(E34:F34)</f>
        <v>2.5822662319416657E-3</v>
      </c>
      <c r="G50" s="175">
        <f t="shared" si="8"/>
        <v>1.2142796023076949E-2</v>
      </c>
      <c r="H50" s="175">
        <f t="shared" si="8"/>
        <v>1.6383228831712442E-2</v>
      </c>
      <c r="I50" s="174">
        <f>I32/AVERAGE(H34:I34)</f>
        <v>8.7291600254306122E-3</v>
      </c>
      <c r="J50" s="174">
        <f t="shared" si="8"/>
        <v>2.7046834022410077E-3</v>
      </c>
      <c r="K50" s="174">
        <f t="shared" si="8"/>
        <v>1.3091856354587688E-2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0.42534242958625879</v>
      </c>
      <c r="E52" s="175">
        <f t="shared" si="9"/>
        <v>0.40977303233753892</v>
      </c>
      <c r="F52" s="175">
        <f t="shared" si="9"/>
        <v>0.4117654603621288</v>
      </c>
      <c r="G52" s="175">
        <f t="shared" si="9"/>
        <v>0.39350297746607366</v>
      </c>
      <c r="H52" s="175">
        <f t="shared" si="9"/>
        <v>0.38013821023097083</v>
      </c>
      <c r="I52" s="175">
        <f t="shared" si="9"/>
        <v>0.40317265008677572</v>
      </c>
      <c r="J52" s="175">
        <f t="shared" si="9"/>
        <v>0.42723448152089438</v>
      </c>
      <c r="K52" s="175">
        <f t="shared" si="9"/>
        <v>0.424694009551843</v>
      </c>
    </row>
    <row r="53" spans="1:12">
      <c r="A53" s="7"/>
      <c r="B53" s="170" t="s">
        <v>553</v>
      </c>
      <c r="C53" s="182" t="s">
        <v>36</v>
      </c>
      <c r="D53" s="175">
        <f t="shared" ref="D53:K53" si="10">D34/D33-1</f>
        <v>0.74016675579514457</v>
      </c>
      <c r="E53" s="175">
        <f t="shared" si="10"/>
        <v>0.69426348640152247</v>
      </c>
      <c r="F53" s="175">
        <f t="shared" si="10"/>
        <v>0.70000218044934881</v>
      </c>
      <c r="G53" s="175">
        <f t="shared" si="10"/>
        <v>0.64881271110290051</v>
      </c>
      <c r="H53" s="175">
        <f t="shared" si="10"/>
        <v>0.61326285392202795</v>
      </c>
      <c r="I53" s="175">
        <f t="shared" si="10"/>
        <v>0.6755264317987355</v>
      </c>
      <c r="J53" s="175">
        <f t="shared" si="10"/>
        <v>0.74591515679112885</v>
      </c>
      <c r="K53" s="175">
        <f t="shared" si="10"/>
        <v>0.73820543606891897</v>
      </c>
    </row>
    <row r="54" spans="1:12">
      <c r="A54" s="7"/>
      <c r="B54" s="170" t="s">
        <v>554</v>
      </c>
      <c r="C54" s="182" t="s">
        <v>40</v>
      </c>
      <c r="D54" s="186">
        <f>'Input quaterly KBC'!Y19/'Input quaterly KBC'!Y31</f>
        <v>3.4052348482846768</v>
      </c>
      <c r="E54" s="186">
        <f>'Input quaterly KBC'!Z19/'Input quaterly KBC'!Z31</f>
        <v>3.5997392022971715</v>
      </c>
      <c r="F54" s="186">
        <f>'Input quaterly KBC'!AA19/'Input quaterly KBC'!AA31</f>
        <v>3.5643395062065499</v>
      </c>
      <c r="G54" s="186">
        <f>'Input quaterly KBC'!AB19/'Input quaterly KBC'!AB31</f>
        <v>4.1817296249485905</v>
      </c>
      <c r="H54" s="186">
        <f>'Input quaterly KBC'!AD19/'Input quaterly KBC'!AC31</f>
        <v>6.373969297230146</v>
      </c>
      <c r="I54" s="186">
        <f>'Input quaterly KBC'!AD19/'Input quaterly KBC'!AD31</f>
        <v>6.0669097151577942</v>
      </c>
      <c r="J54" s="186">
        <f>'Input quaterly KBC'!AE19/'Input quaterly KBC'!AE31</f>
        <v>4.1282278250751308</v>
      </c>
      <c r="K54" s="186">
        <f>'Input quaterly KBC'!AF19/'Input quaterly KBC'!AF31</f>
        <v>3.7634190226878435</v>
      </c>
    </row>
    <row r="55" spans="1:12">
      <c r="A55" s="7"/>
      <c r="B55" s="170" t="s">
        <v>555</v>
      </c>
      <c r="C55" s="182" t="s">
        <v>40</v>
      </c>
      <c r="D55" s="192">
        <f>('Input quaterly KBC'!Y19-'Input quaterly KBC'!Y23)/'Input quaterly KBC'!Y31</f>
        <v>1.2666034076950057</v>
      </c>
      <c r="E55" s="192">
        <f>('Input quaterly KBC'!Z19-'Input quaterly KBC'!Z23)/'Input quaterly KBC'!Z31</f>
        <v>1.3191041865139976</v>
      </c>
      <c r="F55" s="192">
        <f>('Input quaterly KBC'!AA19-'Input quaterly KBC'!AA23)/'Input quaterly KBC'!AA31</f>
        <v>1.3133535030281849</v>
      </c>
      <c r="G55" s="192">
        <f>('Input quaterly KBC'!AB19-'Input quaterly KBC'!AB23)/'Input quaterly KBC'!AB31</f>
        <v>1.5561871510159229</v>
      </c>
      <c r="H55" s="192">
        <f>('Input quaterly KBC'!AD19-'Input quaterly KBC'!AC23)/'Input quaterly KBC'!AC31</f>
        <v>2.5305870065384055</v>
      </c>
      <c r="I55" s="192">
        <f>('Input quaterly KBC'!AD19-'Input quaterly KBC'!AD23)/'Input quaterly KBC'!AD31</f>
        <v>2.3646123593229604</v>
      </c>
      <c r="J55" s="192">
        <f>('Input quaterly KBC'!AE19-'Input quaterly KBC'!AE23)/'Input quaterly KBC'!AE31</f>
        <v>1.625848759052102</v>
      </c>
      <c r="K55" s="192">
        <f>('Input quaterly KBC'!AF19-'Input quaterly KBC'!AF23)/'Input quaterly KBC'!AF31</f>
        <v>1.557893917661471</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hợp'!D45</f>
        <v>12100</v>
      </c>
    </row>
    <row r="58" spans="1:12">
      <c r="A58" s="7"/>
      <c r="B58" s="170" t="s">
        <v>558</v>
      </c>
      <c r="C58" s="171" t="s">
        <v>38</v>
      </c>
      <c r="D58" s="172"/>
      <c r="E58" s="172"/>
      <c r="F58" s="172"/>
      <c r="G58" s="172"/>
      <c r="H58" s="172"/>
      <c r="I58" s="172"/>
      <c r="J58" s="172"/>
      <c r="K58" s="172">
        <f>K57*K35/1000000</f>
        <v>5756105.5199999996</v>
      </c>
    </row>
    <row r="59" spans="1:12">
      <c r="A59" s="7"/>
      <c r="B59" s="170" t="s">
        <v>559</v>
      </c>
      <c r="C59" s="171" t="s">
        <v>40</v>
      </c>
      <c r="D59" s="172"/>
      <c r="E59" s="172"/>
      <c r="F59" s="172"/>
      <c r="G59" s="172"/>
      <c r="H59" s="172"/>
      <c r="I59" s="172"/>
      <c r="J59" s="172"/>
      <c r="K59" s="194">
        <f>K57/(SUM(H32:K32)*1000000/K35)</f>
        <v>9.3417490627586535</v>
      </c>
    </row>
    <row r="60" spans="1:12">
      <c r="A60" s="7"/>
      <c r="B60" s="170" t="s">
        <v>560</v>
      </c>
      <c r="C60" s="171" t="s">
        <v>40</v>
      </c>
      <c r="D60" s="172"/>
      <c r="E60" s="172"/>
      <c r="F60" s="172"/>
      <c r="G60" s="172"/>
      <c r="H60" s="172"/>
      <c r="I60" s="172"/>
      <c r="J60" s="172"/>
      <c r="K60" s="195">
        <f>K57/K40</f>
        <v>0.62106184523198116</v>
      </c>
    </row>
  </sheetData>
  <mergeCells count="3">
    <mergeCell ref="I2:K2"/>
    <mergeCell ref="I20:K20"/>
    <mergeCell ref="I3:K19"/>
  </mergeCells>
  <conditionalFormatting sqref="E16:G18">
    <cfRule type="cellIs" dxfId="21" priority="3" operator="lessThan">
      <formula>0</formula>
    </cfRule>
    <cfRule type="cellIs" dxfId="20" priority="4" operator="greaterThan">
      <formula>0</formula>
    </cfRule>
  </conditionalFormatting>
  <conditionalFormatting sqref="H42:K42 H44:K44 H46:K46">
    <cfRule type="cellIs" dxfId="19" priority="1" operator="lessThan">
      <formula>0</formula>
    </cfRule>
    <cfRule type="cellIs" dxfId="18" priority="2" operator="greaterThan">
      <formula>0</formula>
    </cfRule>
  </conditionalFormatting>
  <pageMargins left="0.7" right="0.7" top="0.75" bottom="0.75" header="0.3" footer="0.3"/>
  <pageSetup orientation="portrait" horizontalDpi="300" verticalDpi="0" r:id="rId1"/>
  <drawing r:id="rId2"/>
</worksheet>
</file>

<file path=xl/worksheets/sheet13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1069035</v>
      </c>
      <c r="E3" s="16">
        <v>1434852</v>
      </c>
      <c r="F3" s="16">
        <v>1972459</v>
      </c>
      <c r="G3" s="16">
        <v>1260199</v>
      </c>
      <c r="I3" s="22">
        <f>REPLACE(D3,1,3,"")/1</f>
        <v>9035</v>
      </c>
      <c r="J3" s="22">
        <f t="shared" ref="J3:L16" si="0">REPLACE(E3,1,3,"")/1</f>
        <v>4852</v>
      </c>
      <c r="K3" s="22">
        <f t="shared" si="0"/>
        <v>2459</v>
      </c>
      <c r="L3" s="22">
        <f t="shared" si="0"/>
        <v>199</v>
      </c>
      <c r="N3" s="2">
        <f>D3</f>
        <v>1069035</v>
      </c>
      <c r="O3" s="2">
        <f t="shared" ref="O3:Q17" si="1">E3</f>
        <v>1434852</v>
      </c>
      <c r="P3" s="2">
        <f t="shared" si="1"/>
        <v>1972459</v>
      </c>
      <c r="Q3" s="2">
        <f t="shared" si="1"/>
        <v>1260199</v>
      </c>
    </row>
    <row r="4" spans="1:17" ht="61.5" customHeight="1" thickBot="1">
      <c r="A4" s="244" t="s">
        <v>2</v>
      </c>
      <c r="B4" s="245"/>
      <c r="C4" s="15"/>
      <c r="D4" s="17">
        <v>481366</v>
      </c>
      <c r="E4" s="17">
        <v>861405</v>
      </c>
      <c r="F4" s="17">
        <v>865066</v>
      </c>
      <c r="G4" s="17">
        <v>610528</v>
      </c>
      <c r="I4" s="22">
        <f t="shared" ref="I4:I16" si="2">REPLACE(D4,1,3,"")/1</f>
        <v>366</v>
      </c>
      <c r="J4" s="22">
        <f t="shared" si="0"/>
        <v>405</v>
      </c>
      <c r="K4" s="22">
        <f t="shared" si="0"/>
        <v>66</v>
      </c>
      <c r="L4" s="22">
        <f t="shared" si="0"/>
        <v>528</v>
      </c>
      <c r="N4" s="2">
        <f t="shared" ref="N4:Q38" si="3">D4</f>
        <v>481366</v>
      </c>
      <c r="O4" s="2">
        <f t="shared" si="1"/>
        <v>861405</v>
      </c>
      <c r="P4" s="2">
        <f t="shared" si="1"/>
        <v>865066</v>
      </c>
      <c r="Q4" s="2">
        <f t="shared" si="1"/>
        <v>610528</v>
      </c>
    </row>
    <row r="5" spans="1:17" ht="61.5" customHeight="1" thickBot="1">
      <c r="A5" s="254" t="s">
        <v>3</v>
      </c>
      <c r="B5" s="255"/>
      <c r="C5" s="15"/>
      <c r="D5" s="16">
        <v>587669</v>
      </c>
      <c r="E5" s="16">
        <v>573447</v>
      </c>
      <c r="F5" s="16">
        <v>1107393</v>
      </c>
      <c r="G5" s="16">
        <v>649670</v>
      </c>
      <c r="I5" s="22">
        <f t="shared" si="2"/>
        <v>669</v>
      </c>
      <c r="J5" s="22">
        <f t="shared" si="0"/>
        <v>447</v>
      </c>
      <c r="K5" s="22">
        <f t="shared" si="0"/>
        <v>7393</v>
      </c>
      <c r="L5" s="22">
        <f t="shared" si="0"/>
        <v>670</v>
      </c>
      <c r="N5" s="2">
        <f t="shared" si="3"/>
        <v>587669</v>
      </c>
      <c r="O5" s="2">
        <f t="shared" si="1"/>
        <v>573447</v>
      </c>
      <c r="P5" s="2">
        <f t="shared" si="1"/>
        <v>1107393</v>
      </c>
      <c r="Q5" s="2">
        <f t="shared" si="1"/>
        <v>649670</v>
      </c>
    </row>
    <row r="6" spans="1:17" ht="30" customHeight="1" thickBot="1">
      <c r="A6" s="244" t="s">
        <v>4</v>
      </c>
      <c r="B6" s="245"/>
      <c r="C6" s="15"/>
      <c r="D6" s="17">
        <v>143895</v>
      </c>
      <c r="E6" s="17">
        <v>317123</v>
      </c>
      <c r="F6" s="17">
        <v>39041</v>
      </c>
      <c r="G6" s="17">
        <v>431362</v>
      </c>
      <c r="I6" s="22">
        <f t="shared" si="2"/>
        <v>895</v>
      </c>
      <c r="J6" s="22">
        <f t="shared" si="0"/>
        <v>123</v>
      </c>
      <c r="K6" s="22">
        <f t="shared" si="0"/>
        <v>41</v>
      </c>
      <c r="L6" s="22">
        <f t="shared" si="0"/>
        <v>362</v>
      </c>
      <c r="N6" s="2">
        <f t="shared" si="3"/>
        <v>143895</v>
      </c>
      <c r="O6" s="2">
        <f t="shared" si="1"/>
        <v>317123</v>
      </c>
      <c r="P6" s="2">
        <f t="shared" si="1"/>
        <v>39041</v>
      </c>
      <c r="Q6" s="2">
        <f t="shared" si="1"/>
        <v>431362</v>
      </c>
    </row>
    <row r="7" spans="1:17" ht="24" customHeight="1" thickBot="1">
      <c r="A7" s="244" t="s">
        <v>5</v>
      </c>
      <c r="B7" s="245"/>
      <c r="C7" s="15"/>
      <c r="D7" s="17">
        <v>292151</v>
      </c>
      <c r="E7" s="17">
        <v>41371</v>
      </c>
      <c r="F7" s="17">
        <v>99196</v>
      </c>
      <c r="G7" s="17">
        <v>109458</v>
      </c>
      <c r="I7" s="22">
        <f t="shared" si="2"/>
        <v>151</v>
      </c>
      <c r="J7" s="22">
        <f t="shared" si="0"/>
        <v>71</v>
      </c>
      <c r="K7" s="22">
        <f t="shared" si="0"/>
        <v>96</v>
      </c>
      <c r="L7" s="22">
        <f t="shared" si="0"/>
        <v>458</v>
      </c>
      <c r="N7" s="2">
        <f t="shared" si="3"/>
        <v>292151</v>
      </c>
      <c r="O7" s="2">
        <f t="shared" si="1"/>
        <v>41371</v>
      </c>
      <c r="P7" s="2">
        <f t="shared" si="1"/>
        <v>99196</v>
      </c>
      <c r="Q7" s="2">
        <f t="shared" si="1"/>
        <v>109458</v>
      </c>
    </row>
    <row r="8" spans="1:17" ht="24" customHeight="1" thickBot="1">
      <c r="A8" s="244" t="s">
        <v>6</v>
      </c>
      <c r="B8" s="245"/>
      <c r="C8" s="15"/>
      <c r="D8" s="17">
        <v>17688</v>
      </c>
      <c r="E8" s="17">
        <v>34888</v>
      </c>
      <c r="F8" s="17">
        <v>33213</v>
      </c>
      <c r="G8" s="17">
        <v>22123</v>
      </c>
      <c r="I8" s="22">
        <f t="shared" si="2"/>
        <v>88</v>
      </c>
      <c r="J8" s="22">
        <f t="shared" si="0"/>
        <v>88</v>
      </c>
      <c r="K8" s="22">
        <f t="shared" si="0"/>
        <v>13</v>
      </c>
      <c r="L8" s="22">
        <f t="shared" si="0"/>
        <v>23</v>
      </c>
      <c r="N8" s="2">
        <f t="shared" si="3"/>
        <v>17688</v>
      </c>
      <c r="O8" s="2">
        <f t="shared" si="1"/>
        <v>34888</v>
      </c>
      <c r="P8" s="2">
        <f t="shared" si="1"/>
        <v>33213</v>
      </c>
      <c r="Q8" s="2">
        <f t="shared" si="1"/>
        <v>22123</v>
      </c>
    </row>
    <row r="9" spans="1:17" ht="37.5" customHeight="1" thickBot="1">
      <c r="A9" s="244" t="s">
        <v>7</v>
      </c>
      <c r="B9" s="245"/>
      <c r="C9" s="15"/>
      <c r="D9" s="17">
        <v>80646</v>
      </c>
      <c r="E9" s="17">
        <v>92999</v>
      </c>
      <c r="F9" s="17">
        <v>120944</v>
      </c>
      <c r="G9" s="17">
        <v>154758</v>
      </c>
      <c r="I9" s="22">
        <f t="shared" si="2"/>
        <v>46</v>
      </c>
      <c r="J9" s="22">
        <f t="shared" si="0"/>
        <v>99</v>
      </c>
      <c r="K9" s="22">
        <f t="shared" si="0"/>
        <v>944</v>
      </c>
      <c r="L9" s="22">
        <f t="shared" si="0"/>
        <v>758</v>
      </c>
      <c r="N9" s="2">
        <f t="shared" si="3"/>
        <v>80646</v>
      </c>
      <c r="O9" s="2">
        <f t="shared" si="1"/>
        <v>92999</v>
      </c>
      <c r="P9" s="2">
        <f t="shared" si="1"/>
        <v>120944</v>
      </c>
      <c r="Q9" s="2">
        <f t="shared" si="1"/>
        <v>154758</v>
      </c>
    </row>
    <row r="10" spans="1:17" ht="61.5" customHeight="1" thickBot="1">
      <c r="A10" s="254" t="s">
        <v>8</v>
      </c>
      <c r="B10" s="255"/>
      <c r="C10" s="15"/>
      <c r="D10" s="16">
        <v>341079</v>
      </c>
      <c r="E10" s="16">
        <v>730903</v>
      </c>
      <c r="F10" s="16">
        <v>914643</v>
      </c>
      <c r="G10" s="16">
        <v>813430</v>
      </c>
      <c r="I10" s="22">
        <f t="shared" si="2"/>
        <v>79</v>
      </c>
      <c r="J10" s="22">
        <f t="shared" si="0"/>
        <v>903</v>
      </c>
      <c r="K10" s="22">
        <f t="shared" si="0"/>
        <v>643</v>
      </c>
      <c r="L10" s="22">
        <f t="shared" si="0"/>
        <v>430</v>
      </c>
      <c r="N10" s="2">
        <f t="shared" si="3"/>
        <v>341079</v>
      </c>
      <c r="O10" s="2">
        <f t="shared" si="1"/>
        <v>730903</v>
      </c>
      <c r="P10" s="2">
        <f t="shared" si="1"/>
        <v>914643</v>
      </c>
      <c r="Q10" s="2">
        <f t="shared" si="1"/>
        <v>813430</v>
      </c>
    </row>
    <row r="11" spans="1:17" ht="48" customHeight="1" thickBot="1">
      <c r="A11" s="244" t="s">
        <v>9</v>
      </c>
      <c r="B11" s="245"/>
      <c r="C11" s="15"/>
      <c r="D11" s="18">
        <v>707</v>
      </c>
      <c r="E11" s="18">
        <v>-928</v>
      </c>
      <c r="F11" s="17">
        <v>6719</v>
      </c>
      <c r="G11" s="17">
        <v>-1890</v>
      </c>
      <c r="I11" s="22" t="e">
        <f t="shared" si="2"/>
        <v>#VALUE!</v>
      </c>
      <c r="J11" s="22">
        <f t="shared" si="0"/>
        <v>8</v>
      </c>
      <c r="K11" s="22">
        <f t="shared" si="0"/>
        <v>9</v>
      </c>
      <c r="L11" s="22">
        <f t="shared" si="0"/>
        <v>90</v>
      </c>
      <c r="N11" s="2">
        <f t="shared" si="3"/>
        <v>707</v>
      </c>
      <c r="O11" s="2">
        <f t="shared" si="1"/>
        <v>-928</v>
      </c>
      <c r="P11" s="2">
        <f t="shared" si="1"/>
        <v>6719</v>
      </c>
      <c r="Q11" s="2">
        <f t="shared" si="1"/>
        <v>-1890</v>
      </c>
    </row>
    <row r="12" spans="1:17" ht="45" customHeight="1" thickBot="1">
      <c r="A12" s="244" t="s">
        <v>10</v>
      </c>
      <c r="B12" s="245"/>
      <c r="C12" s="15"/>
      <c r="D12" s="18">
        <v>-514</v>
      </c>
      <c r="E12" s="18"/>
      <c r="F12" s="18"/>
      <c r="G12" s="18"/>
      <c r="I12" s="22">
        <f t="shared" si="2"/>
        <v>4</v>
      </c>
      <c r="J12" s="22" t="e">
        <f t="shared" si="0"/>
        <v>#VALUE!</v>
      </c>
      <c r="K12" s="22" t="e">
        <f t="shared" si="0"/>
        <v>#VALUE!</v>
      </c>
      <c r="L12" s="22" t="e">
        <f t="shared" si="0"/>
        <v>#VALUE!</v>
      </c>
      <c r="N12" s="2">
        <f t="shared" si="3"/>
        <v>-514</v>
      </c>
      <c r="O12" s="2">
        <f t="shared" si="1"/>
        <v>0</v>
      </c>
      <c r="P12" s="2">
        <f t="shared" si="1"/>
        <v>0</v>
      </c>
      <c r="Q12" s="2">
        <f t="shared" si="1"/>
        <v>0</v>
      </c>
    </row>
    <row r="13" spans="1:17" ht="37.5" customHeight="1" thickBot="1">
      <c r="A13" s="254" t="s">
        <v>11</v>
      </c>
      <c r="B13" s="255"/>
      <c r="C13" s="15"/>
      <c r="D13" s="16">
        <v>341272</v>
      </c>
      <c r="E13" s="16">
        <v>729975</v>
      </c>
      <c r="F13" s="16">
        <v>921362</v>
      </c>
      <c r="G13" s="16">
        <v>811540</v>
      </c>
      <c r="I13" s="22">
        <f t="shared" si="2"/>
        <v>272</v>
      </c>
      <c r="J13" s="22">
        <f t="shared" si="0"/>
        <v>975</v>
      </c>
      <c r="K13" s="22">
        <f t="shared" si="0"/>
        <v>362</v>
      </c>
      <c r="L13" s="22">
        <f t="shared" si="0"/>
        <v>540</v>
      </c>
      <c r="N13" s="2">
        <f t="shared" si="3"/>
        <v>341272</v>
      </c>
      <c r="O13" s="2">
        <f t="shared" si="1"/>
        <v>729975</v>
      </c>
      <c r="P13" s="2">
        <f t="shared" si="1"/>
        <v>921362</v>
      </c>
      <c r="Q13" s="2">
        <f t="shared" si="1"/>
        <v>811540</v>
      </c>
    </row>
    <row r="14" spans="1:17" ht="61.5" customHeight="1" thickBot="1">
      <c r="A14" s="254" t="s">
        <v>12</v>
      </c>
      <c r="B14" s="255"/>
      <c r="C14" s="15"/>
      <c r="D14" s="16">
        <v>311969</v>
      </c>
      <c r="E14" s="16">
        <v>602062</v>
      </c>
      <c r="F14" s="16">
        <v>711285</v>
      </c>
      <c r="G14" s="16">
        <v>618777</v>
      </c>
      <c r="I14" s="22">
        <f t="shared" si="2"/>
        <v>969</v>
      </c>
      <c r="J14" s="22">
        <f t="shared" si="0"/>
        <v>62</v>
      </c>
      <c r="K14" s="22">
        <f t="shared" si="0"/>
        <v>285</v>
      </c>
      <c r="L14" s="22">
        <f t="shared" si="0"/>
        <v>777</v>
      </c>
      <c r="N14" s="2">
        <f t="shared" si="3"/>
        <v>311969</v>
      </c>
      <c r="O14" s="2">
        <f t="shared" si="1"/>
        <v>602062</v>
      </c>
      <c r="P14" s="2">
        <f t="shared" si="1"/>
        <v>711285</v>
      </c>
      <c r="Q14" s="2">
        <f t="shared" si="1"/>
        <v>618777</v>
      </c>
    </row>
    <row r="15" spans="1:17" ht="61.5" customHeight="1" thickBot="1">
      <c r="A15" s="254" t="s">
        <v>13</v>
      </c>
      <c r="B15" s="255"/>
      <c r="C15" s="15"/>
      <c r="D15" s="16">
        <v>325617</v>
      </c>
      <c r="E15" s="16">
        <v>611911</v>
      </c>
      <c r="F15" s="16">
        <v>557370</v>
      </c>
      <c r="G15" s="16">
        <v>584522</v>
      </c>
      <c r="I15" s="22">
        <f t="shared" si="2"/>
        <v>617</v>
      </c>
      <c r="J15" s="22">
        <f t="shared" si="0"/>
        <v>911</v>
      </c>
      <c r="K15" s="22">
        <f t="shared" si="0"/>
        <v>370</v>
      </c>
      <c r="L15" s="22">
        <f t="shared" si="0"/>
        <v>522</v>
      </c>
      <c r="N15" s="2">
        <f t="shared" si="3"/>
        <v>325617</v>
      </c>
      <c r="O15" s="2">
        <f t="shared" si="1"/>
        <v>611911</v>
      </c>
      <c r="P15" s="2">
        <f t="shared" si="1"/>
        <v>557370</v>
      </c>
      <c r="Q15" s="2">
        <f t="shared" si="1"/>
        <v>584522</v>
      </c>
    </row>
    <row r="16" spans="1:17" ht="37.5" customHeight="1" thickBot="1">
      <c r="A16" s="244" t="s">
        <v>14</v>
      </c>
      <c r="B16" s="245"/>
      <c r="C16" s="15"/>
      <c r="D16" s="18">
        <v>904</v>
      </c>
      <c r="E16" s="17">
        <v>1316</v>
      </c>
      <c r="F16" s="17">
        <v>1186</v>
      </c>
      <c r="G16" s="17">
        <v>1244</v>
      </c>
      <c r="I16" s="22" t="e">
        <f t="shared" si="2"/>
        <v>#VALUE!</v>
      </c>
      <c r="J16" s="22">
        <f t="shared" si="0"/>
        <v>6</v>
      </c>
      <c r="K16" s="22">
        <f t="shared" si="0"/>
        <v>6</v>
      </c>
      <c r="L16" s="22">
        <f t="shared" si="0"/>
        <v>4</v>
      </c>
      <c r="N16" s="2">
        <f t="shared" si="3"/>
        <v>904</v>
      </c>
      <c r="O16" s="2">
        <f t="shared" si="1"/>
        <v>1316</v>
      </c>
      <c r="P16" s="2">
        <f t="shared" si="1"/>
        <v>1186</v>
      </c>
      <c r="Q16" s="2">
        <f t="shared" si="1"/>
        <v>1244</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10649033</v>
      </c>
      <c r="E19" s="16">
        <v>12003019</v>
      </c>
      <c r="F19" s="16">
        <v>13010531</v>
      </c>
      <c r="G19" s="16">
        <v>13730011</v>
      </c>
      <c r="I19" s="22">
        <f t="shared" ref="I19:L38" si="4">REPLACE(D19,1,3,"")/1</f>
        <v>49033</v>
      </c>
      <c r="J19" s="22">
        <f t="shared" si="4"/>
        <v>3019</v>
      </c>
      <c r="K19" s="22">
        <f t="shared" si="4"/>
        <v>10531</v>
      </c>
      <c r="L19" s="22">
        <f t="shared" si="4"/>
        <v>30011</v>
      </c>
      <c r="N19" s="2">
        <f t="shared" si="3"/>
        <v>10649033</v>
      </c>
      <c r="O19" s="2">
        <f t="shared" si="3"/>
        <v>12003019</v>
      </c>
      <c r="P19" s="2">
        <f t="shared" si="3"/>
        <v>13010531</v>
      </c>
      <c r="Q19" s="2">
        <f t="shared" si="3"/>
        <v>13730011</v>
      </c>
    </row>
    <row r="20" spans="1:17" ht="61.5" customHeight="1" thickBot="1">
      <c r="A20" s="244" t="s">
        <v>17</v>
      </c>
      <c r="B20" s="245"/>
      <c r="C20" s="15"/>
      <c r="D20" s="17">
        <v>149105</v>
      </c>
      <c r="E20" s="17">
        <v>228164</v>
      </c>
      <c r="F20" s="17">
        <v>295085</v>
      </c>
      <c r="G20" s="17">
        <v>504568</v>
      </c>
      <c r="I20" s="22">
        <f t="shared" si="4"/>
        <v>105</v>
      </c>
      <c r="J20" s="22">
        <f t="shared" si="4"/>
        <v>164</v>
      </c>
      <c r="K20" s="22">
        <f t="shared" si="4"/>
        <v>85</v>
      </c>
      <c r="L20" s="22">
        <f t="shared" si="4"/>
        <v>568</v>
      </c>
      <c r="N20" s="2">
        <f t="shared" si="3"/>
        <v>149105</v>
      </c>
      <c r="O20" s="2">
        <f t="shared" si="3"/>
        <v>228164</v>
      </c>
      <c r="P20" s="2">
        <f t="shared" si="3"/>
        <v>295085</v>
      </c>
      <c r="Q20" s="2">
        <f t="shared" si="3"/>
        <v>504568</v>
      </c>
    </row>
    <row r="21" spans="1:17" ht="30" customHeight="1" thickBot="1">
      <c r="A21" s="244" t="s">
        <v>18</v>
      </c>
      <c r="B21" s="245"/>
      <c r="C21" s="15"/>
      <c r="D21" s="17">
        <v>2497</v>
      </c>
      <c r="E21" s="17">
        <v>1738</v>
      </c>
      <c r="F21" s="17">
        <v>1236</v>
      </c>
      <c r="G21" s="17">
        <v>1008</v>
      </c>
      <c r="I21" s="22">
        <f t="shared" si="4"/>
        <v>7</v>
      </c>
      <c r="J21" s="22">
        <f t="shared" si="4"/>
        <v>8</v>
      </c>
      <c r="K21" s="22">
        <f t="shared" si="4"/>
        <v>6</v>
      </c>
      <c r="L21" s="22">
        <f t="shared" si="4"/>
        <v>8</v>
      </c>
      <c r="N21" s="2">
        <f t="shared" si="3"/>
        <v>2497</v>
      </c>
      <c r="O21" s="2">
        <f t="shared" si="3"/>
        <v>1738</v>
      </c>
      <c r="P21" s="2">
        <f t="shared" si="3"/>
        <v>1236</v>
      </c>
      <c r="Q21" s="2">
        <f t="shared" si="3"/>
        <v>1008</v>
      </c>
    </row>
    <row r="22" spans="1:17" ht="36" customHeight="1" thickBot="1">
      <c r="A22" s="244" t="s">
        <v>19</v>
      </c>
      <c r="B22" s="245"/>
      <c r="C22" s="15"/>
      <c r="D22" s="17">
        <v>2830014</v>
      </c>
      <c r="E22" s="17">
        <v>3361579</v>
      </c>
      <c r="F22" s="17">
        <v>4381552</v>
      </c>
      <c r="G22" s="17">
        <v>4744141</v>
      </c>
      <c r="I22" s="22">
        <f t="shared" si="4"/>
        <v>14</v>
      </c>
      <c r="J22" s="22">
        <f t="shared" si="4"/>
        <v>1579</v>
      </c>
      <c r="K22" s="22">
        <f t="shared" si="4"/>
        <v>1552</v>
      </c>
      <c r="L22" s="22">
        <f t="shared" si="4"/>
        <v>4141</v>
      </c>
      <c r="N22" s="2">
        <f t="shared" si="3"/>
        <v>2830014</v>
      </c>
      <c r="O22" s="2">
        <f t="shared" si="3"/>
        <v>3361579</v>
      </c>
      <c r="P22" s="2">
        <f t="shared" si="3"/>
        <v>4381552</v>
      </c>
      <c r="Q22" s="2">
        <f t="shared" si="3"/>
        <v>4744141</v>
      </c>
    </row>
    <row r="23" spans="1:17" ht="24" customHeight="1" thickBot="1">
      <c r="A23" s="244" t="s">
        <v>20</v>
      </c>
      <c r="B23" s="245"/>
      <c r="C23" s="15"/>
      <c r="D23" s="17">
        <v>7616350</v>
      </c>
      <c r="E23" s="17">
        <v>8364448</v>
      </c>
      <c r="F23" s="17">
        <v>8243696</v>
      </c>
      <c r="G23" s="17">
        <v>8322625</v>
      </c>
      <c r="I23" s="22">
        <f t="shared" si="4"/>
        <v>6350</v>
      </c>
      <c r="J23" s="22">
        <f t="shared" si="4"/>
        <v>4448</v>
      </c>
      <c r="K23" s="22">
        <f t="shared" si="4"/>
        <v>3696</v>
      </c>
      <c r="L23" s="22">
        <f t="shared" si="4"/>
        <v>2625</v>
      </c>
      <c r="N23" s="2">
        <f t="shared" si="3"/>
        <v>7616350</v>
      </c>
      <c r="O23" s="2">
        <f t="shared" si="3"/>
        <v>8364448</v>
      </c>
      <c r="P23" s="2">
        <f t="shared" si="3"/>
        <v>8243696</v>
      </c>
      <c r="Q23" s="2">
        <f t="shared" si="3"/>
        <v>8322625</v>
      </c>
    </row>
    <row r="24" spans="1:17" ht="36" customHeight="1" thickBot="1">
      <c r="A24" s="244" t="s">
        <v>21</v>
      </c>
      <c r="B24" s="245"/>
      <c r="C24" s="15"/>
      <c r="D24" s="17">
        <v>51067</v>
      </c>
      <c r="E24" s="17">
        <v>47089</v>
      </c>
      <c r="F24" s="17">
        <v>88962</v>
      </c>
      <c r="G24" s="17">
        <v>157670</v>
      </c>
      <c r="I24" s="22">
        <f t="shared" si="4"/>
        <v>67</v>
      </c>
      <c r="J24" s="22">
        <f t="shared" si="4"/>
        <v>89</v>
      </c>
      <c r="K24" s="22">
        <f t="shared" si="4"/>
        <v>62</v>
      </c>
      <c r="L24" s="22">
        <f t="shared" si="4"/>
        <v>670</v>
      </c>
      <c r="N24" s="2">
        <f t="shared" si="3"/>
        <v>51067</v>
      </c>
      <c r="O24" s="2">
        <f t="shared" si="3"/>
        <v>47089</v>
      </c>
      <c r="P24" s="2">
        <f t="shared" si="3"/>
        <v>88962</v>
      </c>
      <c r="Q24" s="2">
        <f t="shared" si="3"/>
        <v>157670</v>
      </c>
    </row>
    <row r="25" spans="1:17" ht="24" customHeight="1" thickBot="1">
      <c r="A25" s="254" t="s">
        <v>22</v>
      </c>
      <c r="B25" s="255"/>
      <c r="C25" s="15"/>
      <c r="D25" s="16">
        <v>2399789</v>
      </c>
      <c r="E25" s="16">
        <v>1650689</v>
      </c>
      <c r="F25" s="16">
        <v>1647017</v>
      </c>
      <c r="G25" s="16">
        <v>2049757</v>
      </c>
      <c r="I25" s="22">
        <f t="shared" si="4"/>
        <v>9789</v>
      </c>
      <c r="J25" s="22">
        <f t="shared" si="4"/>
        <v>689</v>
      </c>
      <c r="K25" s="22">
        <f t="shared" si="4"/>
        <v>7017</v>
      </c>
      <c r="L25" s="22">
        <f t="shared" si="4"/>
        <v>9757</v>
      </c>
      <c r="N25" s="2">
        <f t="shared" si="3"/>
        <v>2399789</v>
      </c>
      <c r="O25" s="2">
        <f t="shared" si="3"/>
        <v>1650689</v>
      </c>
      <c r="P25" s="2">
        <f t="shared" si="3"/>
        <v>1647017</v>
      </c>
      <c r="Q25" s="2">
        <f t="shared" si="3"/>
        <v>2049757</v>
      </c>
    </row>
    <row r="26" spans="1:17" ht="25.5" customHeight="1" thickBot="1">
      <c r="A26" s="244" t="s">
        <v>23</v>
      </c>
      <c r="B26" s="245"/>
      <c r="C26" s="15"/>
      <c r="D26" s="17">
        <v>375592</v>
      </c>
      <c r="E26" s="17">
        <v>141005</v>
      </c>
      <c r="F26" s="17">
        <v>124169</v>
      </c>
      <c r="G26" s="17">
        <v>118085</v>
      </c>
      <c r="I26" s="22">
        <f t="shared" si="4"/>
        <v>592</v>
      </c>
      <c r="J26" s="22">
        <f t="shared" si="4"/>
        <v>5</v>
      </c>
      <c r="K26" s="22">
        <f t="shared" si="4"/>
        <v>169</v>
      </c>
      <c r="L26" s="22">
        <f t="shared" si="4"/>
        <v>85</v>
      </c>
      <c r="N26" s="2">
        <f t="shared" si="3"/>
        <v>375592</v>
      </c>
      <c r="O26" s="2">
        <f t="shared" si="3"/>
        <v>141005</v>
      </c>
      <c r="P26" s="2">
        <f t="shared" si="3"/>
        <v>124169</v>
      </c>
      <c r="Q26" s="2">
        <f t="shared" si="3"/>
        <v>118085</v>
      </c>
    </row>
    <row r="27" spans="1:17" ht="15.75" customHeight="1" thickBot="1">
      <c r="A27" s="244" t="s">
        <v>24</v>
      </c>
      <c r="B27" s="245"/>
      <c r="C27" s="15"/>
      <c r="D27" s="17">
        <v>22182</v>
      </c>
      <c r="E27" s="17">
        <v>20415</v>
      </c>
      <c r="F27" s="17">
        <v>86625</v>
      </c>
      <c r="G27" s="17">
        <v>134884</v>
      </c>
      <c r="I27" s="22">
        <f t="shared" si="4"/>
        <v>82</v>
      </c>
      <c r="J27" s="22">
        <f t="shared" si="4"/>
        <v>15</v>
      </c>
      <c r="K27" s="22">
        <f t="shared" si="4"/>
        <v>25</v>
      </c>
      <c r="L27" s="22">
        <f t="shared" si="4"/>
        <v>884</v>
      </c>
      <c r="N27" s="2">
        <f t="shared" si="3"/>
        <v>22182</v>
      </c>
      <c r="O27" s="2">
        <f t="shared" si="3"/>
        <v>20415</v>
      </c>
      <c r="P27" s="2">
        <f t="shared" si="3"/>
        <v>86625</v>
      </c>
      <c r="Q27" s="2">
        <f t="shared" si="3"/>
        <v>134884</v>
      </c>
    </row>
    <row r="28" spans="1:17" ht="30" customHeight="1" thickBot="1">
      <c r="A28" s="244" t="s">
        <v>25</v>
      </c>
      <c r="B28" s="245"/>
      <c r="C28" s="15"/>
      <c r="D28" s="17">
        <v>1517792</v>
      </c>
      <c r="E28" s="17">
        <v>892603</v>
      </c>
      <c r="F28" s="17">
        <v>893138</v>
      </c>
      <c r="G28" s="17">
        <v>911875</v>
      </c>
      <c r="I28" s="22">
        <f t="shared" si="4"/>
        <v>7792</v>
      </c>
      <c r="J28" s="22">
        <f t="shared" si="4"/>
        <v>603</v>
      </c>
      <c r="K28" s="22">
        <f t="shared" si="4"/>
        <v>138</v>
      </c>
      <c r="L28" s="22">
        <f t="shared" si="4"/>
        <v>875</v>
      </c>
      <c r="N28" s="2">
        <f t="shared" si="3"/>
        <v>1517792</v>
      </c>
      <c r="O28" s="2">
        <f t="shared" si="3"/>
        <v>892603</v>
      </c>
      <c r="P28" s="2">
        <f t="shared" si="3"/>
        <v>893138</v>
      </c>
      <c r="Q28" s="2">
        <f t="shared" si="3"/>
        <v>911875</v>
      </c>
    </row>
    <row r="29" spans="1:17" ht="15" customHeight="1" thickBot="1">
      <c r="A29" s="254" t="s">
        <v>26</v>
      </c>
      <c r="B29" s="255"/>
      <c r="C29" s="15"/>
      <c r="D29" s="16">
        <v>13048822</v>
      </c>
      <c r="E29" s="16">
        <v>13653707</v>
      </c>
      <c r="F29" s="16">
        <v>14657548</v>
      </c>
      <c r="G29" s="16">
        <v>15779768</v>
      </c>
      <c r="I29" s="22">
        <f t="shared" si="4"/>
        <v>48822</v>
      </c>
      <c r="J29" s="22">
        <f t="shared" si="4"/>
        <v>53707</v>
      </c>
      <c r="K29" s="22">
        <f t="shared" si="4"/>
        <v>57548</v>
      </c>
      <c r="L29" s="22">
        <f t="shared" si="4"/>
        <v>79768</v>
      </c>
      <c r="N29" s="2">
        <f t="shared" si="3"/>
        <v>13048822</v>
      </c>
      <c r="O29" s="2">
        <f t="shared" si="3"/>
        <v>13653707</v>
      </c>
      <c r="P29" s="2">
        <f t="shared" si="3"/>
        <v>14657548</v>
      </c>
      <c r="Q29" s="2">
        <f t="shared" si="3"/>
        <v>15779768</v>
      </c>
    </row>
    <row r="30" spans="1:17" ht="15" customHeight="1" thickBot="1">
      <c r="A30" s="254" t="s">
        <v>27</v>
      </c>
      <c r="B30" s="255"/>
      <c r="C30" s="15"/>
      <c r="D30" s="16">
        <v>6792341</v>
      </c>
      <c r="E30" s="16">
        <v>5617702</v>
      </c>
      <c r="F30" s="16">
        <v>6036458</v>
      </c>
      <c r="G30" s="16">
        <v>6741660</v>
      </c>
      <c r="I30" s="22">
        <f t="shared" si="4"/>
        <v>2341</v>
      </c>
      <c r="J30" s="22">
        <f t="shared" si="4"/>
        <v>7702</v>
      </c>
      <c r="K30" s="22">
        <f t="shared" si="4"/>
        <v>6458</v>
      </c>
      <c r="L30" s="22">
        <f t="shared" si="4"/>
        <v>1660</v>
      </c>
      <c r="N30" s="2">
        <f t="shared" si="3"/>
        <v>6792341</v>
      </c>
      <c r="O30" s="2">
        <f t="shared" si="3"/>
        <v>5617702</v>
      </c>
      <c r="P30" s="2">
        <f t="shared" si="3"/>
        <v>6036458</v>
      </c>
      <c r="Q30" s="2">
        <f t="shared" si="3"/>
        <v>6741660</v>
      </c>
    </row>
    <row r="31" spans="1:17" ht="15" customHeight="1" thickBot="1">
      <c r="A31" s="244" t="s">
        <v>28</v>
      </c>
      <c r="B31" s="245"/>
      <c r="C31" s="15"/>
      <c r="D31" s="17">
        <v>3302950</v>
      </c>
      <c r="E31" s="17">
        <v>2944659</v>
      </c>
      <c r="F31" s="17">
        <v>3372804</v>
      </c>
      <c r="G31" s="17">
        <v>3325885</v>
      </c>
      <c r="I31" s="22">
        <f t="shared" si="4"/>
        <v>2950</v>
      </c>
      <c r="J31" s="22">
        <f t="shared" si="4"/>
        <v>4659</v>
      </c>
      <c r="K31" s="22">
        <f t="shared" si="4"/>
        <v>2804</v>
      </c>
      <c r="L31" s="22">
        <f t="shared" si="4"/>
        <v>5885</v>
      </c>
      <c r="N31" s="2">
        <f t="shared" si="3"/>
        <v>3302950</v>
      </c>
      <c r="O31" s="2">
        <f t="shared" si="3"/>
        <v>2944659</v>
      </c>
      <c r="P31" s="2">
        <f t="shared" si="3"/>
        <v>3372804</v>
      </c>
      <c r="Q31" s="2">
        <f t="shared" si="3"/>
        <v>3325885</v>
      </c>
    </row>
    <row r="32" spans="1:17" ht="24" customHeight="1" thickBot="1">
      <c r="A32" s="244" t="s">
        <v>29</v>
      </c>
      <c r="B32" s="245"/>
      <c r="C32" s="15"/>
      <c r="D32" s="17">
        <v>3489390</v>
      </c>
      <c r="E32" s="17">
        <v>2673043</v>
      </c>
      <c r="F32" s="17">
        <v>2663654</v>
      </c>
      <c r="G32" s="17">
        <v>3415775</v>
      </c>
      <c r="I32" s="22">
        <f t="shared" si="4"/>
        <v>9390</v>
      </c>
      <c r="J32" s="22">
        <f t="shared" si="4"/>
        <v>3043</v>
      </c>
      <c r="K32" s="22">
        <f t="shared" si="4"/>
        <v>3654</v>
      </c>
      <c r="L32" s="22">
        <f t="shared" si="4"/>
        <v>5775</v>
      </c>
      <c r="N32" s="2">
        <f t="shared" si="3"/>
        <v>3489390</v>
      </c>
      <c r="O32" s="2">
        <f t="shared" si="3"/>
        <v>2673043</v>
      </c>
      <c r="P32" s="2">
        <f t="shared" si="3"/>
        <v>2663654</v>
      </c>
      <c r="Q32" s="2">
        <f t="shared" si="3"/>
        <v>3415775</v>
      </c>
    </row>
    <row r="33" spans="1:18" ht="24" customHeight="1" thickBot="1">
      <c r="A33" s="254" t="s">
        <v>30</v>
      </c>
      <c r="B33" s="255"/>
      <c r="C33" s="15"/>
      <c r="D33" s="16">
        <v>5376098</v>
      </c>
      <c r="E33" s="16">
        <v>8036005</v>
      </c>
      <c r="F33" s="16">
        <v>8621090</v>
      </c>
      <c r="G33" s="16">
        <v>9038107</v>
      </c>
      <c r="I33" s="22">
        <f t="shared" si="4"/>
        <v>6098</v>
      </c>
      <c r="J33" s="22">
        <f t="shared" si="4"/>
        <v>6005</v>
      </c>
      <c r="K33" s="22">
        <f t="shared" si="4"/>
        <v>1090</v>
      </c>
      <c r="L33" s="22">
        <f t="shared" si="4"/>
        <v>8107</v>
      </c>
      <c r="N33" s="2">
        <f t="shared" si="3"/>
        <v>5376098</v>
      </c>
      <c r="O33" s="2">
        <f t="shared" si="3"/>
        <v>8036005</v>
      </c>
      <c r="P33" s="2">
        <f t="shared" si="3"/>
        <v>8621090</v>
      </c>
      <c r="Q33" s="2">
        <f t="shared" si="3"/>
        <v>9038107</v>
      </c>
      <c r="R33" s="22"/>
    </row>
    <row r="34" spans="1:18" ht="30" customHeight="1" thickBot="1">
      <c r="A34" s="244" t="s">
        <v>31</v>
      </c>
      <c r="B34" s="245"/>
      <c r="C34" s="15"/>
      <c r="D34" s="17">
        <v>3957112</v>
      </c>
      <c r="E34" s="17">
        <v>4757112</v>
      </c>
      <c r="F34" s="17">
        <v>4757112</v>
      </c>
      <c r="G34" s="17">
        <v>4757112</v>
      </c>
      <c r="I34" s="22">
        <f t="shared" si="4"/>
        <v>7112</v>
      </c>
      <c r="J34" s="22">
        <f t="shared" si="4"/>
        <v>7112</v>
      </c>
      <c r="K34" s="22">
        <f t="shared" si="4"/>
        <v>7112</v>
      </c>
      <c r="L34" s="22">
        <f t="shared" si="4"/>
        <v>7112</v>
      </c>
      <c r="N34" s="2">
        <f t="shared" si="3"/>
        <v>3957112</v>
      </c>
      <c r="O34" s="2">
        <f t="shared" si="3"/>
        <v>4757112</v>
      </c>
      <c r="P34" s="2">
        <f t="shared" si="3"/>
        <v>4757112</v>
      </c>
      <c r="Q34" s="2">
        <f t="shared" si="3"/>
        <v>4757112</v>
      </c>
    </row>
    <row r="35" spans="1:18" ht="30" customHeight="1" thickBot="1">
      <c r="A35" s="244" t="s">
        <v>32</v>
      </c>
      <c r="B35" s="245"/>
      <c r="C35" s="15"/>
      <c r="D35" s="17">
        <v>611603</v>
      </c>
      <c r="E35" s="17">
        <v>989064</v>
      </c>
      <c r="F35" s="17">
        <v>989064</v>
      </c>
      <c r="G35" s="17">
        <v>989064</v>
      </c>
      <c r="I35" s="22">
        <f t="shared" si="4"/>
        <v>603</v>
      </c>
      <c r="J35" s="22">
        <f t="shared" si="4"/>
        <v>64</v>
      </c>
      <c r="K35" s="22">
        <f t="shared" si="4"/>
        <v>64</v>
      </c>
      <c r="L35" s="22">
        <f t="shared" si="4"/>
        <v>64</v>
      </c>
      <c r="N35" s="2">
        <f t="shared" si="3"/>
        <v>611603</v>
      </c>
      <c r="O35" s="2">
        <f t="shared" si="3"/>
        <v>989064</v>
      </c>
      <c r="P35" s="2">
        <f t="shared" si="3"/>
        <v>989064</v>
      </c>
      <c r="Q35" s="2">
        <f t="shared" si="3"/>
        <v>989064</v>
      </c>
    </row>
    <row r="36" spans="1:18" ht="37.5" customHeight="1" thickBot="1">
      <c r="A36" s="244" t="s">
        <v>33</v>
      </c>
      <c r="B36" s="245"/>
      <c r="C36" s="15"/>
      <c r="D36" s="17">
        <v>1169626</v>
      </c>
      <c r="E36" s="17">
        <v>1781536</v>
      </c>
      <c r="F36" s="17">
        <v>2318835</v>
      </c>
      <c r="G36" s="17">
        <v>2904507</v>
      </c>
      <c r="I36" s="22">
        <f t="shared" si="4"/>
        <v>9626</v>
      </c>
      <c r="J36" s="22">
        <f t="shared" si="4"/>
        <v>1536</v>
      </c>
      <c r="K36" s="22">
        <f t="shared" si="4"/>
        <v>8835</v>
      </c>
      <c r="L36" s="22">
        <f t="shared" si="4"/>
        <v>4507</v>
      </c>
      <c r="N36" s="2">
        <f t="shared" si="3"/>
        <v>1169626</v>
      </c>
      <c r="O36" s="2">
        <f t="shared" si="3"/>
        <v>1781536</v>
      </c>
      <c r="P36" s="2">
        <f t="shared" si="3"/>
        <v>2318835</v>
      </c>
      <c r="Q36" s="2">
        <f t="shared" si="3"/>
        <v>2904507</v>
      </c>
    </row>
    <row r="37" spans="1:18" ht="36" customHeight="1" thickBot="1">
      <c r="A37" s="254" t="s">
        <v>34</v>
      </c>
      <c r="B37" s="255"/>
      <c r="C37" s="15"/>
      <c r="D37" s="16">
        <v>880384</v>
      </c>
      <c r="E37" s="19"/>
      <c r="F37" s="19"/>
      <c r="G37" s="19"/>
      <c r="I37" s="22">
        <f t="shared" si="4"/>
        <v>384</v>
      </c>
      <c r="J37" s="22" t="e">
        <f t="shared" si="4"/>
        <v>#VALUE!</v>
      </c>
      <c r="K37" s="22" t="e">
        <f t="shared" si="4"/>
        <v>#VALUE!</v>
      </c>
      <c r="L37" s="22" t="e">
        <f t="shared" si="4"/>
        <v>#VALUE!</v>
      </c>
      <c r="N37" s="2">
        <f t="shared" si="3"/>
        <v>880384</v>
      </c>
      <c r="O37" s="2">
        <f t="shared" si="3"/>
        <v>0</v>
      </c>
      <c r="P37" s="2">
        <f t="shared" si="3"/>
        <v>0</v>
      </c>
      <c r="Q37" s="2">
        <f t="shared" si="3"/>
        <v>0</v>
      </c>
    </row>
    <row r="38" spans="1:18" ht="30" customHeight="1" thickBot="1">
      <c r="A38" s="254" t="s">
        <v>35</v>
      </c>
      <c r="B38" s="255"/>
      <c r="C38" s="15"/>
      <c r="D38" s="16">
        <v>13048822</v>
      </c>
      <c r="E38" s="16">
        <v>13653707</v>
      </c>
      <c r="F38" s="16">
        <v>14657548</v>
      </c>
      <c r="G38" s="16">
        <v>15779768</v>
      </c>
      <c r="I38" s="22">
        <f t="shared" si="4"/>
        <v>48822</v>
      </c>
      <c r="J38" s="22">
        <f t="shared" si="4"/>
        <v>53707</v>
      </c>
      <c r="K38" s="22">
        <f t="shared" si="4"/>
        <v>57548</v>
      </c>
      <c r="L38" s="22">
        <f t="shared" si="4"/>
        <v>79768</v>
      </c>
      <c r="N38" s="2">
        <f t="shared" si="3"/>
        <v>13048822</v>
      </c>
      <c r="O38" s="2">
        <f t="shared" si="3"/>
        <v>13653707</v>
      </c>
      <c r="P38" s="2">
        <f t="shared" si="3"/>
        <v>14657548</v>
      </c>
      <c r="Q38" s="2">
        <f t="shared" si="3"/>
        <v>15779768</v>
      </c>
    </row>
    <row r="39" spans="1:18" ht="15" customHeight="1" thickBot="1">
      <c r="A39" t="s">
        <v>1716</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49058</v>
      </c>
      <c r="E3" s="16">
        <v>526026</v>
      </c>
      <c r="F3" s="16">
        <v>249829</v>
      </c>
      <c r="G3" s="16">
        <v>651303</v>
      </c>
      <c r="H3" s="252" t="s">
        <v>1</v>
      </c>
      <c r="I3" s="253"/>
      <c r="J3" s="15"/>
      <c r="K3" s="16">
        <v>667092</v>
      </c>
      <c r="L3" s="16">
        <v>453607</v>
      </c>
      <c r="M3" s="16">
        <v>405460</v>
      </c>
      <c r="N3" s="16">
        <v>435286</v>
      </c>
      <c r="P3" s="2">
        <f>REPLACE(D3,1,3,"")/1</f>
        <v>58</v>
      </c>
      <c r="Q3" s="2">
        <f t="shared" ref="Q3:S16" si="0">REPLACE(E3,1,3,"")/1</f>
        <v>26</v>
      </c>
      <c r="R3" s="2">
        <f t="shared" si="0"/>
        <v>829</v>
      </c>
      <c r="S3" s="2">
        <f t="shared" si="0"/>
        <v>303</v>
      </c>
      <c r="T3" s="2">
        <f>REPLACE(K3,1,3,"")/1</f>
        <v>92</v>
      </c>
      <c r="U3" s="2">
        <f t="shared" ref="U3:W16" si="1">REPLACE(L3,1,3,"")/1</f>
        <v>607</v>
      </c>
      <c r="V3" s="2">
        <f t="shared" si="1"/>
        <v>460</v>
      </c>
      <c r="W3" s="2">
        <f t="shared" si="1"/>
        <v>286</v>
      </c>
      <c r="Y3" s="3">
        <f>K3</f>
        <v>667092</v>
      </c>
      <c r="Z3" s="3">
        <f t="shared" ref="Z3:AB17" si="2">L3</f>
        <v>453607</v>
      </c>
      <c r="AA3" s="3">
        <f t="shared" si="2"/>
        <v>405460</v>
      </c>
      <c r="AB3" s="3">
        <f t="shared" si="2"/>
        <v>435286</v>
      </c>
      <c r="AC3" s="3">
        <f>D3</f>
        <v>49058</v>
      </c>
      <c r="AD3" s="3">
        <f t="shared" ref="AD3:AF17" si="3">E3</f>
        <v>526026</v>
      </c>
      <c r="AE3" s="3">
        <f t="shared" si="3"/>
        <v>249829</v>
      </c>
      <c r="AF3" s="3">
        <f t="shared" si="3"/>
        <v>651303</v>
      </c>
    </row>
    <row r="4" spans="1:32" ht="24" customHeight="1" thickBot="1">
      <c r="A4" s="244" t="s">
        <v>2</v>
      </c>
      <c r="B4" s="245"/>
      <c r="C4" s="15"/>
      <c r="D4" s="17">
        <v>30233</v>
      </c>
      <c r="E4" s="17">
        <v>267632</v>
      </c>
      <c r="F4" s="17">
        <v>132158</v>
      </c>
      <c r="G4" s="17">
        <v>282682</v>
      </c>
      <c r="H4" s="244" t="s">
        <v>2</v>
      </c>
      <c r="I4" s="245"/>
      <c r="J4" s="15"/>
      <c r="K4" s="17">
        <v>239611</v>
      </c>
      <c r="L4" s="17">
        <v>144380</v>
      </c>
      <c r="M4" s="17">
        <v>218833</v>
      </c>
      <c r="N4" s="17">
        <v>180506</v>
      </c>
      <c r="P4" s="2">
        <f t="shared" ref="P4:P16" si="4">REPLACE(D4,1,3,"")/1</f>
        <v>33</v>
      </c>
      <c r="Q4" s="2">
        <f t="shared" si="0"/>
        <v>632</v>
      </c>
      <c r="R4" s="2">
        <f t="shared" si="0"/>
        <v>158</v>
      </c>
      <c r="S4" s="2">
        <f t="shared" si="0"/>
        <v>682</v>
      </c>
      <c r="T4" s="2">
        <f t="shared" ref="T4:U16" si="5">REPLACE(K4,1,3,"")/1</f>
        <v>611</v>
      </c>
      <c r="U4" s="2">
        <f t="shared" si="5"/>
        <v>380</v>
      </c>
      <c r="V4" s="2">
        <f t="shared" si="1"/>
        <v>833</v>
      </c>
      <c r="W4" s="2">
        <f t="shared" si="1"/>
        <v>506</v>
      </c>
      <c r="Y4" s="3">
        <f t="shared" ref="Y4:AB38" si="6">K4</f>
        <v>239611</v>
      </c>
      <c r="Z4" s="3">
        <f t="shared" si="2"/>
        <v>144380</v>
      </c>
      <c r="AA4" s="3">
        <f t="shared" si="2"/>
        <v>218833</v>
      </c>
      <c r="AB4" s="3">
        <f t="shared" si="2"/>
        <v>180506</v>
      </c>
      <c r="AC4" s="3">
        <f t="shared" ref="AC4:AF38" si="7">D4</f>
        <v>30233</v>
      </c>
      <c r="AD4" s="3">
        <f t="shared" si="3"/>
        <v>267632</v>
      </c>
      <c r="AE4" s="3">
        <f t="shared" si="3"/>
        <v>132158</v>
      </c>
      <c r="AF4" s="3">
        <f t="shared" si="3"/>
        <v>282682</v>
      </c>
    </row>
    <row r="5" spans="1:32" ht="61.5" customHeight="1" thickBot="1">
      <c r="A5" s="254" t="s">
        <v>3</v>
      </c>
      <c r="B5" s="255"/>
      <c r="C5" s="15"/>
      <c r="D5" s="16">
        <v>18825</v>
      </c>
      <c r="E5" s="16">
        <v>258394</v>
      </c>
      <c r="F5" s="16">
        <v>117671</v>
      </c>
      <c r="G5" s="16">
        <v>368621</v>
      </c>
      <c r="H5" s="254" t="s">
        <v>3</v>
      </c>
      <c r="I5" s="255"/>
      <c r="J5" s="15"/>
      <c r="K5" s="16">
        <v>427481</v>
      </c>
      <c r="L5" s="16">
        <v>309227</v>
      </c>
      <c r="M5" s="16">
        <v>186628</v>
      </c>
      <c r="N5" s="16">
        <v>254780</v>
      </c>
      <c r="P5" s="2">
        <f t="shared" si="4"/>
        <v>25</v>
      </c>
      <c r="Q5" s="2">
        <f t="shared" si="0"/>
        <v>394</v>
      </c>
      <c r="R5" s="2">
        <f t="shared" si="0"/>
        <v>671</v>
      </c>
      <c r="S5" s="2">
        <f t="shared" si="0"/>
        <v>621</v>
      </c>
      <c r="T5" s="2">
        <f t="shared" si="5"/>
        <v>481</v>
      </c>
      <c r="U5" s="2">
        <f t="shared" si="1"/>
        <v>227</v>
      </c>
      <c r="V5" s="2">
        <f t="shared" si="1"/>
        <v>628</v>
      </c>
      <c r="W5" s="2">
        <f t="shared" si="1"/>
        <v>780</v>
      </c>
      <c r="Y5" s="3">
        <f t="shared" si="6"/>
        <v>427481</v>
      </c>
      <c r="Z5" s="3">
        <f t="shared" si="2"/>
        <v>309227</v>
      </c>
      <c r="AA5" s="3">
        <f t="shared" si="2"/>
        <v>186628</v>
      </c>
      <c r="AB5" s="3">
        <f t="shared" si="2"/>
        <v>254780</v>
      </c>
      <c r="AC5" s="3">
        <f t="shared" si="7"/>
        <v>18825</v>
      </c>
      <c r="AD5" s="3">
        <f t="shared" si="3"/>
        <v>258394</v>
      </c>
      <c r="AE5" s="3">
        <f t="shared" si="3"/>
        <v>117671</v>
      </c>
      <c r="AF5" s="3">
        <f t="shared" si="3"/>
        <v>368621</v>
      </c>
    </row>
    <row r="6" spans="1:32" ht="37.5" customHeight="1" thickBot="1">
      <c r="A6" s="244" t="s">
        <v>4</v>
      </c>
      <c r="B6" s="245"/>
      <c r="C6" s="15"/>
      <c r="D6" s="17">
        <v>372627</v>
      </c>
      <c r="E6" s="17">
        <v>19478</v>
      </c>
      <c r="F6" s="17">
        <v>17239</v>
      </c>
      <c r="G6" s="17">
        <v>18036</v>
      </c>
      <c r="H6" s="244" t="s">
        <v>4</v>
      </c>
      <c r="I6" s="245"/>
      <c r="J6" s="15"/>
      <c r="K6" s="17">
        <v>8408</v>
      </c>
      <c r="L6" s="17">
        <v>10096</v>
      </c>
      <c r="M6" s="17">
        <v>10647</v>
      </c>
      <c r="N6" s="17">
        <v>22018</v>
      </c>
      <c r="P6" s="2">
        <f t="shared" si="4"/>
        <v>627</v>
      </c>
      <c r="Q6" s="2">
        <f t="shared" si="0"/>
        <v>78</v>
      </c>
      <c r="R6" s="2">
        <f t="shared" si="0"/>
        <v>39</v>
      </c>
      <c r="S6" s="2">
        <f t="shared" si="0"/>
        <v>36</v>
      </c>
      <c r="T6" s="2">
        <f t="shared" si="5"/>
        <v>8</v>
      </c>
      <c r="U6" s="2">
        <f t="shared" si="1"/>
        <v>96</v>
      </c>
      <c r="V6" s="2">
        <f t="shared" si="1"/>
        <v>47</v>
      </c>
      <c r="W6" s="2">
        <f t="shared" si="1"/>
        <v>18</v>
      </c>
      <c r="Y6" s="3">
        <f t="shared" si="6"/>
        <v>8408</v>
      </c>
      <c r="Z6" s="3">
        <f t="shared" si="2"/>
        <v>10096</v>
      </c>
      <c r="AA6" s="3">
        <f t="shared" si="2"/>
        <v>10647</v>
      </c>
      <c r="AB6" s="3">
        <f t="shared" si="2"/>
        <v>22018</v>
      </c>
      <c r="AC6" s="3">
        <f t="shared" si="7"/>
        <v>372627</v>
      </c>
      <c r="AD6" s="3">
        <f t="shared" si="3"/>
        <v>19478</v>
      </c>
      <c r="AE6" s="3">
        <f t="shared" si="3"/>
        <v>17239</v>
      </c>
      <c r="AF6" s="3">
        <f t="shared" si="3"/>
        <v>18036</v>
      </c>
    </row>
    <row r="7" spans="1:32" ht="24" customHeight="1" thickBot="1">
      <c r="A7" s="244" t="s">
        <v>5</v>
      </c>
      <c r="B7" s="245"/>
      <c r="C7" s="15"/>
      <c r="D7" s="17">
        <v>21211</v>
      </c>
      <c r="E7" s="17">
        <v>28738</v>
      </c>
      <c r="F7" s="17">
        <v>40485</v>
      </c>
      <c r="G7" s="17">
        <v>55580</v>
      </c>
      <c r="H7" s="244" t="s">
        <v>5</v>
      </c>
      <c r="I7" s="245"/>
      <c r="J7" s="15"/>
      <c r="K7" s="17">
        <v>21382</v>
      </c>
      <c r="L7" s="17">
        <v>19635</v>
      </c>
      <c r="M7" s="17">
        <v>35280</v>
      </c>
      <c r="N7" s="17">
        <v>19023</v>
      </c>
      <c r="P7" s="2">
        <f t="shared" si="4"/>
        <v>11</v>
      </c>
      <c r="Q7" s="2">
        <f t="shared" si="0"/>
        <v>38</v>
      </c>
      <c r="R7" s="2">
        <f t="shared" si="0"/>
        <v>85</v>
      </c>
      <c r="S7" s="2">
        <f t="shared" si="0"/>
        <v>80</v>
      </c>
      <c r="T7" s="2">
        <f t="shared" si="5"/>
        <v>82</v>
      </c>
      <c r="U7" s="2">
        <f t="shared" si="1"/>
        <v>35</v>
      </c>
      <c r="V7" s="2">
        <f t="shared" si="1"/>
        <v>80</v>
      </c>
      <c r="W7" s="2">
        <f t="shared" si="1"/>
        <v>23</v>
      </c>
      <c r="Y7" s="3">
        <f t="shared" si="6"/>
        <v>21382</v>
      </c>
      <c r="Z7" s="3">
        <f t="shared" si="2"/>
        <v>19635</v>
      </c>
      <c r="AA7" s="3">
        <f t="shared" si="2"/>
        <v>35280</v>
      </c>
      <c r="AB7" s="3">
        <f t="shared" si="2"/>
        <v>19023</v>
      </c>
      <c r="AC7" s="3">
        <f t="shared" si="7"/>
        <v>21211</v>
      </c>
      <c r="AD7" s="3">
        <f t="shared" si="3"/>
        <v>28738</v>
      </c>
      <c r="AE7" s="3">
        <f t="shared" si="3"/>
        <v>40485</v>
      </c>
      <c r="AF7" s="3">
        <f t="shared" si="3"/>
        <v>55580</v>
      </c>
    </row>
    <row r="8" spans="1:32" ht="24" customHeight="1" thickBot="1">
      <c r="A8" s="244" t="s">
        <v>6</v>
      </c>
      <c r="B8" s="245"/>
      <c r="C8" s="15"/>
      <c r="D8" s="17">
        <v>3663</v>
      </c>
      <c r="E8" s="17">
        <v>9310</v>
      </c>
      <c r="F8" s="17">
        <v>5438</v>
      </c>
      <c r="G8" s="17">
        <v>5055</v>
      </c>
      <c r="H8" s="244" t="s">
        <v>6</v>
      </c>
      <c r="I8" s="245"/>
      <c r="J8" s="15"/>
      <c r="K8" s="17">
        <v>5637</v>
      </c>
      <c r="L8" s="17">
        <v>1886</v>
      </c>
      <c r="M8" s="17">
        <v>8083</v>
      </c>
      <c r="N8" s="17">
        <v>3712</v>
      </c>
      <c r="P8" s="2">
        <f t="shared" si="4"/>
        <v>3</v>
      </c>
      <c r="Q8" s="2">
        <f t="shared" si="0"/>
        <v>0</v>
      </c>
      <c r="R8" s="2">
        <f t="shared" si="0"/>
        <v>8</v>
      </c>
      <c r="S8" s="2">
        <f t="shared" si="0"/>
        <v>5</v>
      </c>
      <c r="T8" s="2">
        <f t="shared" si="5"/>
        <v>7</v>
      </c>
      <c r="U8" s="2">
        <f t="shared" si="1"/>
        <v>6</v>
      </c>
      <c r="V8" s="2">
        <f t="shared" si="1"/>
        <v>3</v>
      </c>
      <c r="W8" s="2">
        <f t="shared" si="1"/>
        <v>2</v>
      </c>
      <c r="Y8" s="3">
        <f t="shared" si="6"/>
        <v>5637</v>
      </c>
      <c r="Z8" s="3">
        <f t="shared" si="2"/>
        <v>1886</v>
      </c>
      <c r="AA8" s="3">
        <f t="shared" si="2"/>
        <v>8083</v>
      </c>
      <c r="AB8" s="3">
        <f t="shared" si="2"/>
        <v>3712</v>
      </c>
      <c r="AC8" s="3">
        <f t="shared" si="7"/>
        <v>3663</v>
      </c>
      <c r="AD8" s="3">
        <f t="shared" si="3"/>
        <v>9310</v>
      </c>
      <c r="AE8" s="3">
        <f t="shared" si="3"/>
        <v>5438</v>
      </c>
      <c r="AF8" s="3">
        <f t="shared" si="3"/>
        <v>5055</v>
      </c>
    </row>
    <row r="9" spans="1:32" ht="37.5" customHeight="1" thickBot="1">
      <c r="A9" s="244" t="s">
        <v>7</v>
      </c>
      <c r="B9" s="245"/>
      <c r="C9" s="15"/>
      <c r="D9" s="17">
        <v>36502</v>
      </c>
      <c r="E9" s="17">
        <v>32649</v>
      </c>
      <c r="F9" s="17">
        <v>49577</v>
      </c>
      <c r="G9" s="17">
        <v>43919</v>
      </c>
      <c r="H9" s="244" t="s">
        <v>7</v>
      </c>
      <c r="I9" s="245"/>
      <c r="J9" s="15"/>
      <c r="K9" s="17">
        <v>36090</v>
      </c>
      <c r="L9" s="17">
        <v>26498</v>
      </c>
      <c r="M9" s="17">
        <v>33214</v>
      </c>
      <c r="N9" s="17">
        <v>36030</v>
      </c>
      <c r="P9" s="2">
        <f t="shared" si="4"/>
        <v>2</v>
      </c>
      <c r="Q9" s="2">
        <f t="shared" si="0"/>
        <v>49</v>
      </c>
      <c r="R9" s="2">
        <f t="shared" si="0"/>
        <v>77</v>
      </c>
      <c r="S9" s="2">
        <f t="shared" si="0"/>
        <v>19</v>
      </c>
      <c r="T9" s="2">
        <f t="shared" si="5"/>
        <v>90</v>
      </c>
      <c r="U9" s="2">
        <f t="shared" si="1"/>
        <v>98</v>
      </c>
      <c r="V9" s="2">
        <f t="shared" si="1"/>
        <v>14</v>
      </c>
      <c r="W9" s="2">
        <f t="shared" si="1"/>
        <v>30</v>
      </c>
      <c r="Y9" s="3">
        <f t="shared" si="6"/>
        <v>36090</v>
      </c>
      <c r="Z9" s="3">
        <f t="shared" si="2"/>
        <v>26498</v>
      </c>
      <c r="AA9" s="3">
        <f t="shared" si="2"/>
        <v>33214</v>
      </c>
      <c r="AB9" s="3">
        <f t="shared" si="2"/>
        <v>36030</v>
      </c>
      <c r="AC9" s="3">
        <f t="shared" si="7"/>
        <v>36502</v>
      </c>
      <c r="AD9" s="3">
        <f t="shared" si="3"/>
        <v>32649</v>
      </c>
      <c r="AE9" s="3">
        <f t="shared" si="3"/>
        <v>49577</v>
      </c>
      <c r="AF9" s="3">
        <f t="shared" si="3"/>
        <v>43919</v>
      </c>
    </row>
    <row r="10" spans="1:32" ht="61.5" customHeight="1" thickBot="1">
      <c r="A10" s="254" t="s">
        <v>8</v>
      </c>
      <c r="B10" s="255"/>
      <c r="C10" s="15"/>
      <c r="D10" s="16">
        <v>329669</v>
      </c>
      <c r="E10" s="16">
        <v>206369</v>
      </c>
      <c r="F10" s="16">
        <v>49344</v>
      </c>
      <c r="G10" s="16">
        <v>289667</v>
      </c>
      <c r="H10" s="254" t="s">
        <v>8</v>
      </c>
      <c r="I10" s="255"/>
      <c r="J10" s="15"/>
      <c r="K10" s="16">
        <v>380661</v>
      </c>
      <c r="L10" s="16">
        <v>262105</v>
      </c>
      <c r="M10" s="16">
        <v>143434</v>
      </c>
      <c r="N10" s="16">
        <v>228049</v>
      </c>
      <c r="P10" s="2">
        <f t="shared" si="4"/>
        <v>669</v>
      </c>
      <c r="Q10" s="2">
        <f t="shared" si="0"/>
        <v>369</v>
      </c>
      <c r="R10" s="2">
        <f t="shared" si="0"/>
        <v>44</v>
      </c>
      <c r="S10" s="2">
        <f t="shared" si="0"/>
        <v>667</v>
      </c>
      <c r="T10" s="2">
        <f t="shared" si="5"/>
        <v>661</v>
      </c>
      <c r="U10" s="2">
        <f t="shared" si="1"/>
        <v>105</v>
      </c>
      <c r="V10" s="2">
        <f t="shared" si="1"/>
        <v>434</v>
      </c>
      <c r="W10" s="2">
        <f t="shared" si="1"/>
        <v>49</v>
      </c>
      <c r="Y10" s="3">
        <f t="shared" si="6"/>
        <v>380661</v>
      </c>
      <c r="Z10" s="3">
        <f t="shared" si="2"/>
        <v>262105</v>
      </c>
      <c r="AA10" s="3">
        <f t="shared" si="2"/>
        <v>143434</v>
      </c>
      <c r="AB10" s="3">
        <f t="shared" si="2"/>
        <v>228049</v>
      </c>
      <c r="AC10" s="3">
        <f t="shared" si="7"/>
        <v>329669</v>
      </c>
      <c r="AD10" s="3">
        <f t="shared" si="3"/>
        <v>206369</v>
      </c>
      <c r="AE10" s="3">
        <f t="shared" si="3"/>
        <v>49344</v>
      </c>
      <c r="AF10" s="3">
        <f t="shared" si="3"/>
        <v>289667</v>
      </c>
    </row>
    <row r="11" spans="1:32" ht="36" customHeight="1" thickBot="1">
      <c r="A11" s="244" t="s">
        <v>9</v>
      </c>
      <c r="B11" s="245"/>
      <c r="C11" s="15"/>
      <c r="D11" s="18">
        <v>822</v>
      </c>
      <c r="E11" s="18">
        <v>-461</v>
      </c>
      <c r="F11" s="17">
        <v>-2943</v>
      </c>
      <c r="G11" s="18">
        <v>-178</v>
      </c>
      <c r="H11" s="244" t="s">
        <v>9</v>
      </c>
      <c r="I11" s="245"/>
      <c r="J11" s="15"/>
      <c r="K11" s="18">
        <v>470</v>
      </c>
      <c r="L11" s="18">
        <v>710</v>
      </c>
      <c r="M11" s="18">
        <v>712</v>
      </c>
      <c r="N11" s="18">
        <v>692</v>
      </c>
      <c r="P11" s="2" t="e">
        <f t="shared" si="4"/>
        <v>#VALUE!</v>
      </c>
      <c r="Q11" s="2">
        <f t="shared" si="0"/>
        <v>1</v>
      </c>
      <c r="R11" s="2">
        <f t="shared" si="0"/>
        <v>43</v>
      </c>
      <c r="S11" s="2">
        <f t="shared" si="0"/>
        <v>8</v>
      </c>
      <c r="T11" s="2" t="e">
        <f t="shared" si="5"/>
        <v>#VALUE!</v>
      </c>
      <c r="U11" s="2" t="e">
        <f t="shared" si="1"/>
        <v>#VALUE!</v>
      </c>
      <c r="V11" s="2" t="e">
        <f t="shared" si="1"/>
        <v>#VALUE!</v>
      </c>
      <c r="W11" s="2" t="e">
        <f t="shared" si="1"/>
        <v>#VALUE!</v>
      </c>
      <c r="Y11" s="3">
        <f t="shared" si="6"/>
        <v>470</v>
      </c>
      <c r="Z11" s="3">
        <f t="shared" si="2"/>
        <v>710</v>
      </c>
      <c r="AA11" s="3">
        <f t="shared" si="2"/>
        <v>712</v>
      </c>
      <c r="AB11" s="3">
        <f t="shared" si="2"/>
        <v>692</v>
      </c>
      <c r="AC11" s="3">
        <f t="shared" si="7"/>
        <v>822</v>
      </c>
      <c r="AD11" s="3">
        <f t="shared" si="3"/>
        <v>-461</v>
      </c>
      <c r="AE11" s="3">
        <f t="shared" si="3"/>
        <v>-2943</v>
      </c>
      <c r="AF11" s="3">
        <f t="shared" si="3"/>
        <v>-178</v>
      </c>
    </row>
    <row r="12" spans="1:32" ht="45" customHeight="1" thickBot="1">
      <c r="A12" s="244" t="s">
        <v>10</v>
      </c>
      <c r="B12" s="245"/>
      <c r="C12" s="15"/>
      <c r="D12" s="18"/>
      <c r="E12" s="18"/>
      <c r="F12" s="18"/>
      <c r="G12" s="18"/>
      <c r="H12" s="244" t="s">
        <v>10</v>
      </c>
      <c r="I12" s="245"/>
      <c r="J12" s="15"/>
      <c r="K12" s="18"/>
      <c r="L12" s="18"/>
      <c r="M12" s="18"/>
      <c r="N12" s="18"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54" t="s">
        <v>11</v>
      </c>
      <c r="B13" s="255"/>
      <c r="C13" s="15"/>
      <c r="D13" s="16">
        <v>330491</v>
      </c>
      <c r="E13" s="16">
        <v>205907</v>
      </c>
      <c r="F13" s="16">
        <v>46401</v>
      </c>
      <c r="G13" s="16">
        <v>289489</v>
      </c>
      <c r="H13" s="254" t="s">
        <v>11</v>
      </c>
      <c r="I13" s="255"/>
      <c r="J13" s="15"/>
      <c r="K13" s="16">
        <v>381131</v>
      </c>
      <c r="L13" s="16">
        <v>262815</v>
      </c>
      <c r="M13" s="16">
        <v>144146</v>
      </c>
      <c r="N13" s="16">
        <v>228741</v>
      </c>
      <c r="P13" s="2">
        <f t="shared" si="4"/>
        <v>491</v>
      </c>
      <c r="Q13" s="2">
        <f t="shared" si="0"/>
        <v>907</v>
      </c>
      <c r="R13" s="2">
        <f t="shared" si="0"/>
        <v>1</v>
      </c>
      <c r="S13" s="2">
        <f t="shared" si="0"/>
        <v>489</v>
      </c>
      <c r="T13" s="2">
        <f t="shared" si="5"/>
        <v>131</v>
      </c>
      <c r="U13" s="2">
        <f t="shared" si="1"/>
        <v>815</v>
      </c>
      <c r="V13" s="2">
        <f t="shared" si="1"/>
        <v>146</v>
      </c>
      <c r="W13" s="2">
        <f t="shared" si="1"/>
        <v>741</v>
      </c>
      <c r="Y13" s="3">
        <f t="shared" si="6"/>
        <v>381131</v>
      </c>
      <c r="Z13" s="3">
        <f t="shared" si="2"/>
        <v>262815</v>
      </c>
      <c r="AA13" s="3">
        <f t="shared" si="2"/>
        <v>144146</v>
      </c>
      <c r="AB13" s="3">
        <f t="shared" si="2"/>
        <v>228741</v>
      </c>
      <c r="AC13" s="3">
        <f t="shared" si="7"/>
        <v>330491</v>
      </c>
      <c r="AD13" s="3">
        <f t="shared" si="3"/>
        <v>205907</v>
      </c>
      <c r="AE13" s="3">
        <f t="shared" si="3"/>
        <v>46401</v>
      </c>
      <c r="AF13" s="3">
        <f t="shared" si="3"/>
        <v>289489</v>
      </c>
    </row>
    <row r="14" spans="1:32" ht="49.5" customHeight="1" thickBot="1">
      <c r="A14" s="254" t="s">
        <v>12</v>
      </c>
      <c r="B14" s="255"/>
      <c r="C14" s="15"/>
      <c r="D14" s="16">
        <v>232578</v>
      </c>
      <c r="E14" s="16">
        <v>160073</v>
      </c>
      <c r="F14" s="16">
        <v>45525</v>
      </c>
      <c r="G14" s="16">
        <v>230060</v>
      </c>
      <c r="H14" s="254" t="s">
        <v>12</v>
      </c>
      <c r="I14" s="255"/>
      <c r="J14" s="15"/>
      <c r="K14" s="16">
        <v>312435</v>
      </c>
      <c r="L14" s="16">
        <v>207811</v>
      </c>
      <c r="M14" s="16">
        <v>84512</v>
      </c>
      <c r="N14" s="16">
        <v>180601</v>
      </c>
      <c r="P14" s="2">
        <f t="shared" si="4"/>
        <v>578</v>
      </c>
      <c r="Q14" s="2">
        <f t="shared" si="0"/>
        <v>73</v>
      </c>
      <c r="R14" s="2">
        <f t="shared" si="0"/>
        <v>25</v>
      </c>
      <c r="S14" s="2">
        <f t="shared" si="0"/>
        <v>60</v>
      </c>
      <c r="T14" s="2">
        <f t="shared" si="5"/>
        <v>435</v>
      </c>
      <c r="U14" s="2">
        <f t="shared" si="1"/>
        <v>811</v>
      </c>
      <c r="V14" s="2">
        <f t="shared" si="1"/>
        <v>12</v>
      </c>
      <c r="W14" s="2">
        <f t="shared" si="1"/>
        <v>601</v>
      </c>
      <c r="Y14" s="3">
        <f t="shared" si="6"/>
        <v>312435</v>
      </c>
      <c r="Z14" s="3">
        <f t="shared" si="2"/>
        <v>207811</v>
      </c>
      <c r="AA14" s="3">
        <f t="shared" si="2"/>
        <v>84512</v>
      </c>
      <c r="AB14" s="3">
        <f t="shared" si="2"/>
        <v>180601</v>
      </c>
      <c r="AC14" s="3">
        <f t="shared" si="7"/>
        <v>232578</v>
      </c>
      <c r="AD14" s="3">
        <f t="shared" si="3"/>
        <v>160073</v>
      </c>
      <c r="AE14" s="3">
        <f t="shared" si="3"/>
        <v>45525</v>
      </c>
      <c r="AF14" s="3">
        <f t="shared" si="3"/>
        <v>230060</v>
      </c>
    </row>
    <row r="15" spans="1:32" ht="61.5" customHeight="1" thickBot="1">
      <c r="A15" s="254" t="s">
        <v>13</v>
      </c>
      <c r="B15" s="255"/>
      <c r="C15" s="15"/>
      <c r="D15" s="16">
        <v>236555</v>
      </c>
      <c r="E15" s="16">
        <v>128988</v>
      </c>
      <c r="F15" s="16">
        <v>41879</v>
      </c>
      <c r="G15" s="16">
        <v>208748</v>
      </c>
      <c r="H15" s="254" t="s">
        <v>13</v>
      </c>
      <c r="I15" s="255"/>
      <c r="J15" s="15"/>
      <c r="K15" s="16">
        <v>297308</v>
      </c>
      <c r="L15" s="16">
        <v>127901</v>
      </c>
      <c r="M15" s="16">
        <v>37877</v>
      </c>
      <c r="N15" s="16">
        <v>177102</v>
      </c>
      <c r="P15" s="2">
        <f t="shared" si="4"/>
        <v>555</v>
      </c>
      <c r="Q15" s="2">
        <f t="shared" si="0"/>
        <v>988</v>
      </c>
      <c r="R15" s="2">
        <f t="shared" si="0"/>
        <v>79</v>
      </c>
      <c r="S15" s="2">
        <f t="shared" si="0"/>
        <v>748</v>
      </c>
      <c r="T15" s="2">
        <f t="shared" si="5"/>
        <v>308</v>
      </c>
      <c r="U15" s="2">
        <f t="shared" si="1"/>
        <v>901</v>
      </c>
      <c r="V15" s="2">
        <f t="shared" si="1"/>
        <v>77</v>
      </c>
      <c r="W15" s="2">
        <f t="shared" si="1"/>
        <v>102</v>
      </c>
      <c r="Y15" s="3">
        <f t="shared" si="6"/>
        <v>297308</v>
      </c>
      <c r="Z15" s="3">
        <f t="shared" si="2"/>
        <v>127901</v>
      </c>
      <c r="AA15" s="3">
        <f t="shared" si="2"/>
        <v>37877</v>
      </c>
      <c r="AB15" s="3">
        <f t="shared" si="2"/>
        <v>177102</v>
      </c>
      <c r="AC15" s="3">
        <f t="shared" si="7"/>
        <v>236555</v>
      </c>
      <c r="AD15" s="3">
        <f t="shared" si="3"/>
        <v>128988</v>
      </c>
      <c r="AE15" s="3">
        <f t="shared" si="3"/>
        <v>41879</v>
      </c>
      <c r="AF15" s="3">
        <f t="shared" si="3"/>
        <v>208748</v>
      </c>
    </row>
    <row r="16" spans="1:32" ht="30" customHeight="1" thickBot="1">
      <c r="A16" s="244" t="s">
        <v>14</v>
      </c>
      <c r="B16" s="245"/>
      <c r="C16" s="15"/>
      <c r="D16" s="18">
        <v>504</v>
      </c>
      <c r="E16" s="18">
        <v>275</v>
      </c>
      <c r="F16" s="18">
        <v>89</v>
      </c>
      <c r="G16" s="18">
        <v>444</v>
      </c>
      <c r="H16" s="244" t="s">
        <v>14</v>
      </c>
      <c r="I16" s="245"/>
      <c r="J16" s="15"/>
      <c r="K16" s="18">
        <v>633</v>
      </c>
      <c r="L16" s="18">
        <v>272</v>
      </c>
      <c r="M16" s="18"/>
      <c r="N16" s="18">
        <v>377</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633</v>
      </c>
      <c r="Z16" s="3">
        <f t="shared" si="2"/>
        <v>272</v>
      </c>
      <c r="AA16" s="3">
        <f t="shared" si="2"/>
        <v>0</v>
      </c>
      <c r="AB16" s="3">
        <f t="shared" si="2"/>
        <v>377</v>
      </c>
      <c r="AC16" s="3">
        <f t="shared" si="7"/>
        <v>504</v>
      </c>
      <c r="AD16" s="3">
        <f t="shared" si="3"/>
        <v>275</v>
      </c>
      <c r="AE16" s="3">
        <f t="shared" si="3"/>
        <v>89</v>
      </c>
      <c r="AF16" s="3">
        <f t="shared" si="3"/>
        <v>444</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12809906</v>
      </c>
      <c r="E19" s="16">
        <v>13627438</v>
      </c>
      <c r="F19" s="16">
        <v>13730011</v>
      </c>
      <c r="G19" s="16">
        <v>14024174</v>
      </c>
      <c r="H19" s="252" t="s">
        <v>16</v>
      </c>
      <c r="I19" s="253"/>
      <c r="J19" s="15"/>
      <c r="K19" s="16">
        <v>13145303</v>
      </c>
      <c r="L19" s="16">
        <v>13115423</v>
      </c>
      <c r="M19" s="16">
        <v>13053538</v>
      </c>
      <c r="N19" s="16">
        <v>12801140</v>
      </c>
      <c r="P19" s="2">
        <f t="shared" ref="P19:S38" si="9">REPLACE(D19,1,3,"")/1</f>
        <v>9906</v>
      </c>
      <c r="Q19" s="2">
        <f t="shared" si="9"/>
        <v>27438</v>
      </c>
      <c r="R19" s="2">
        <f t="shared" si="9"/>
        <v>30011</v>
      </c>
      <c r="S19" s="2">
        <f t="shared" si="9"/>
        <v>24174</v>
      </c>
      <c r="T19" s="2">
        <f t="shared" ref="T19:W38" si="10">REPLACE(K19,1,3,"")/1</f>
        <v>45303</v>
      </c>
      <c r="U19" s="2">
        <f t="shared" si="10"/>
        <v>15423</v>
      </c>
      <c r="V19" s="2">
        <f t="shared" si="10"/>
        <v>53538</v>
      </c>
      <c r="W19" s="2">
        <f t="shared" si="10"/>
        <v>1140</v>
      </c>
      <c r="Y19" s="3">
        <f t="shared" si="6"/>
        <v>13145303</v>
      </c>
      <c r="Z19" s="3">
        <f t="shared" si="6"/>
        <v>13115423</v>
      </c>
      <c r="AA19" s="3">
        <f t="shared" si="6"/>
        <v>13053538</v>
      </c>
      <c r="AB19" s="3">
        <f t="shared" si="6"/>
        <v>12801140</v>
      </c>
      <c r="AC19" s="3">
        <f t="shared" si="7"/>
        <v>12809906</v>
      </c>
      <c r="AD19" s="3">
        <f t="shared" si="7"/>
        <v>13627438</v>
      </c>
      <c r="AE19" s="3">
        <f t="shared" si="7"/>
        <v>13730011</v>
      </c>
      <c r="AF19" s="3">
        <f t="shared" si="7"/>
        <v>14024174</v>
      </c>
    </row>
    <row r="20" spans="1:32" ht="61.5" customHeight="1" thickBot="1">
      <c r="A20" s="244" t="s">
        <v>17</v>
      </c>
      <c r="B20" s="245"/>
      <c r="C20" s="15"/>
      <c r="D20" s="17">
        <v>255575</v>
      </c>
      <c r="E20" s="17">
        <v>435738</v>
      </c>
      <c r="F20" s="17">
        <v>504568</v>
      </c>
      <c r="G20" s="17">
        <v>329599</v>
      </c>
      <c r="H20" s="244" t="s">
        <v>17</v>
      </c>
      <c r="I20" s="245"/>
      <c r="J20" s="15"/>
      <c r="K20" s="17">
        <v>516989</v>
      </c>
      <c r="L20" s="17">
        <v>643426</v>
      </c>
      <c r="M20" s="17">
        <v>295085</v>
      </c>
      <c r="N20" s="17">
        <v>186191</v>
      </c>
      <c r="P20" s="2">
        <f t="shared" si="9"/>
        <v>575</v>
      </c>
      <c r="Q20" s="2">
        <f t="shared" si="9"/>
        <v>738</v>
      </c>
      <c r="R20" s="2">
        <f t="shared" si="9"/>
        <v>568</v>
      </c>
      <c r="S20" s="2">
        <f t="shared" si="9"/>
        <v>599</v>
      </c>
      <c r="T20" s="2">
        <f t="shared" si="10"/>
        <v>989</v>
      </c>
      <c r="U20" s="2">
        <f t="shared" si="10"/>
        <v>426</v>
      </c>
      <c r="V20" s="2">
        <f t="shared" si="10"/>
        <v>85</v>
      </c>
      <c r="W20" s="2">
        <f t="shared" si="10"/>
        <v>191</v>
      </c>
      <c r="Y20" s="3">
        <f t="shared" si="6"/>
        <v>516989</v>
      </c>
      <c r="Z20" s="3">
        <f t="shared" si="6"/>
        <v>643426</v>
      </c>
      <c r="AA20" s="3">
        <f t="shared" si="6"/>
        <v>295085</v>
      </c>
      <c r="AB20" s="3">
        <f t="shared" si="6"/>
        <v>186191</v>
      </c>
      <c r="AC20" s="3">
        <f t="shared" si="7"/>
        <v>255575</v>
      </c>
      <c r="AD20" s="3">
        <f t="shared" si="7"/>
        <v>435738</v>
      </c>
      <c r="AE20" s="3">
        <f t="shared" si="7"/>
        <v>504568</v>
      </c>
      <c r="AF20" s="3">
        <f t="shared" si="7"/>
        <v>329599</v>
      </c>
    </row>
    <row r="21" spans="1:32" ht="30" customHeight="1" thickBot="1">
      <c r="A21" s="244" t="s">
        <v>18</v>
      </c>
      <c r="B21" s="245"/>
      <c r="C21" s="15"/>
      <c r="D21" s="17">
        <v>1207</v>
      </c>
      <c r="E21" s="17">
        <v>1207</v>
      </c>
      <c r="F21" s="17">
        <v>1008</v>
      </c>
      <c r="G21" s="17">
        <v>1008</v>
      </c>
      <c r="H21" s="244" t="s">
        <v>18</v>
      </c>
      <c r="I21" s="245"/>
      <c r="J21" s="15"/>
      <c r="K21" s="17">
        <v>1332</v>
      </c>
      <c r="L21" s="17">
        <v>1292</v>
      </c>
      <c r="M21" s="17">
        <v>1236</v>
      </c>
      <c r="N21" s="17">
        <v>1248</v>
      </c>
      <c r="P21" s="2">
        <f t="shared" si="9"/>
        <v>7</v>
      </c>
      <c r="Q21" s="2">
        <f t="shared" si="9"/>
        <v>7</v>
      </c>
      <c r="R21" s="2">
        <f t="shared" si="9"/>
        <v>8</v>
      </c>
      <c r="S21" s="2">
        <f t="shared" si="9"/>
        <v>8</v>
      </c>
      <c r="T21" s="2">
        <f t="shared" si="10"/>
        <v>2</v>
      </c>
      <c r="U21" s="2">
        <f t="shared" si="10"/>
        <v>2</v>
      </c>
      <c r="V21" s="2">
        <f t="shared" si="10"/>
        <v>6</v>
      </c>
      <c r="W21" s="2">
        <f t="shared" si="10"/>
        <v>8</v>
      </c>
      <c r="Y21" s="3">
        <f t="shared" si="6"/>
        <v>1332</v>
      </c>
      <c r="Z21" s="3">
        <f t="shared" si="6"/>
        <v>1292</v>
      </c>
      <c r="AA21" s="3">
        <f t="shared" si="6"/>
        <v>1236</v>
      </c>
      <c r="AB21" s="3">
        <f t="shared" si="6"/>
        <v>1248</v>
      </c>
      <c r="AC21" s="3">
        <f t="shared" si="7"/>
        <v>1207</v>
      </c>
      <c r="AD21" s="3">
        <f t="shared" si="7"/>
        <v>1207</v>
      </c>
      <c r="AE21" s="3">
        <f t="shared" si="7"/>
        <v>1008</v>
      </c>
      <c r="AF21" s="3">
        <f t="shared" si="7"/>
        <v>1008</v>
      </c>
    </row>
    <row r="22" spans="1:32" ht="36" customHeight="1" thickBot="1">
      <c r="A22" s="244" t="s">
        <v>19</v>
      </c>
      <c r="B22" s="245"/>
      <c r="C22" s="15"/>
      <c r="D22" s="17">
        <v>4221719</v>
      </c>
      <c r="E22" s="17">
        <v>4757512</v>
      </c>
      <c r="F22" s="17">
        <v>4744141</v>
      </c>
      <c r="G22" s="17">
        <v>5308717</v>
      </c>
      <c r="H22" s="244" t="s">
        <v>19</v>
      </c>
      <c r="I22" s="245"/>
      <c r="J22" s="15"/>
      <c r="K22" s="17">
        <v>4288579</v>
      </c>
      <c r="L22" s="17">
        <v>4075108</v>
      </c>
      <c r="M22" s="17">
        <v>4424559</v>
      </c>
      <c r="N22" s="17">
        <v>4482958</v>
      </c>
      <c r="P22" s="2">
        <f t="shared" si="9"/>
        <v>1719</v>
      </c>
      <c r="Q22" s="2">
        <f t="shared" si="9"/>
        <v>7512</v>
      </c>
      <c r="R22" s="2">
        <f t="shared" si="9"/>
        <v>4141</v>
      </c>
      <c r="S22" s="2">
        <f t="shared" si="9"/>
        <v>8717</v>
      </c>
      <c r="T22" s="2">
        <f t="shared" si="10"/>
        <v>8579</v>
      </c>
      <c r="U22" s="2">
        <f t="shared" si="10"/>
        <v>5108</v>
      </c>
      <c r="V22" s="2">
        <f t="shared" si="10"/>
        <v>4559</v>
      </c>
      <c r="W22" s="2">
        <f t="shared" si="10"/>
        <v>2958</v>
      </c>
      <c r="Y22" s="3">
        <f t="shared" si="6"/>
        <v>4288579</v>
      </c>
      <c r="Z22" s="3">
        <f t="shared" si="6"/>
        <v>4075108</v>
      </c>
      <c r="AA22" s="3">
        <f t="shared" si="6"/>
        <v>4424559</v>
      </c>
      <c r="AB22" s="3">
        <f t="shared" si="6"/>
        <v>4482958</v>
      </c>
      <c r="AC22" s="3">
        <f t="shared" si="7"/>
        <v>4221719</v>
      </c>
      <c r="AD22" s="3">
        <f t="shared" si="7"/>
        <v>4757512</v>
      </c>
      <c r="AE22" s="3">
        <f t="shared" si="7"/>
        <v>4744141</v>
      </c>
      <c r="AF22" s="3">
        <f t="shared" si="7"/>
        <v>5308717</v>
      </c>
    </row>
    <row r="23" spans="1:32" ht="15" customHeight="1" thickBot="1">
      <c r="A23" s="244" t="s">
        <v>20</v>
      </c>
      <c r="B23" s="245"/>
      <c r="C23" s="15"/>
      <c r="D23" s="17">
        <v>8217086</v>
      </c>
      <c r="E23" s="17">
        <v>8316067</v>
      </c>
      <c r="F23" s="17">
        <v>8322625</v>
      </c>
      <c r="G23" s="17">
        <v>8218768</v>
      </c>
      <c r="H23" s="244" t="s">
        <v>20</v>
      </c>
      <c r="I23" s="245"/>
      <c r="J23" s="15"/>
      <c r="K23" s="17">
        <v>8255806</v>
      </c>
      <c r="L23" s="17">
        <v>8309350</v>
      </c>
      <c r="M23" s="17">
        <v>8243696</v>
      </c>
      <c r="N23" s="17">
        <v>8037329</v>
      </c>
      <c r="P23" s="2">
        <f t="shared" si="9"/>
        <v>7086</v>
      </c>
      <c r="Q23" s="2">
        <f t="shared" si="9"/>
        <v>6067</v>
      </c>
      <c r="R23" s="2">
        <f t="shared" si="9"/>
        <v>2625</v>
      </c>
      <c r="S23" s="2">
        <f t="shared" si="9"/>
        <v>8768</v>
      </c>
      <c r="T23" s="2">
        <f t="shared" si="10"/>
        <v>5806</v>
      </c>
      <c r="U23" s="2">
        <f t="shared" si="10"/>
        <v>9350</v>
      </c>
      <c r="V23" s="2">
        <f t="shared" si="10"/>
        <v>3696</v>
      </c>
      <c r="W23" s="2">
        <f t="shared" si="10"/>
        <v>7329</v>
      </c>
      <c r="Y23" s="3">
        <f t="shared" si="6"/>
        <v>8255806</v>
      </c>
      <c r="Z23" s="3">
        <f t="shared" si="6"/>
        <v>8309350</v>
      </c>
      <c r="AA23" s="3">
        <f t="shared" si="6"/>
        <v>8243696</v>
      </c>
      <c r="AB23" s="3">
        <f t="shared" si="6"/>
        <v>8037329</v>
      </c>
      <c r="AC23" s="3">
        <f t="shared" si="7"/>
        <v>8217086</v>
      </c>
      <c r="AD23" s="3">
        <f t="shared" si="7"/>
        <v>8316067</v>
      </c>
      <c r="AE23" s="3">
        <f t="shared" si="7"/>
        <v>8322625</v>
      </c>
      <c r="AF23" s="3">
        <f t="shared" si="7"/>
        <v>8218768</v>
      </c>
    </row>
    <row r="24" spans="1:32" ht="36" customHeight="1" thickBot="1">
      <c r="A24" s="244" t="s">
        <v>21</v>
      </c>
      <c r="B24" s="245"/>
      <c r="C24" s="15"/>
      <c r="D24" s="17">
        <v>114320</v>
      </c>
      <c r="E24" s="17">
        <v>116914</v>
      </c>
      <c r="F24" s="17">
        <v>157670</v>
      </c>
      <c r="G24" s="17">
        <v>166081</v>
      </c>
      <c r="H24" s="244" t="s">
        <v>21</v>
      </c>
      <c r="I24" s="245"/>
      <c r="J24" s="15"/>
      <c r="K24" s="17">
        <v>82597</v>
      </c>
      <c r="L24" s="17">
        <v>86248</v>
      </c>
      <c r="M24" s="17">
        <v>88962</v>
      </c>
      <c r="N24" s="17">
        <v>93415</v>
      </c>
      <c r="P24" s="2">
        <f t="shared" si="9"/>
        <v>320</v>
      </c>
      <c r="Q24" s="2">
        <f t="shared" si="9"/>
        <v>914</v>
      </c>
      <c r="R24" s="2">
        <f t="shared" si="9"/>
        <v>670</v>
      </c>
      <c r="S24" s="2">
        <f t="shared" si="9"/>
        <v>81</v>
      </c>
      <c r="T24" s="2">
        <f t="shared" si="10"/>
        <v>97</v>
      </c>
      <c r="U24" s="2">
        <f t="shared" si="10"/>
        <v>48</v>
      </c>
      <c r="V24" s="2">
        <f t="shared" si="10"/>
        <v>62</v>
      </c>
      <c r="W24" s="2">
        <f t="shared" si="10"/>
        <v>15</v>
      </c>
      <c r="Y24" s="3">
        <f t="shared" si="6"/>
        <v>82597</v>
      </c>
      <c r="Z24" s="3">
        <f t="shared" si="6"/>
        <v>86248</v>
      </c>
      <c r="AA24" s="3">
        <f t="shared" si="6"/>
        <v>88962</v>
      </c>
      <c r="AB24" s="3">
        <f t="shared" si="6"/>
        <v>93415</v>
      </c>
      <c r="AC24" s="3">
        <f t="shared" si="7"/>
        <v>114320</v>
      </c>
      <c r="AD24" s="3">
        <f t="shared" si="7"/>
        <v>116914</v>
      </c>
      <c r="AE24" s="3">
        <f t="shared" si="7"/>
        <v>157670</v>
      </c>
      <c r="AF24" s="3">
        <f t="shared" si="7"/>
        <v>166081</v>
      </c>
    </row>
    <row r="25" spans="1:32" ht="24" customHeight="1" thickBot="1">
      <c r="A25" s="254" t="s">
        <v>22</v>
      </c>
      <c r="B25" s="255"/>
      <c r="C25" s="15"/>
      <c r="D25" s="16">
        <v>1555456</v>
      </c>
      <c r="E25" s="16">
        <v>1560559</v>
      </c>
      <c r="F25" s="16">
        <v>2049757</v>
      </c>
      <c r="G25" s="16">
        <v>2085806</v>
      </c>
      <c r="H25" s="254" t="s">
        <v>22</v>
      </c>
      <c r="I25" s="255"/>
      <c r="J25" s="15"/>
      <c r="K25" s="16">
        <v>1569473</v>
      </c>
      <c r="L25" s="16">
        <v>1563276</v>
      </c>
      <c r="M25" s="16">
        <v>1604010</v>
      </c>
      <c r="N25" s="16">
        <v>1711200</v>
      </c>
      <c r="P25" s="2">
        <f t="shared" si="9"/>
        <v>5456</v>
      </c>
      <c r="Q25" s="2">
        <f t="shared" si="9"/>
        <v>559</v>
      </c>
      <c r="R25" s="2">
        <f t="shared" si="9"/>
        <v>9757</v>
      </c>
      <c r="S25" s="2">
        <f t="shared" si="9"/>
        <v>5806</v>
      </c>
      <c r="T25" s="2">
        <f t="shared" si="10"/>
        <v>9473</v>
      </c>
      <c r="U25" s="2">
        <f t="shared" si="10"/>
        <v>3276</v>
      </c>
      <c r="V25" s="2">
        <f t="shared" si="10"/>
        <v>4010</v>
      </c>
      <c r="W25" s="2">
        <f t="shared" si="10"/>
        <v>1200</v>
      </c>
      <c r="Y25" s="3">
        <f t="shared" si="6"/>
        <v>1569473</v>
      </c>
      <c r="Z25" s="3">
        <f t="shared" si="6"/>
        <v>1563276</v>
      </c>
      <c r="AA25" s="3">
        <f t="shared" si="6"/>
        <v>1604010</v>
      </c>
      <c r="AB25" s="3">
        <f t="shared" si="6"/>
        <v>1711200</v>
      </c>
      <c r="AC25" s="3">
        <f t="shared" si="7"/>
        <v>1555456</v>
      </c>
      <c r="AD25" s="3">
        <f t="shared" si="7"/>
        <v>1560559</v>
      </c>
      <c r="AE25" s="3">
        <f t="shared" si="7"/>
        <v>2049757</v>
      </c>
      <c r="AF25" s="3">
        <f t="shared" si="7"/>
        <v>2085806</v>
      </c>
    </row>
    <row r="26" spans="1:32" ht="15" customHeight="1" thickBot="1">
      <c r="A26" s="244" t="s">
        <v>23</v>
      </c>
      <c r="B26" s="245"/>
      <c r="C26" s="15"/>
      <c r="D26" s="17">
        <v>114691</v>
      </c>
      <c r="E26" s="17">
        <v>112780</v>
      </c>
      <c r="F26" s="17">
        <v>118085</v>
      </c>
      <c r="G26" s="17">
        <v>251096</v>
      </c>
      <c r="H26" s="244" t="s">
        <v>23</v>
      </c>
      <c r="I26" s="245"/>
      <c r="J26" s="15"/>
      <c r="K26" s="17">
        <v>128914</v>
      </c>
      <c r="L26" s="17">
        <v>128486</v>
      </c>
      <c r="M26" s="17">
        <v>124169</v>
      </c>
      <c r="N26" s="17">
        <v>119254</v>
      </c>
      <c r="P26" s="2">
        <f t="shared" si="9"/>
        <v>691</v>
      </c>
      <c r="Q26" s="2">
        <f t="shared" si="9"/>
        <v>780</v>
      </c>
      <c r="R26" s="2">
        <f t="shared" si="9"/>
        <v>85</v>
      </c>
      <c r="S26" s="2">
        <f t="shared" si="9"/>
        <v>96</v>
      </c>
      <c r="T26" s="2">
        <f t="shared" si="10"/>
        <v>914</v>
      </c>
      <c r="U26" s="2">
        <f t="shared" si="10"/>
        <v>486</v>
      </c>
      <c r="V26" s="2">
        <f t="shared" si="10"/>
        <v>169</v>
      </c>
      <c r="W26" s="2">
        <f t="shared" si="10"/>
        <v>254</v>
      </c>
      <c r="Y26" s="3">
        <f t="shared" si="6"/>
        <v>128914</v>
      </c>
      <c r="Z26" s="3">
        <f t="shared" si="6"/>
        <v>128486</v>
      </c>
      <c r="AA26" s="3">
        <f t="shared" si="6"/>
        <v>124169</v>
      </c>
      <c r="AB26" s="3">
        <f t="shared" si="6"/>
        <v>119254</v>
      </c>
      <c r="AC26" s="3">
        <f t="shared" si="7"/>
        <v>114691</v>
      </c>
      <c r="AD26" s="3">
        <f t="shared" si="7"/>
        <v>112780</v>
      </c>
      <c r="AE26" s="3">
        <f t="shared" si="7"/>
        <v>118085</v>
      </c>
      <c r="AF26" s="3">
        <f t="shared" si="7"/>
        <v>251096</v>
      </c>
    </row>
    <row r="27" spans="1:32" ht="15.75" customHeight="1" thickBot="1">
      <c r="A27" s="244" t="s">
        <v>24</v>
      </c>
      <c r="B27" s="245"/>
      <c r="C27" s="15"/>
      <c r="D27" s="17">
        <v>124988</v>
      </c>
      <c r="E27" s="17">
        <v>121501</v>
      </c>
      <c r="F27" s="17">
        <v>134884</v>
      </c>
      <c r="G27" s="18"/>
      <c r="H27" s="244" t="s">
        <v>24</v>
      </c>
      <c r="I27" s="245"/>
      <c r="J27" s="15"/>
      <c r="K27" s="17">
        <v>18340</v>
      </c>
      <c r="L27" s="17">
        <v>18749</v>
      </c>
      <c r="M27" s="17">
        <v>86625</v>
      </c>
      <c r="N27" s="17">
        <v>128456</v>
      </c>
      <c r="P27" s="2">
        <f t="shared" si="9"/>
        <v>988</v>
      </c>
      <c r="Q27" s="2">
        <f t="shared" si="9"/>
        <v>501</v>
      </c>
      <c r="R27" s="2">
        <f t="shared" si="9"/>
        <v>884</v>
      </c>
      <c r="S27" s="2" t="e">
        <f t="shared" si="9"/>
        <v>#VALUE!</v>
      </c>
      <c r="T27" s="2">
        <f t="shared" si="10"/>
        <v>40</v>
      </c>
      <c r="U27" s="2">
        <f t="shared" si="10"/>
        <v>49</v>
      </c>
      <c r="V27" s="2">
        <f t="shared" si="10"/>
        <v>25</v>
      </c>
      <c r="W27" s="2">
        <f t="shared" si="10"/>
        <v>456</v>
      </c>
      <c r="Y27" s="3">
        <f t="shared" si="6"/>
        <v>18340</v>
      </c>
      <c r="Z27" s="3">
        <f t="shared" si="6"/>
        <v>18749</v>
      </c>
      <c r="AA27" s="3">
        <f t="shared" si="6"/>
        <v>86625</v>
      </c>
      <c r="AB27" s="3">
        <f t="shared" si="6"/>
        <v>128456</v>
      </c>
      <c r="AC27" s="3">
        <f t="shared" si="7"/>
        <v>124988</v>
      </c>
      <c r="AD27" s="3">
        <f t="shared" si="7"/>
        <v>121501</v>
      </c>
      <c r="AE27" s="3">
        <f t="shared" si="7"/>
        <v>134884</v>
      </c>
      <c r="AF27" s="3">
        <f t="shared" si="7"/>
        <v>0</v>
      </c>
    </row>
    <row r="28" spans="1:32" ht="30" customHeight="1" thickBot="1">
      <c r="A28" s="244" t="s">
        <v>25</v>
      </c>
      <c r="B28" s="245"/>
      <c r="C28" s="15"/>
      <c r="D28" s="17">
        <v>902747</v>
      </c>
      <c r="E28" s="17">
        <v>901941</v>
      </c>
      <c r="F28" s="17">
        <v>911875</v>
      </c>
      <c r="G28" s="17">
        <v>919438</v>
      </c>
      <c r="H28" s="244" t="s">
        <v>25</v>
      </c>
      <c r="I28" s="245"/>
      <c r="J28" s="15"/>
      <c r="K28" s="17">
        <v>896263</v>
      </c>
      <c r="L28" s="17">
        <v>887063</v>
      </c>
      <c r="M28" s="17">
        <v>893138</v>
      </c>
      <c r="N28" s="17">
        <v>903154</v>
      </c>
      <c r="P28" s="2">
        <f t="shared" si="9"/>
        <v>747</v>
      </c>
      <c r="Q28" s="2">
        <f t="shared" si="9"/>
        <v>941</v>
      </c>
      <c r="R28" s="2">
        <f t="shared" si="9"/>
        <v>875</v>
      </c>
      <c r="S28" s="2">
        <f t="shared" si="9"/>
        <v>438</v>
      </c>
      <c r="T28" s="2">
        <f t="shared" si="10"/>
        <v>263</v>
      </c>
      <c r="U28" s="2">
        <f t="shared" si="10"/>
        <v>63</v>
      </c>
      <c r="V28" s="2">
        <f t="shared" si="10"/>
        <v>138</v>
      </c>
      <c r="W28" s="2">
        <f t="shared" si="10"/>
        <v>154</v>
      </c>
      <c r="Y28" s="3">
        <f t="shared" si="6"/>
        <v>896263</v>
      </c>
      <c r="Z28" s="3">
        <f t="shared" si="6"/>
        <v>887063</v>
      </c>
      <c r="AA28" s="3">
        <f t="shared" si="6"/>
        <v>893138</v>
      </c>
      <c r="AB28" s="3">
        <f t="shared" si="6"/>
        <v>903154</v>
      </c>
      <c r="AC28" s="3">
        <f t="shared" si="7"/>
        <v>902747</v>
      </c>
      <c r="AD28" s="3">
        <f t="shared" si="7"/>
        <v>901941</v>
      </c>
      <c r="AE28" s="3">
        <f t="shared" si="7"/>
        <v>911875</v>
      </c>
      <c r="AF28" s="3">
        <f t="shared" si="7"/>
        <v>919438</v>
      </c>
    </row>
    <row r="29" spans="1:32" ht="15" customHeight="1" thickBot="1">
      <c r="A29" s="254" t="s">
        <v>26</v>
      </c>
      <c r="B29" s="255"/>
      <c r="C29" s="15"/>
      <c r="D29" s="16">
        <v>14365362</v>
      </c>
      <c r="E29" s="16">
        <v>15187997</v>
      </c>
      <c r="F29" s="16">
        <v>15779768</v>
      </c>
      <c r="G29" s="16">
        <v>16109980</v>
      </c>
      <c r="H29" s="254" t="s">
        <v>26</v>
      </c>
      <c r="I29" s="255"/>
      <c r="J29" s="15"/>
      <c r="K29" s="16">
        <v>14714777</v>
      </c>
      <c r="L29" s="16">
        <v>14678699</v>
      </c>
      <c r="M29" s="16">
        <v>14657548</v>
      </c>
      <c r="N29" s="16">
        <v>14512340</v>
      </c>
      <c r="P29" s="2">
        <f t="shared" si="9"/>
        <v>65362</v>
      </c>
      <c r="Q29" s="2">
        <f t="shared" si="9"/>
        <v>87997</v>
      </c>
      <c r="R29" s="2">
        <f t="shared" si="9"/>
        <v>79768</v>
      </c>
      <c r="S29" s="2">
        <f t="shared" si="9"/>
        <v>9980</v>
      </c>
      <c r="T29" s="2">
        <f t="shared" si="10"/>
        <v>14777</v>
      </c>
      <c r="U29" s="2">
        <f t="shared" si="10"/>
        <v>78699</v>
      </c>
      <c r="V29" s="2">
        <f t="shared" si="10"/>
        <v>57548</v>
      </c>
      <c r="W29" s="2">
        <f t="shared" si="10"/>
        <v>12340</v>
      </c>
      <c r="Y29" s="3">
        <f t="shared" si="6"/>
        <v>14714777</v>
      </c>
      <c r="Z29" s="3">
        <f t="shared" si="6"/>
        <v>14678699</v>
      </c>
      <c r="AA29" s="3">
        <f t="shared" si="6"/>
        <v>14657548</v>
      </c>
      <c r="AB29" s="3">
        <f t="shared" si="6"/>
        <v>14512340</v>
      </c>
      <c r="AC29" s="3">
        <f t="shared" si="7"/>
        <v>14365362</v>
      </c>
      <c r="AD29" s="3">
        <f t="shared" si="7"/>
        <v>15187997</v>
      </c>
      <c r="AE29" s="3">
        <f t="shared" si="7"/>
        <v>15779768</v>
      </c>
      <c r="AF29" s="3">
        <f t="shared" si="7"/>
        <v>16109980</v>
      </c>
    </row>
    <row r="30" spans="1:32" ht="15" customHeight="1" thickBot="1">
      <c r="A30" s="254" t="s">
        <v>27</v>
      </c>
      <c r="B30" s="255"/>
      <c r="C30" s="15"/>
      <c r="D30" s="16">
        <v>5460823</v>
      </c>
      <c r="E30" s="16">
        <v>6123385</v>
      </c>
      <c r="F30" s="16">
        <v>6741660</v>
      </c>
      <c r="G30" s="16">
        <v>6841812</v>
      </c>
      <c r="H30" s="254" t="s">
        <v>27</v>
      </c>
      <c r="I30" s="255"/>
      <c r="J30" s="15"/>
      <c r="K30" s="16">
        <v>6258818</v>
      </c>
      <c r="L30" s="16">
        <v>6014935</v>
      </c>
      <c r="M30" s="16">
        <v>6035471</v>
      </c>
      <c r="N30" s="16">
        <v>5710649</v>
      </c>
      <c r="P30" s="2">
        <f t="shared" si="9"/>
        <v>823</v>
      </c>
      <c r="Q30" s="2">
        <f t="shared" si="9"/>
        <v>3385</v>
      </c>
      <c r="R30" s="2">
        <f t="shared" si="9"/>
        <v>1660</v>
      </c>
      <c r="S30" s="2">
        <f t="shared" si="9"/>
        <v>1812</v>
      </c>
      <c r="T30" s="2">
        <f t="shared" si="10"/>
        <v>8818</v>
      </c>
      <c r="U30" s="2">
        <f t="shared" si="10"/>
        <v>4935</v>
      </c>
      <c r="V30" s="2">
        <f t="shared" si="10"/>
        <v>5471</v>
      </c>
      <c r="W30" s="2">
        <f t="shared" si="10"/>
        <v>649</v>
      </c>
      <c r="Y30" s="3">
        <f t="shared" si="6"/>
        <v>6258818</v>
      </c>
      <c r="Z30" s="3">
        <f t="shared" si="6"/>
        <v>6014935</v>
      </c>
      <c r="AA30" s="3">
        <f t="shared" si="6"/>
        <v>6035471</v>
      </c>
      <c r="AB30" s="3">
        <f t="shared" si="6"/>
        <v>5710649</v>
      </c>
      <c r="AC30" s="3">
        <f t="shared" si="7"/>
        <v>5460823</v>
      </c>
      <c r="AD30" s="3">
        <f t="shared" si="7"/>
        <v>6123385</v>
      </c>
      <c r="AE30" s="3">
        <f t="shared" si="7"/>
        <v>6741660</v>
      </c>
      <c r="AF30" s="3">
        <f t="shared" si="7"/>
        <v>6841812</v>
      </c>
    </row>
    <row r="31" spans="1:32" ht="15" customHeight="1" thickBot="1">
      <c r="A31" s="244" t="s">
        <v>28</v>
      </c>
      <c r="B31" s="245"/>
      <c r="C31" s="15"/>
      <c r="D31" s="17">
        <v>2137983</v>
      </c>
      <c r="E31" s="17">
        <v>2246191</v>
      </c>
      <c r="F31" s="17">
        <v>3325885</v>
      </c>
      <c r="G31" s="17">
        <v>3726445</v>
      </c>
      <c r="H31" s="244" t="s">
        <v>28</v>
      </c>
      <c r="I31" s="245"/>
      <c r="J31" s="15"/>
      <c r="K31" s="17">
        <v>3860322</v>
      </c>
      <c r="L31" s="17">
        <v>3643437</v>
      </c>
      <c r="M31" s="17">
        <v>3662260</v>
      </c>
      <c r="N31" s="17">
        <v>3061207</v>
      </c>
      <c r="P31" s="2">
        <f t="shared" si="9"/>
        <v>7983</v>
      </c>
      <c r="Q31" s="2">
        <f t="shared" si="9"/>
        <v>6191</v>
      </c>
      <c r="R31" s="2">
        <f t="shared" si="9"/>
        <v>5885</v>
      </c>
      <c r="S31" s="2">
        <f t="shared" si="9"/>
        <v>6445</v>
      </c>
      <c r="T31" s="2">
        <f t="shared" si="10"/>
        <v>322</v>
      </c>
      <c r="U31" s="2">
        <f t="shared" si="10"/>
        <v>3437</v>
      </c>
      <c r="V31" s="2">
        <f t="shared" si="10"/>
        <v>2260</v>
      </c>
      <c r="W31" s="2">
        <f t="shared" si="10"/>
        <v>1207</v>
      </c>
      <c r="Y31" s="3">
        <f t="shared" si="6"/>
        <v>3860322</v>
      </c>
      <c r="Z31" s="3">
        <f t="shared" si="6"/>
        <v>3643437</v>
      </c>
      <c r="AA31" s="3">
        <f t="shared" si="6"/>
        <v>3662260</v>
      </c>
      <c r="AB31" s="3">
        <f t="shared" si="6"/>
        <v>3061207</v>
      </c>
      <c r="AC31" s="3">
        <f t="shared" si="7"/>
        <v>2137983</v>
      </c>
      <c r="AD31" s="3">
        <f t="shared" si="7"/>
        <v>2246191</v>
      </c>
      <c r="AE31" s="3">
        <f t="shared" si="7"/>
        <v>3325885</v>
      </c>
      <c r="AF31" s="3">
        <f t="shared" si="7"/>
        <v>3726445</v>
      </c>
    </row>
    <row r="32" spans="1:32" ht="24" customHeight="1" thickBot="1">
      <c r="A32" s="244" t="s">
        <v>29</v>
      </c>
      <c r="B32" s="245"/>
      <c r="C32" s="15"/>
      <c r="D32" s="17">
        <v>3322840</v>
      </c>
      <c r="E32" s="17">
        <v>3877194</v>
      </c>
      <c r="F32" s="17">
        <v>3415775</v>
      </c>
      <c r="G32" s="17">
        <v>3115367</v>
      </c>
      <c r="H32" s="244" t="s">
        <v>29</v>
      </c>
      <c r="I32" s="245"/>
      <c r="J32" s="15"/>
      <c r="K32" s="17">
        <v>2398496</v>
      </c>
      <c r="L32" s="17">
        <v>2371498</v>
      </c>
      <c r="M32" s="17">
        <v>2373211</v>
      </c>
      <c r="N32" s="17">
        <v>2649443</v>
      </c>
      <c r="P32" s="2">
        <f t="shared" si="9"/>
        <v>2840</v>
      </c>
      <c r="Q32" s="2">
        <f t="shared" si="9"/>
        <v>7194</v>
      </c>
      <c r="R32" s="2">
        <f t="shared" si="9"/>
        <v>5775</v>
      </c>
      <c r="S32" s="2">
        <f t="shared" si="9"/>
        <v>5367</v>
      </c>
      <c r="T32" s="2">
        <f t="shared" si="10"/>
        <v>8496</v>
      </c>
      <c r="U32" s="2">
        <f t="shared" si="10"/>
        <v>1498</v>
      </c>
      <c r="V32" s="2">
        <f t="shared" si="10"/>
        <v>3211</v>
      </c>
      <c r="W32" s="2">
        <f t="shared" si="10"/>
        <v>9443</v>
      </c>
      <c r="Y32" s="3">
        <f t="shared" si="6"/>
        <v>2398496</v>
      </c>
      <c r="Z32" s="3">
        <f t="shared" si="6"/>
        <v>2371498</v>
      </c>
      <c r="AA32" s="3">
        <f t="shared" si="6"/>
        <v>2373211</v>
      </c>
      <c r="AB32" s="3">
        <f t="shared" si="6"/>
        <v>2649443</v>
      </c>
      <c r="AC32" s="3">
        <f t="shared" si="7"/>
        <v>3322840</v>
      </c>
      <c r="AD32" s="3">
        <f t="shared" si="7"/>
        <v>3877194</v>
      </c>
      <c r="AE32" s="3">
        <f t="shared" si="7"/>
        <v>3415775</v>
      </c>
      <c r="AF32" s="3">
        <f t="shared" si="7"/>
        <v>3115367</v>
      </c>
    </row>
    <row r="33" spans="1:32" ht="24" customHeight="1" thickBot="1">
      <c r="A33" s="254" t="s">
        <v>30</v>
      </c>
      <c r="B33" s="255"/>
      <c r="C33" s="15"/>
      <c r="D33" s="16">
        <v>8904539</v>
      </c>
      <c r="E33" s="16">
        <v>9064612</v>
      </c>
      <c r="F33" s="16">
        <v>9038107</v>
      </c>
      <c r="G33" s="16">
        <v>9268168</v>
      </c>
      <c r="H33" s="254" t="s">
        <v>30</v>
      </c>
      <c r="I33" s="255"/>
      <c r="J33" s="15"/>
      <c r="K33" s="16">
        <v>8455958</v>
      </c>
      <c r="L33" s="16">
        <v>8663764</v>
      </c>
      <c r="M33" s="16">
        <v>8622076</v>
      </c>
      <c r="N33" s="16">
        <v>8801691</v>
      </c>
      <c r="P33" s="2">
        <f t="shared" si="9"/>
        <v>4539</v>
      </c>
      <c r="Q33" s="2">
        <f t="shared" si="9"/>
        <v>4612</v>
      </c>
      <c r="R33" s="2">
        <f t="shared" si="9"/>
        <v>8107</v>
      </c>
      <c r="S33" s="2">
        <f t="shared" si="9"/>
        <v>8168</v>
      </c>
      <c r="T33" s="2">
        <f t="shared" si="10"/>
        <v>5958</v>
      </c>
      <c r="U33" s="2">
        <f t="shared" si="10"/>
        <v>3764</v>
      </c>
      <c r="V33" s="2">
        <f t="shared" si="10"/>
        <v>2076</v>
      </c>
      <c r="W33" s="2">
        <f t="shared" si="10"/>
        <v>1691</v>
      </c>
      <c r="Y33" s="3">
        <f t="shared" si="6"/>
        <v>8455958</v>
      </c>
      <c r="Z33" s="3">
        <f t="shared" si="6"/>
        <v>8663764</v>
      </c>
      <c r="AA33" s="3">
        <f t="shared" si="6"/>
        <v>8622076</v>
      </c>
      <c r="AB33" s="3">
        <f t="shared" si="6"/>
        <v>8801691</v>
      </c>
      <c r="AC33" s="3">
        <f t="shared" si="7"/>
        <v>8904539</v>
      </c>
      <c r="AD33" s="3">
        <f t="shared" si="7"/>
        <v>9064612</v>
      </c>
      <c r="AE33" s="3">
        <f t="shared" si="7"/>
        <v>9038107</v>
      </c>
      <c r="AF33" s="3">
        <f t="shared" si="7"/>
        <v>9268168</v>
      </c>
    </row>
    <row r="34" spans="1:32" ht="30" customHeight="1" thickBot="1">
      <c r="A34" s="244" t="s">
        <v>31</v>
      </c>
      <c r="B34" s="245"/>
      <c r="C34" s="15"/>
      <c r="D34" s="17">
        <v>4757112</v>
      </c>
      <c r="E34" s="17">
        <v>4757112</v>
      </c>
      <c r="F34" s="17">
        <v>4757112</v>
      </c>
      <c r="G34" s="17">
        <v>4757112</v>
      </c>
      <c r="H34" s="244" t="s">
        <v>31</v>
      </c>
      <c r="I34" s="245"/>
      <c r="J34" s="15"/>
      <c r="K34" s="17">
        <v>4757112</v>
      </c>
      <c r="L34" s="17">
        <v>4757112</v>
      </c>
      <c r="M34" s="17">
        <v>4757112</v>
      </c>
      <c r="N34" s="17">
        <v>4757112</v>
      </c>
      <c r="P34" s="2">
        <f t="shared" si="9"/>
        <v>7112</v>
      </c>
      <c r="Q34" s="2">
        <f t="shared" si="9"/>
        <v>7112</v>
      </c>
      <c r="R34" s="2">
        <f t="shared" si="9"/>
        <v>7112</v>
      </c>
      <c r="S34" s="2">
        <f t="shared" si="9"/>
        <v>7112</v>
      </c>
      <c r="T34" s="2">
        <f t="shared" si="10"/>
        <v>7112</v>
      </c>
      <c r="U34" s="2">
        <f t="shared" si="10"/>
        <v>7112</v>
      </c>
      <c r="V34" s="2">
        <f t="shared" si="10"/>
        <v>7112</v>
      </c>
      <c r="W34" s="2">
        <f t="shared" si="10"/>
        <v>7112</v>
      </c>
      <c r="Y34" s="3">
        <f t="shared" si="6"/>
        <v>4757112</v>
      </c>
      <c r="Z34" s="3">
        <f t="shared" si="6"/>
        <v>4757112</v>
      </c>
      <c r="AA34" s="3">
        <f t="shared" si="6"/>
        <v>4757112</v>
      </c>
      <c r="AB34" s="3">
        <f t="shared" si="6"/>
        <v>4757112</v>
      </c>
      <c r="AC34" s="3">
        <f t="shared" si="7"/>
        <v>4757112</v>
      </c>
      <c r="AD34" s="3">
        <f t="shared" si="7"/>
        <v>4757112</v>
      </c>
      <c r="AE34" s="3">
        <f t="shared" si="7"/>
        <v>4757112</v>
      </c>
      <c r="AF34" s="3">
        <f t="shared" si="7"/>
        <v>4757112</v>
      </c>
    </row>
    <row r="35" spans="1:32" ht="30" customHeight="1" thickBot="1">
      <c r="A35" s="244" t="s">
        <v>32</v>
      </c>
      <c r="B35" s="245"/>
      <c r="C35" s="15"/>
      <c r="D35" s="17">
        <v>989064</v>
      </c>
      <c r="E35" s="17">
        <v>989064</v>
      </c>
      <c r="F35" s="17">
        <v>989064</v>
      </c>
      <c r="G35" s="17">
        <v>989064</v>
      </c>
      <c r="H35" s="244" t="s">
        <v>32</v>
      </c>
      <c r="I35" s="245"/>
      <c r="J35" s="15"/>
      <c r="K35" s="17">
        <v>989064</v>
      </c>
      <c r="L35" s="17">
        <v>989064</v>
      </c>
      <c r="M35" s="17">
        <v>989064</v>
      </c>
      <c r="N35" s="17">
        <v>989064</v>
      </c>
      <c r="P35" s="2">
        <f t="shared" si="9"/>
        <v>64</v>
      </c>
      <c r="Q35" s="2">
        <f t="shared" si="9"/>
        <v>64</v>
      </c>
      <c r="R35" s="2">
        <f t="shared" si="9"/>
        <v>64</v>
      </c>
      <c r="S35" s="2">
        <f t="shared" si="9"/>
        <v>64</v>
      </c>
      <c r="T35" s="2">
        <f t="shared" si="10"/>
        <v>64</v>
      </c>
      <c r="U35" s="2">
        <f t="shared" si="10"/>
        <v>64</v>
      </c>
      <c r="V35" s="2">
        <f t="shared" si="10"/>
        <v>64</v>
      </c>
      <c r="W35" s="2">
        <f t="shared" si="10"/>
        <v>64</v>
      </c>
      <c r="Y35" s="3">
        <f t="shared" si="6"/>
        <v>989064</v>
      </c>
      <c r="Z35" s="3">
        <f t="shared" si="6"/>
        <v>989064</v>
      </c>
      <c r="AA35" s="3">
        <f t="shared" si="6"/>
        <v>989064</v>
      </c>
      <c r="AB35" s="3">
        <f t="shared" si="6"/>
        <v>989064</v>
      </c>
      <c r="AC35" s="3">
        <f t="shared" si="7"/>
        <v>989064</v>
      </c>
      <c r="AD35" s="3">
        <f t="shared" si="7"/>
        <v>989064</v>
      </c>
      <c r="AE35" s="3">
        <f t="shared" si="7"/>
        <v>989064</v>
      </c>
      <c r="AF35" s="3">
        <f t="shared" si="7"/>
        <v>989064</v>
      </c>
    </row>
    <row r="36" spans="1:32" ht="36" customHeight="1" thickBot="1">
      <c r="A36" s="244" t="s">
        <v>33</v>
      </c>
      <c r="B36" s="245"/>
      <c r="C36" s="15"/>
      <c r="D36" s="17">
        <v>2787233</v>
      </c>
      <c r="E36" s="17">
        <v>2916220</v>
      </c>
      <c r="F36" s="17">
        <v>2891591</v>
      </c>
      <c r="G36" s="17">
        <v>3113255</v>
      </c>
      <c r="H36" s="244" t="s">
        <v>33</v>
      </c>
      <c r="I36" s="245"/>
      <c r="J36" s="15"/>
      <c r="K36" s="17">
        <v>2173718</v>
      </c>
      <c r="L36" s="17">
        <v>2301616</v>
      </c>
      <c r="M36" s="17">
        <v>2320197</v>
      </c>
      <c r="N36" s="17">
        <v>2495937</v>
      </c>
      <c r="P36" s="2">
        <f t="shared" si="9"/>
        <v>7233</v>
      </c>
      <c r="Q36" s="2">
        <f t="shared" si="9"/>
        <v>6220</v>
      </c>
      <c r="R36" s="2">
        <f t="shared" si="9"/>
        <v>1591</v>
      </c>
      <c r="S36" s="2">
        <f t="shared" si="9"/>
        <v>3255</v>
      </c>
      <c r="T36" s="2">
        <f t="shared" si="10"/>
        <v>3718</v>
      </c>
      <c r="U36" s="2">
        <f t="shared" si="10"/>
        <v>1616</v>
      </c>
      <c r="V36" s="2">
        <f t="shared" si="10"/>
        <v>197</v>
      </c>
      <c r="W36" s="2">
        <f t="shared" si="10"/>
        <v>5937</v>
      </c>
      <c r="Y36" s="3">
        <f t="shared" si="6"/>
        <v>2173718</v>
      </c>
      <c r="Z36" s="3">
        <f t="shared" si="6"/>
        <v>2301616</v>
      </c>
      <c r="AA36" s="3">
        <f t="shared" si="6"/>
        <v>2320197</v>
      </c>
      <c r="AB36" s="3">
        <f t="shared" si="6"/>
        <v>2495937</v>
      </c>
      <c r="AC36" s="3">
        <f t="shared" si="7"/>
        <v>2787233</v>
      </c>
      <c r="AD36" s="3">
        <f t="shared" si="7"/>
        <v>2916220</v>
      </c>
      <c r="AE36" s="3">
        <f t="shared" si="7"/>
        <v>2891591</v>
      </c>
      <c r="AF36" s="3">
        <f t="shared" si="7"/>
        <v>3113255</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14365362</v>
      </c>
      <c r="E38" s="16">
        <v>15187997</v>
      </c>
      <c r="F38" s="16">
        <v>15779768</v>
      </c>
      <c r="G38" s="16">
        <v>16109980</v>
      </c>
      <c r="H38" s="254" t="s">
        <v>35</v>
      </c>
      <c r="I38" s="255"/>
      <c r="J38" s="15"/>
      <c r="K38" s="16">
        <v>14714777</v>
      </c>
      <c r="L38" s="16">
        <v>14678699</v>
      </c>
      <c r="M38" s="16">
        <v>14657548</v>
      </c>
      <c r="N38" s="16">
        <v>14512340</v>
      </c>
      <c r="P38" s="2">
        <f t="shared" si="9"/>
        <v>65362</v>
      </c>
      <c r="Q38" s="2">
        <f t="shared" si="9"/>
        <v>87997</v>
      </c>
      <c r="R38" s="2">
        <f t="shared" si="9"/>
        <v>79768</v>
      </c>
      <c r="S38" s="2">
        <f t="shared" si="9"/>
        <v>9980</v>
      </c>
      <c r="T38" s="2">
        <f t="shared" si="10"/>
        <v>14777</v>
      </c>
      <c r="U38" s="2">
        <f t="shared" si="10"/>
        <v>78699</v>
      </c>
      <c r="V38" s="2">
        <f t="shared" si="10"/>
        <v>57548</v>
      </c>
      <c r="W38" s="2">
        <f t="shared" si="10"/>
        <v>12340</v>
      </c>
      <c r="Y38" s="3">
        <f t="shared" si="6"/>
        <v>14714777</v>
      </c>
      <c r="Z38" s="3">
        <f t="shared" si="6"/>
        <v>14678699</v>
      </c>
      <c r="AA38" s="3">
        <f t="shared" si="6"/>
        <v>14657548</v>
      </c>
      <c r="AB38" s="3">
        <f t="shared" si="6"/>
        <v>14512340</v>
      </c>
      <c r="AC38" s="3">
        <f t="shared" si="7"/>
        <v>14365362</v>
      </c>
      <c r="AD38" s="3">
        <f t="shared" si="7"/>
        <v>15187997</v>
      </c>
      <c r="AE38" s="3">
        <f t="shared" si="7"/>
        <v>15779768</v>
      </c>
      <c r="AF38" s="3">
        <f t="shared" si="7"/>
        <v>16109980</v>
      </c>
    </row>
    <row r="39" spans="1:32" ht="15" customHeight="1" thickBot="1">
      <c r="A39" t="s">
        <v>1714</v>
      </c>
      <c r="B39"/>
      <c r="C39"/>
      <c r="D39"/>
      <c r="E39"/>
      <c r="F39"/>
      <c r="G39"/>
      <c r="H39" t="s">
        <v>1715</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P22" sqref="P22"/>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0" width="13" style="5" bestFit="1" customWidth="1"/>
    <col min="11" max="11" width="14" style="5" bestFit="1" customWidth="1"/>
    <col min="12" max="16384" width="9.140625" style="5"/>
  </cols>
  <sheetData>
    <row r="1" spans="1:11">
      <c r="C1" s="8" t="s">
        <v>630</v>
      </c>
      <c r="D1" s="155" t="s">
        <v>1920</v>
      </c>
    </row>
    <row r="2" spans="1:11">
      <c r="A2" s="7"/>
      <c r="B2" s="198" t="s">
        <v>540</v>
      </c>
      <c r="C2" s="199" t="s">
        <v>37</v>
      </c>
      <c r="D2" s="199" t="str">
        <f>'Input yearly LCG'!N18</f>
        <v>Năm 2014</v>
      </c>
      <c r="E2" s="199" t="str">
        <f>'Input yearly LCG'!O18</f>
        <v>Năm 2015</v>
      </c>
      <c r="F2" s="199" t="str">
        <f>'Input yearly LCG'!P18</f>
        <v>Năm 2016</v>
      </c>
      <c r="G2" s="199" t="str">
        <f>'Input yearly LCG'!Q18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LCG'!N3</f>
        <v>1265770</v>
      </c>
      <c r="E4" s="172">
        <f>'Input yearly LCG'!O3</f>
        <v>1020375</v>
      </c>
      <c r="F4" s="172">
        <f>'Input yearly LCG'!P3</f>
        <v>1119100</v>
      </c>
      <c r="G4" s="172">
        <f>'Input yearly LCG'!Q3</f>
        <v>1514866</v>
      </c>
      <c r="H4" s="171"/>
      <c r="I4" s="268"/>
      <c r="J4" s="239"/>
      <c r="K4" s="269"/>
    </row>
    <row r="5" spans="1:11">
      <c r="A5" s="7"/>
      <c r="B5" s="170" t="s">
        <v>542</v>
      </c>
      <c r="C5" s="170" t="s">
        <v>38</v>
      </c>
      <c r="D5" s="173">
        <f>'Input yearly LCG'!N5</f>
        <v>96110</v>
      </c>
      <c r="E5" s="173">
        <f>'Input yearly LCG'!O5</f>
        <v>69126</v>
      </c>
      <c r="F5" s="173">
        <f>'Input yearly LCG'!P5</f>
        <v>135520</v>
      </c>
      <c r="G5" s="173">
        <f>'Input yearly LCG'!Q5</f>
        <v>165575</v>
      </c>
      <c r="H5" s="171"/>
      <c r="I5" s="268"/>
      <c r="J5" s="239"/>
      <c r="K5" s="269"/>
    </row>
    <row r="6" spans="1:11">
      <c r="A6" s="7"/>
      <c r="B6" s="170" t="s">
        <v>543</v>
      </c>
      <c r="C6" s="170" t="s">
        <v>38</v>
      </c>
      <c r="D6" s="173">
        <f>'Input yearly LCG'!N15</f>
        <v>4695</v>
      </c>
      <c r="E6" s="173">
        <f>'Input yearly LCG'!O15</f>
        <v>15070</v>
      </c>
      <c r="F6" s="173">
        <f>'Input yearly LCG'!P15</f>
        <v>68898</v>
      </c>
      <c r="G6" s="173">
        <f>'Input yearly LCG'!Q15</f>
        <v>78061</v>
      </c>
      <c r="H6" s="171"/>
      <c r="I6" s="268"/>
      <c r="J6" s="239"/>
      <c r="K6" s="269"/>
    </row>
    <row r="7" spans="1:11">
      <c r="A7" s="7"/>
      <c r="B7" s="170" t="s">
        <v>544</v>
      </c>
      <c r="C7" s="170" t="s">
        <v>38</v>
      </c>
      <c r="D7" s="173">
        <f>'Input yearly LCG'!N33</f>
        <v>945949</v>
      </c>
      <c r="E7" s="173">
        <f>'Input yearly LCG'!O33</f>
        <v>981027</v>
      </c>
      <c r="F7" s="173">
        <f>'Input yearly LCG'!P33</f>
        <v>1075634</v>
      </c>
      <c r="G7" s="173">
        <f>'Input yearly LCG'!Q33</f>
        <v>1127812</v>
      </c>
      <c r="H7" s="171"/>
      <c r="I7" s="268"/>
      <c r="J7" s="239"/>
      <c r="K7" s="269"/>
    </row>
    <row r="8" spans="1:11">
      <c r="A8" s="7"/>
      <c r="B8" s="170" t="s">
        <v>545</v>
      </c>
      <c r="C8" s="171" t="s">
        <v>38</v>
      </c>
      <c r="D8" s="172">
        <f>'Input yearly LCG'!N29</f>
        <v>1846570</v>
      </c>
      <c r="E8" s="172">
        <f>'Input yearly LCG'!O29</f>
        <v>2262506</v>
      </c>
      <c r="F8" s="172">
        <f>'Input yearly LCG'!P29</f>
        <v>2613214</v>
      </c>
      <c r="G8" s="172">
        <f>'Input yearly LCG'!Q29</f>
        <v>3564304</v>
      </c>
      <c r="H8" s="171"/>
      <c r="I8" s="268"/>
      <c r="J8" s="239"/>
      <c r="K8" s="269"/>
    </row>
    <row r="9" spans="1:11">
      <c r="A9" s="7"/>
      <c r="B9" s="170" t="s">
        <v>546</v>
      </c>
      <c r="C9" s="171" t="s">
        <v>39</v>
      </c>
      <c r="D9" s="172">
        <f>'Input yearly LCG'!N34*1000000/10000</f>
        <v>76250000</v>
      </c>
      <c r="E9" s="172">
        <f>'Input yearly LCG'!O34*1000000/10000</f>
        <v>76250000</v>
      </c>
      <c r="F9" s="172">
        <f>'Input yearly LCG'!P34*1000000/10000</f>
        <v>76250000</v>
      </c>
      <c r="G9" s="172">
        <f>'Input yearly LCG'!Q34*1000000/10000</f>
        <v>78000000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7.5930066283764031E-2</v>
      </c>
      <c r="E11" s="174">
        <f>E5/E4</f>
        <v>6.7745681734656379E-2</v>
      </c>
      <c r="F11" s="174">
        <f>F5/F4</f>
        <v>0.121097310338665</v>
      </c>
      <c r="G11" s="174">
        <f>G5/G4</f>
        <v>0.10930009651018638</v>
      </c>
      <c r="H11" s="171"/>
      <c r="I11" s="268"/>
      <c r="J11" s="239"/>
      <c r="K11" s="269"/>
    </row>
    <row r="12" spans="1:11">
      <c r="A12" s="7"/>
      <c r="B12" s="170" t="s">
        <v>570</v>
      </c>
      <c r="C12" s="171" t="s">
        <v>36</v>
      </c>
      <c r="D12" s="175">
        <f>D6/D4</f>
        <v>3.7092046738348987E-3</v>
      </c>
      <c r="E12" s="174">
        <f>E6/E4</f>
        <v>1.476907999509984E-2</v>
      </c>
      <c r="F12" s="174">
        <f>F6/F4</f>
        <v>6.1565543740505761E-2</v>
      </c>
      <c r="G12" s="174">
        <f>G6/G4</f>
        <v>5.1529970307604762E-2</v>
      </c>
      <c r="H12" s="171"/>
      <c r="I12" s="268"/>
      <c r="J12" s="239"/>
      <c r="K12" s="269"/>
    </row>
    <row r="13" spans="1:11">
      <c r="A13" s="7"/>
      <c r="B13" s="170" t="s">
        <v>41</v>
      </c>
      <c r="C13" s="171" t="s">
        <v>40</v>
      </c>
      <c r="D13" s="172">
        <f>D6*1000000/D9</f>
        <v>61.57377049180328</v>
      </c>
      <c r="E13" s="173">
        <f>E6*1000000/E9</f>
        <v>197.63934426229508</v>
      </c>
      <c r="F13" s="173">
        <f>F6*1000000/F9</f>
        <v>903.58032786885246</v>
      </c>
      <c r="G13" s="173">
        <f>G6*1000000/G9</f>
        <v>1000.7820512820513</v>
      </c>
      <c r="H13" s="171"/>
      <c r="I13" s="268"/>
      <c r="J13" s="239"/>
      <c r="K13" s="269"/>
    </row>
    <row r="14" spans="1:11">
      <c r="A14" s="7"/>
      <c r="B14" s="170" t="s">
        <v>548</v>
      </c>
      <c r="C14" s="171"/>
      <c r="D14" s="172">
        <f>D7*1000000/D9</f>
        <v>12405.888524590164</v>
      </c>
      <c r="E14" s="173">
        <f>E7*1000000/E9</f>
        <v>12865.927868852459</v>
      </c>
      <c r="F14" s="173">
        <f>F7*1000000/F9</f>
        <v>14106.675409836065</v>
      </c>
      <c r="G14" s="173">
        <f>G7*1000000/G9</f>
        <v>14459.128205128205</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-0.19387013438460385</v>
      </c>
      <c r="F16" s="179">
        <f>(F4-E4)/ABS(E4)</f>
        <v>9.6753644493446034E-2</v>
      </c>
      <c r="G16" s="179">
        <f>(G4-F4)/ABS(F4)</f>
        <v>0.353646680368153</v>
      </c>
      <c r="H16" s="171"/>
      <c r="I16" s="268"/>
      <c r="J16" s="239"/>
      <c r="K16" s="269"/>
    </row>
    <row r="17" spans="1:12">
      <c r="A17" s="7"/>
      <c r="B17" s="170" t="s">
        <v>543</v>
      </c>
      <c r="C17" s="180" t="s">
        <v>36</v>
      </c>
      <c r="D17" s="170"/>
      <c r="E17" s="179">
        <f>(E6-D6)/ABS(D6)</f>
        <v>2.2097976570820022</v>
      </c>
      <c r="F17" s="179">
        <f>(F6-E6)/ABS(E6)</f>
        <v>3.5718646317186464</v>
      </c>
      <c r="G17" s="179">
        <f>(G6-F6)/ABS(F6)</f>
        <v>0.13299370083311562</v>
      </c>
      <c r="H17" s="171"/>
      <c r="I17" s="268"/>
      <c r="J17" s="239"/>
      <c r="K17" s="269"/>
    </row>
    <row r="18" spans="1:12">
      <c r="A18" s="7"/>
      <c r="B18" s="170" t="s">
        <v>41</v>
      </c>
      <c r="C18" s="177" t="s">
        <v>36</v>
      </c>
      <c r="D18" s="178"/>
      <c r="E18" s="179">
        <f>(E13-D13)/ABS(D13)</f>
        <v>2.2097976570820022</v>
      </c>
      <c r="F18" s="179">
        <f>(F13-E13)/ABS(E13)</f>
        <v>3.5718646317186464</v>
      </c>
      <c r="G18" s="179">
        <f>(G13-F13)/ABS(F13)</f>
        <v>0.10757397036570596</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1.5641087382510212E-2</v>
      </c>
      <c r="F20" s="175">
        <f>F6/AVERAGE(E7:F7)</f>
        <v>6.6999860453424265E-2</v>
      </c>
      <c r="G20" s="175">
        <f>G6/AVERAGE(F7:G7)</f>
        <v>7.0853563009939891E-2</v>
      </c>
      <c r="H20" s="171"/>
      <c r="I20" s="264" t="s">
        <v>1187</v>
      </c>
      <c r="J20" s="264"/>
      <c r="K20" s="264"/>
    </row>
    <row r="21" spans="1:12">
      <c r="A21" s="7"/>
      <c r="B21" s="170" t="s">
        <v>43</v>
      </c>
      <c r="C21" s="182" t="s">
        <v>36</v>
      </c>
      <c r="D21" s="171"/>
      <c r="E21" s="175">
        <f>E6/AVERAGE(D8:E8)</f>
        <v>7.3349823658652212E-3</v>
      </c>
      <c r="F21" s="175">
        <f>F6/AVERAGE(E8:F8)</f>
        <v>2.8261672122271174E-2</v>
      </c>
      <c r="G21" s="175">
        <f>G6/AVERAGE(F8:G8)</f>
        <v>2.5272609484909635E-2</v>
      </c>
      <c r="H21" s="171"/>
      <c r="I21" s="183" t="s">
        <v>1188</v>
      </c>
      <c r="J21" s="183">
        <v>2018</v>
      </c>
      <c r="K21" s="183" t="s">
        <v>1190</v>
      </c>
    </row>
    <row r="22" spans="1:12">
      <c r="A22" s="7"/>
      <c r="B22" s="176" t="s">
        <v>551</v>
      </c>
      <c r="C22" s="182"/>
      <c r="D22" s="171"/>
      <c r="E22" s="175"/>
      <c r="F22" s="175"/>
      <c r="G22" s="175"/>
      <c r="H22" s="171"/>
      <c r="I22" s="171" t="s">
        <v>1189</v>
      </c>
      <c r="J22" s="172">
        <v>2501000</v>
      </c>
      <c r="K22" s="185">
        <f>SUM(K30)/J22</f>
        <v>0.11309516193522591</v>
      </c>
    </row>
    <row r="23" spans="1:12">
      <c r="A23" s="7"/>
      <c r="B23" s="170" t="s">
        <v>552</v>
      </c>
      <c r="C23" s="182" t="s">
        <v>36</v>
      </c>
      <c r="D23" s="175">
        <f>1-D7/D8</f>
        <v>0.4877264333331528</v>
      </c>
      <c r="E23" s="175">
        <f>1-E7/E8</f>
        <v>0.56639805596095649</v>
      </c>
      <c r="F23" s="175">
        <f>1-F7/F8</f>
        <v>0.58838656152921276</v>
      </c>
      <c r="G23" s="175">
        <f>1-G7/G8</f>
        <v>0.68358142290893253</v>
      </c>
      <c r="H23" s="171"/>
      <c r="I23" s="171" t="s">
        <v>1191</v>
      </c>
      <c r="J23" s="172"/>
      <c r="K23" s="185" t="e">
        <f>SUM(K32)/J23</f>
        <v>#DIV/0!</v>
      </c>
    </row>
    <row r="24" spans="1:12">
      <c r="A24" s="7"/>
      <c r="B24" s="170" t="s">
        <v>553</v>
      </c>
      <c r="C24" s="182" t="s">
        <v>36</v>
      </c>
      <c r="D24" s="175">
        <f>D8/D7-1</f>
        <v>0.95208198327816818</v>
      </c>
      <c r="E24" s="175">
        <f>E8/E7-1</f>
        <v>1.3062627226365837</v>
      </c>
      <c r="F24" s="175">
        <f>F8/F7-1</f>
        <v>1.4294639254616346</v>
      </c>
      <c r="G24" s="175">
        <f>G8/G7-1</f>
        <v>2.1603707000812191</v>
      </c>
      <c r="H24" s="171"/>
      <c r="I24" s="171" t="s">
        <v>1376</v>
      </c>
      <c r="J24" s="172"/>
      <c r="K24" s="171"/>
    </row>
    <row r="25" spans="1:12">
      <c r="A25" s="7"/>
      <c r="B25" s="170" t="s">
        <v>554</v>
      </c>
      <c r="C25" s="182" t="s">
        <v>40</v>
      </c>
      <c r="D25" s="186">
        <f>'Input yearly LCG'!N19/'Input yearly LCG'!N31</f>
        <v>1.4547440840797368</v>
      </c>
      <c r="E25" s="186">
        <f>'Input yearly LCG'!O19/'Input yearly LCG'!O31</f>
        <v>1.2032843491855594</v>
      </c>
      <c r="F25" s="186">
        <f>'Input yearly LCG'!P19/'Input yearly LCG'!P31</f>
        <v>1.271235186901096</v>
      </c>
      <c r="G25" s="186">
        <f>'Input yearly LCG'!Q19/'Input yearly LCG'!Q31</f>
        <v>1.1297377935358603</v>
      </c>
      <c r="H25" s="171"/>
      <c r="I25" s="171" t="s">
        <v>576</v>
      </c>
      <c r="J25" s="187"/>
      <c r="K25" s="197" t="s">
        <v>1649</v>
      </c>
    </row>
    <row r="26" spans="1:12">
      <c r="A26" s="7"/>
      <c r="B26" s="170" t="s">
        <v>555</v>
      </c>
      <c r="C26" s="182" t="s">
        <v>40</v>
      </c>
      <c r="D26" s="186">
        <f>('Input yearly LCG'!N19-'Input yearly LCG'!N23)/'Input yearly LCG'!N31</f>
        <v>0.9578902041512346</v>
      </c>
      <c r="E26" s="186">
        <f>('Input yearly LCG'!O19-'Input yearly LCG'!O23)/'Input yearly LCG'!O31</f>
        <v>0.91359825930798033</v>
      </c>
      <c r="F26" s="186">
        <f>('Input yearly LCG'!P19-'Input yearly LCG'!P23)/'Input yearly LCG'!P31</f>
        <v>0.88523275620738573</v>
      </c>
      <c r="G26" s="186">
        <f>('Input yearly LCG'!Q19-'Input yearly LCG'!Q23)/'Input yearly LCG'!Q31</f>
        <v>0.89728719364428466</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LCG'!Y1</f>
        <v>Quý 2/2016</v>
      </c>
      <c r="E28" s="199" t="str">
        <f>'Input quaterly LCG'!Z1</f>
        <v>Quý 3/2016</v>
      </c>
      <c r="F28" s="199" t="str">
        <f>'Input quaterly LCG'!AA1</f>
        <v>Quý 4/2016</v>
      </c>
      <c r="G28" s="199" t="str">
        <f>'Input quaterly LCG'!AB1</f>
        <v>Quý 1/2017</v>
      </c>
      <c r="H28" s="199" t="str">
        <f>'Input quaterly LCG'!AC1</f>
        <v>Quý 2/2017</v>
      </c>
      <c r="I28" s="199" t="str">
        <f>'Input quaterly LCG'!AD1</f>
        <v>Quý 3/2017</v>
      </c>
      <c r="J28" s="199" t="str">
        <f>'Input quaterly LCG'!AE1</f>
        <v>Quý 4/2017</v>
      </c>
      <c r="K28" s="199" t="str">
        <f>'Input quaterly LCG'!AF1</f>
        <v>Quý 1/2018</v>
      </c>
    </row>
    <row r="29" spans="1:12">
      <c r="A29" s="7"/>
      <c r="B29" s="170"/>
      <c r="C29" s="171"/>
      <c r="D29" s="171"/>
      <c r="E29" s="171"/>
      <c r="F29" s="171"/>
      <c r="G29" s="171"/>
      <c r="H29" s="171"/>
      <c r="I29" s="171"/>
      <c r="J29" s="171"/>
      <c r="K29" s="171"/>
    </row>
    <row r="30" spans="1:12">
      <c r="A30" s="7"/>
      <c r="B30" s="170" t="s">
        <v>541</v>
      </c>
      <c r="C30" s="171" t="s">
        <v>38</v>
      </c>
      <c r="D30" s="188">
        <f>'Input quaterly LCG'!Y3</f>
        <v>202386</v>
      </c>
      <c r="E30" s="188">
        <f>'Input quaterly LCG'!Z3</f>
        <v>128355</v>
      </c>
      <c r="F30" s="188">
        <f>'Input quaterly LCG'!AA3</f>
        <v>667946</v>
      </c>
      <c r="G30" s="188">
        <f>'Input quaterly LCG'!AB3</f>
        <v>223573</v>
      </c>
      <c r="H30" s="188">
        <f>'Input quaterly LCG'!AC3</f>
        <v>287702</v>
      </c>
      <c r="I30" s="188">
        <f>'Input quaterly LCG'!AD3</f>
        <v>334978</v>
      </c>
      <c r="J30" s="188">
        <f>'Input quaterly LCG'!AE3</f>
        <v>707163</v>
      </c>
      <c r="K30" s="188">
        <f>'Input quaterly LCG'!AF3</f>
        <v>282851</v>
      </c>
    </row>
    <row r="31" spans="1:12">
      <c r="A31" s="7"/>
      <c r="B31" s="170" t="s">
        <v>542</v>
      </c>
      <c r="C31" s="171" t="s">
        <v>38</v>
      </c>
      <c r="D31" s="188">
        <f>'Input quaterly LCG'!Y5</f>
        <v>9230</v>
      </c>
      <c r="E31" s="188">
        <f>'Input quaterly LCG'!Z5</f>
        <v>9741</v>
      </c>
      <c r="F31" s="188">
        <f>'Input quaterly LCG'!AA5</f>
        <v>124164</v>
      </c>
      <c r="G31" s="188">
        <f>'Input quaterly LCG'!AB5</f>
        <v>42461</v>
      </c>
      <c r="H31" s="188">
        <f>'Input quaterly LCG'!AC5</f>
        <v>50956</v>
      </c>
      <c r="I31" s="188">
        <f>'Input quaterly LCG'!AD5</f>
        <v>33381</v>
      </c>
      <c r="J31" s="188">
        <f>'Input quaterly LCG'!AE5</f>
        <v>23024</v>
      </c>
      <c r="K31" s="188">
        <f>'Input quaterly LCG'!AF5</f>
        <v>36874</v>
      </c>
    </row>
    <row r="32" spans="1:12">
      <c r="A32" s="7"/>
      <c r="B32" s="170" t="s">
        <v>543</v>
      </c>
      <c r="C32" s="170" t="s">
        <v>38</v>
      </c>
      <c r="D32" s="189">
        <f>'Input quaterly LCG'!Y15</f>
        <v>10340</v>
      </c>
      <c r="E32" s="189">
        <f>'Input quaterly LCG'!Z15</f>
        <v>5744</v>
      </c>
      <c r="F32" s="189">
        <f>'Input quaterly LCG'!AA15</f>
        <v>42072</v>
      </c>
      <c r="G32" s="189">
        <f>'Input quaterly LCG'!AB15</f>
        <v>13096</v>
      </c>
      <c r="H32" s="189">
        <f>'Input quaterly LCG'!AC15</f>
        <v>28091</v>
      </c>
      <c r="I32" s="189">
        <f>'Input quaterly LCG'!AD15</f>
        <v>8091</v>
      </c>
      <c r="J32" s="189">
        <f>'Input quaterly LCG'!AE15</f>
        <v>26637</v>
      </c>
      <c r="K32" s="189">
        <f>'Input quaterly LCG'!AF15</f>
        <v>18621</v>
      </c>
      <c r="L32" s="10"/>
    </row>
    <row r="33" spans="1:12">
      <c r="A33" s="7"/>
      <c r="B33" s="170" t="s">
        <v>544</v>
      </c>
      <c r="C33" s="171" t="s">
        <v>38</v>
      </c>
      <c r="D33" s="188">
        <f>'Input quaterly LCG'!Y33</f>
        <v>1006197</v>
      </c>
      <c r="E33" s="188">
        <f>'Input quaterly LCG'!Z33</f>
        <v>1002869</v>
      </c>
      <c r="F33" s="188">
        <f>'Input quaterly LCG'!AA33</f>
        <v>1068468</v>
      </c>
      <c r="G33" s="188">
        <f>'Input quaterly LCG'!AB33</f>
        <v>1087152</v>
      </c>
      <c r="H33" s="188">
        <f>'Input quaterly LCG'!AC33</f>
        <v>1119373</v>
      </c>
      <c r="I33" s="188">
        <f>'Input quaterly LCG'!AD33</f>
        <v>1067755</v>
      </c>
      <c r="J33" s="188">
        <f>'Input quaterly LCG'!AE33</f>
        <v>1130925</v>
      </c>
      <c r="K33" s="188">
        <f>'Input quaterly LCG'!AF33</f>
        <v>1372941</v>
      </c>
    </row>
    <row r="34" spans="1:12">
      <c r="A34" s="7"/>
      <c r="B34" s="170" t="s">
        <v>545</v>
      </c>
      <c r="C34" s="171" t="s">
        <v>38</v>
      </c>
      <c r="D34" s="188">
        <f>'Input quaterly LCG'!Y38</f>
        <v>2432139</v>
      </c>
      <c r="E34" s="188">
        <f>'Input quaterly LCG'!Z38</f>
        <v>2403311</v>
      </c>
      <c r="F34" s="188">
        <f>'Input quaterly LCG'!AA38</f>
        <v>2688056</v>
      </c>
      <c r="G34" s="188">
        <f>'Input quaterly LCG'!AB38</f>
        <v>2536859</v>
      </c>
      <c r="H34" s="188">
        <f>'Input quaterly LCG'!AC38</f>
        <v>2709857</v>
      </c>
      <c r="I34" s="188">
        <f>'Input quaterly LCG'!AD38</f>
        <v>2849317</v>
      </c>
      <c r="J34" s="188">
        <f>'Input quaterly LCG'!AE38</f>
        <v>3715493</v>
      </c>
      <c r="K34" s="188">
        <f>'Input quaterly LCG'!AF38</f>
        <v>3690385</v>
      </c>
    </row>
    <row r="35" spans="1:12">
      <c r="A35" s="7"/>
      <c r="B35" s="170" t="s">
        <v>546</v>
      </c>
      <c r="C35" s="171" t="s">
        <v>39</v>
      </c>
      <c r="D35" s="188">
        <f>'Input quaterly LCG'!Y34*1000000/10000</f>
        <v>76250000</v>
      </c>
      <c r="E35" s="188">
        <f>'Input quaterly LCG'!Z34*1000000/10000</f>
        <v>76250000</v>
      </c>
      <c r="F35" s="188">
        <f>'Input quaterly LCG'!AA34*1000000/10000</f>
        <v>76250000</v>
      </c>
      <c r="G35" s="188">
        <f>'Input quaterly LCG'!AB34*1000000/10000</f>
        <v>76250000</v>
      </c>
      <c r="H35" s="188">
        <f>'Input quaterly LCG'!AC34*1000000/10000</f>
        <v>76250000</v>
      </c>
      <c r="I35" s="188">
        <f>'Input quaterly LCG'!AD34*1000000/10000</f>
        <v>76250000</v>
      </c>
      <c r="J35" s="188">
        <f>'Input quaterly LCG'!AE34*1000000/10000</f>
        <v>78000000</v>
      </c>
      <c r="K35" s="188">
        <f>'Input quaterly LCG'!AF34*1000000/10000</f>
        <v>100000000</v>
      </c>
    </row>
    <row r="36" spans="1:12">
      <c r="A36" s="7"/>
      <c r="B36" s="170"/>
      <c r="C36" s="171"/>
      <c r="D36" s="188"/>
      <c r="E36" s="188"/>
      <c r="F36" s="188"/>
      <c r="G36" s="188"/>
      <c r="H36" s="188"/>
      <c r="I36" s="188"/>
      <c r="J36" s="188"/>
      <c r="K36" s="188"/>
    </row>
    <row r="37" spans="1:12">
      <c r="A37" s="7"/>
      <c r="B37" s="170" t="s">
        <v>547</v>
      </c>
      <c r="C37" s="171" t="s">
        <v>36</v>
      </c>
      <c r="D37" s="190">
        <f>D31/D30</f>
        <v>4.5605921358196716E-2</v>
      </c>
      <c r="E37" s="190">
        <f t="shared" ref="E37:K37" si="0">E31/E30</f>
        <v>7.5891083323594719E-2</v>
      </c>
      <c r="F37" s="190">
        <f t="shared" si="0"/>
        <v>0.18588927847460723</v>
      </c>
      <c r="G37" s="190">
        <f t="shared" si="0"/>
        <v>0.18992007084934226</v>
      </c>
      <c r="H37" s="190">
        <f t="shared" si="0"/>
        <v>0.17711381916010316</v>
      </c>
      <c r="I37" s="190">
        <f t="shared" si="0"/>
        <v>9.965132038521933E-2</v>
      </c>
      <c r="J37" s="190">
        <f t="shared" si="0"/>
        <v>3.255826450196065E-2</v>
      </c>
      <c r="K37" s="190">
        <f t="shared" si="0"/>
        <v>0.13036545743165129</v>
      </c>
      <c r="L37" s="11"/>
    </row>
    <row r="38" spans="1:12">
      <c r="A38" s="7"/>
      <c r="B38" s="170" t="s">
        <v>571</v>
      </c>
      <c r="C38" s="171" t="s">
        <v>36</v>
      </c>
      <c r="D38" s="190">
        <f>D32/D30</f>
        <v>5.1090490448944099E-2</v>
      </c>
      <c r="E38" s="190">
        <f t="shared" ref="E38:K38" si="1">E32/E30</f>
        <v>4.4750886214015816E-2</v>
      </c>
      <c r="F38" s="190">
        <f t="shared" si="1"/>
        <v>6.2987127701939982E-2</v>
      </c>
      <c r="G38" s="190">
        <f t="shared" si="1"/>
        <v>5.8575946111560875E-2</v>
      </c>
      <c r="H38" s="190">
        <f t="shared" si="1"/>
        <v>9.7639223919194162E-2</v>
      </c>
      <c r="I38" s="190">
        <f t="shared" si="1"/>
        <v>2.4153825027315227E-2</v>
      </c>
      <c r="J38" s="190">
        <f t="shared" si="1"/>
        <v>3.7667411897964118E-2</v>
      </c>
      <c r="K38" s="190">
        <f t="shared" si="1"/>
        <v>6.5833247893767391E-2</v>
      </c>
      <c r="L38" s="11"/>
    </row>
    <row r="39" spans="1:12">
      <c r="A39" s="7"/>
      <c r="B39" s="170" t="s">
        <v>41</v>
      </c>
      <c r="C39" s="171" t="s">
        <v>40</v>
      </c>
      <c r="D39" s="172">
        <f>D32*1000000/D35</f>
        <v>135.60655737704917</v>
      </c>
      <c r="E39" s="172">
        <f t="shared" ref="E39:K39" si="2">E32*1000000/E35</f>
        <v>75.331147540983608</v>
      </c>
      <c r="F39" s="172">
        <f t="shared" si="2"/>
        <v>551.76393442622953</v>
      </c>
      <c r="G39" s="172">
        <f t="shared" si="2"/>
        <v>171.75081967213114</v>
      </c>
      <c r="H39" s="172">
        <f t="shared" si="2"/>
        <v>368.40655737704918</v>
      </c>
      <c r="I39" s="172">
        <f t="shared" si="2"/>
        <v>106.11147540983606</v>
      </c>
      <c r="J39" s="172">
        <f t="shared" si="2"/>
        <v>341.5</v>
      </c>
      <c r="K39" s="172">
        <f t="shared" si="2"/>
        <v>186.21</v>
      </c>
    </row>
    <row r="40" spans="1:12">
      <c r="A40" s="7"/>
      <c r="B40" s="170" t="s">
        <v>548</v>
      </c>
      <c r="C40" s="171"/>
      <c r="D40" s="172">
        <f>D33*1000000/D35</f>
        <v>13196.026229508198</v>
      </c>
      <c r="E40" s="172">
        <f t="shared" ref="E40:K40" si="3">E33*1000000/E35</f>
        <v>13152.380327868852</v>
      </c>
      <c r="F40" s="172">
        <f t="shared" si="3"/>
        <v>14012.695081967213</v>
      </c>
      <c r="G40" s="172">
        <f t="shared" si="3"/>
        <v>14257.731147540984</v>
      </c>
      <c r="H40" s="172">
        <f t="shared" si="3"/>
        <v>14680.301639344263</v>
      </c>
      <c r="I40" s="172">
        <f t="shared" si="3"/>
        <v>14003.344262295082</v>
      </c>
      <c r="J40" s="172">
        <f t="shared" si="3"/>
        <v>14499.038461538461</v>
      </c>
      <c r="K40" s="172">
        <f t="shared" si="3"/>
        <v>13729.41</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0.42155089778937277</v>
      </c>
      <c r="I42" s="179">
        <f>(I30-E30)/ABS(E30)</f>
        <v>1.6097775700206458</v>
      </c>
      <c r="J42" s="179">
        <f>(J30-F30)/ABS(F30)</f>
        <v>5.8712830079078251E-2</v>
      </c>
      <c r="K42" s="179">
        <f>(K30-G30)/ABS(G30)</f>
        <v>0.26513935045823961</v>
      </c>
      <c r="L42" s="12"/>
    </row>
    <row r="43" spans="1:12">
      <c r="A43" s="7"/>
      <c r="B43" s="170" t="s">
        <v>564</v>
      </c>
      <c r="C43" s="180" t="s">
        <v>36</v>
      </c>
      <c r="D43" s="170"/>
      <c r="E43" s="174">
        <f>E30/D30-1</f>
        <v>-0.36579111203344106</v>
      </c>
      <c r="F43" s="174">
        <f t="shared" ref="F43:K43" si="4">F30/E30-1</f>
        <v>4.2038954462233651</v>
      </c>
      <c r="G43" s="174">
        <f t="shared" si="4"/>
        <v>-0.6652828222640752</v>
      </c>
      <c r="H43" s="174">
        <f t="shared" si="4"/>
        <v>0.28683696152934379</v>
      </c>
      <c r="I43" s="174">
        <f>I30/H30-1</f>
        <v>0.16432280623700923</v>
      </c>
      <c r="J43" s="174">
        <f t="shared" si="4"/>
        <v>1.1110729659858261</v>
      </c>
      <c r="K43" s="174">
        <f t="shared" si="4"/>
        <v>-0.60002008023609832</v>
      </c>
      <c r="L43" s="12"/>
    </row>
    <row r="44" spans="1:12" s="8" customFormat="1">
      <c r="A44" s="13"/>
      <c r="B44" s="170" t="s">
        <v>562</v>
      </c>
      <c r="C44" s="177" t="s">
        <v>36</v>
      </c>
      <c r="D44" s="178"/>
      <c r="E44" s="191"/>
      <c r="F44" s="191"/>
      <c r="G44" s="191"/>
      <c r="H44" s="179">
        <f>(H32-D32)/ABS(D32)</f>
        <v>1.7167311411992263</v>
      </c>
      <c r="I44" s="179">
        <f>(I32-E32)/ABS(E32)</f>
        <v>0.40860027855153203</v>
      </c>
      <c r="J44" s="179">
        <f>(J32-F32)/ABS(F32)</f>
        <v>-0.36687107815173986</v>
      </c>
      <c r="K44" s="179">
        <f>(K32-G32)/ABS(G32)</f>
        <v>0.42188454489920585</v>
      </c>
      <c r="L44" s="14"/>
    </row>
    <row r="45" spans="1:12">
      <c r="A45" s="7"/>
      <c r="B45" s="170" t="s">
        <v>567</v>
      </c>
      <c r="C45" s="180" t="s">
        <v>36</v>
      </c>
      <c r="D45" s="170"/>
      <c r="E45" s="174">
        <f>E32/D32-1</f>
        <v>-0.44448742746615089</v>
      </c>
      <c r="F45" s="174">
        <f t="shared" ref="F45:K45" si="5">F32/E32-1</f>
        <v>6.3245125348189415</v>
      </c>
      <c r="G45" s="174">
        <f t="shared" si="5"/>
        <v>-0.68872409203270579</v>
      </c>
      <c r="H45" s="174">
        <f>(H32-G32)/ABS(G32)</f>
        <v>1.1450061087354917</v>
      </c>
      <c r="I45" s="174">
        <f>I32/H32-1</f>
        <v>-0.71197180591648568</v>
      </c>
      <c r="J45" s="174">
        <f t="shared" si="5"/>
        <v>2.2921764923989616</v>
      </c>
      <c r="K45" s="174">
        <f t="shared" si="5"/>
        <v>-0.30093478995382361</v>
      </c>
      <c r="L45" s="12"/>
    </row>
    <row r="46" spans="1:12" s="8" customFormat="1">
      <c r="A46" s="13"/>
      <c r="B46" s="170" t="s">
        <v>565</v>
      </c>
      <c r="C46" s="177" t="s">
        <v>36</v>
      </c>
      <c r="D46" s="178"/>
      <c r="E46" s="191"/>
      <c r="F46" s="191"/>
      <c r="G46" s="191"/>
      <c r="H46" s="179">
        <f>(H39-D39)/ABS(D39)</f>
        <v>1.7167311411992265</v>
      </c>
      <c r="I46" s="179">
        <f>(I39-E39)/ABS(E39)</f>
        <v>0.40860027855153197</v>
      </c>
      <c r="J46" s="179">
        <f>(J39-F39)/ABS(F39)</f>
        <v>-0.38107589370602779</v>
      </c>
      <c r="K46" s="179">
        <f>(K39-G39)/ABS(G39)</f>
        <v>8.4186965485644541E-2</v>
      </c>
      <c r="L46" s="14"/>
    </row>
    <row r="47" spans="1:12">
      <c r="A47" s="7"/>
      <c r="B47" s="170" t="s">
        <v>566</v>
      </c>
      <c r="C47" s="180" t="s">
        <v>36</v>
      </c>
      <c r="D47" s="170"/>
      <c r="E47" s="174">
        <f>E39/D39-1</f>
        <v>-0.44448742746615078</v>
      </c>
      <c r="F47" s="174">
        <f t="shared" ref="F47:K47" si="6">F39/E39-1</f>
        <v>6.3245125348189415</v>
      </c>
      <c r="G47" s="174">
        <f t="shared" si="6"/>
        <v>-0.68872409203270579</v>
      </c>
      <c r="H47" s="174">
        <f t="shared" si="6"/>
        <v>1.1450061087354917</v>
      </c>
      <c r="I47" s="174">
        <f>I39/H39-1</f>
        <v>-0.71197180591648568</v>
      </c>
      <c r="J47" s="174">
        <f t="shared" si="6"/>
        <v>2.2183135582746263</v>
      </c>
      <c r="K47" s="174">
        <f t="shared" si="6"/>
        <v>-0.45472913616398236</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5.7180799436155902E-3</v>
      </c>
      <c r="F49" s="174">
        <f t="shared" ref="F49:K49" si="7">F32/AVERAGE(E33:F33)</f>
        <v>4.062303719771336E-2</v>
      </c>
      <c r="G49" s="174">
        <f t="shared" si="7"/>
        <v>1.2150564570749946E-2</v>
      </c>
      <c r="H49" s="174">
        <f t="shared" si="7"/>
        <v>2.5461755475238212E-2</v>
      </c>
      <c r="I49" s="174">
        <f>I32/AVERAGE(H33:I33)</f>
        <v>7.398743923538083E-3</v>
      </c>
      <c r="J49" s="174">
        <f t="shared" si="7"/>
        <v>2.4229992540979132E-2</v>
      </c>
      <c r="K49" s="174">
        <f t="shared" si="7"/>
        <v>1.487379915698364E-2</v>
      </c>
      <c r="L49" s="12"/>
    </row>
    <row r="50" spans="1:12">
      <c r="A50" s="7"/>
      <c r="B50" s="170" t="s">
        <v>43</v>
      </c>
      <c r="C50" s="182" t="s">
        <v>36</v>
      </c>
      <c r="D50" s="171"/>
      <c r="E50" s="175">
        <f>E32/AVERAGE(D34:E34)</f>
        <v>2.3757871552802737E-3</v>
      </c>
      <c r="F50" s="175">
        <f t="shared" ref="F50:K50" si="8">F32/AVERAGE(E34:F34)</f>
        <v>1.6526799187723061E-2</v>
      </c>
      <c r="G50" s="175">
        <f t="shared" si="8"/>
        <v>5.0129045161500232E-3</v>
      </c>
      <c r="H50" s="175">
        <f t="shared" si="8"/>
        <v>1.0708031461965924E-2</v>
      </c>
      <c r="I50" s="174">
        <f>I32/AVERAGE(H34:I34)</f>
        <v>2.9108640959969951E-3</v>
      </c>
      <c r="J50" s="174">
        <f t="shared" si="8"/>
        <v>8.1150863467488021E-3</v>
      </c>
      <c r="K50" s="174">
        <f t="shared" si="8"/>
        <v>5.028708277398034E-3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0.58629132627699321</v>
      </c>
      <c r="E52" s="175">
        <f t="shared" si="9"/>
        <v>0.58271359803204836</v>
      </c>
      <c r="F52" s="175">
        <f t="shared" si="9"/>
        <v>0.60251274527018783</v>
      </c>
      <c r="G52" s="175">
        <f t="shared" si="9"/>
        <v>0.57145745979575535</v>
      </c>
      <c r="H52" s="175">
        <f t="shared" si="9"/>
        <v>0.58692543554881316</v>
      </c>
      <c r="I52" s="175">
        <f t="shared" si="9"/>
        <v>0.62525931653094413</v>
      </c>
      <c r="J52" s="175">
        <f t="shared" si="9"/>
        <v>0.69561912779811452</v>
      </c>
      <c r="K52" s="175">
        <f t="shared" si="9"/>
        <v>0.62796808463073628</v>
      </c>
    </row>
    <row r="53" spans="1:12">
      <c r="A53" s="7"/>
      <c r="B53" s="170" t="s">
        <v>553</v>
      </c>
      <c r="C53" s="182" t="s">
        <v>36</v>
      </c>
      <c r="D53" s="175">
        <f t="shared" ref="D53:K53" si="10">D34/D33-1</f>
        <v>1.4171598603454392</v>
      </c>
      <c r="E53" s="175">
        <f t="shared" si="10"/>
        <v>1.3964356261884654</v>
      </c>
      <c r="F53" s="175">
        <f t="shared" si="10"/>
        <v>1.5158039361029063</v>
      </c>
      <c r="G53" s="175">
        <f t="shared" si="10"/>
        <v>1.3334906250459917</v>
      </c>
      <c r="H53" s="175">
        <f t="shared" si="10"/>
        <v>1.4208704337160176</v>
      </c>
      <c r="I53" s="175">
        <f t="shared" si="10"/>
        <v>1.668511971379202</v>
      </c>
      <c r="J53" s="175">
        <f t="shared" si="10"/>
        <v>2.2853575612883259</v>
      </c>
      <c r="K53" s="175">
        <f t="shared" si="10"/>
        <v>1.6879414337542546</v>
      </c>
    </row>
    <row r="54" spans="1:12">
      <c r="A54" s="7"/>
      <c r="B54" s="170" t="s">
        <v>554</v>
      </c>
      <c r="C54" s="182" t="s">
        <v>40</v>
      </c>
      <c r="D54" s="186">
        <f>'Input quaterly LCG'!Y19/'Input quaterly LCG'!Y31</f>
        <v>1.2466501481657939</v>
      </c>
      <c r="E54" s="186">
        <f>'Input quaterly LCG'!Z19/'Input quaterly LCG'!Z31</f>
        <v>1.296739197144732</v>
      </c>
      <c r="F54" s="186">
        <f>'Input quaterly LCG'!AA19/'Input quaterly LCG'!AA31</f>
        <v>1.3189490658477214</v>
      </c>
      <c r="G54" s="186">
        <f>'Input quaterly LCG'!AB19/'Input quaterly LCG'!AB31</f>
        <v>1.293638636219802</v>
      </c>
      <c r="H54" s="186">
        <f>'Input quaterly LCG'!AD19/'Input quaterly LCG'!AC31</f>
        <v>1.4391389387671529</v>
      </c>
      <c r="I54" s="186">
        <f>'Input quaterly LCG'!AD19/'Input quaterly LCG'!AD31</f>
        <v>1.2771561862124821</v>
      </c>
      <c r="J54" s="186">
        <f>'Input quaterly LCG'!AE19/'Input quaterly LCG'!AE31</f>
        <v>1.1550770240856847</v>
      </c>
      <c r="K54" s="186">
        <f>'Input quaterly LCG'!AF19/'Input quaterly LCG'!AF31</f>
        <v>1.227560205896943</v>
      </c>
    </row>
    <row r="55" spans="1:12">
      <c r="A55" s="7"/>
      <c r="B55" s="170" t="s">
        <v>555</v>
      </c>
      <c r="C55" s="182" t="s">
        <v>40</v>
      </c>
      <c r="D55" s="192">
        <f>('Input quaterly LCG'!Y19-'Input quaterly LCG'!Y23)/'Input quaterly LCG'!Y31</f>
        <v>0.96073492661506787</v>
      </c>
      <c r="E55" s="192">
        <f>('Input quaterly LCG'!Z19-'Input quaterly LCG'!Z23)/'Input quaterly LCG'!Z31</f>
        <v>1.0022141545376004</v>
      </c>
      <c r="F55" s="192">
        <f>('Input quaterly LCG'!AA19-'Input quaterly LCG'!AA23)/'Input quaterly LCG'!AA31</f>
        <v>0.92586833194674112</v>
      </c>
      <c r="G55" s="192">
        <f>('Input quaterly LCG'!AB19-'Input quaterly LCG'!AB23)/'Input quaterly LCG'!AB31</f>
        <v>0.96411835269344293</v>
      </c>
      <c r="H55" s="192">
        <f>('Input quaterly LCG'!AD19-'Input quaterly LCG'!AC23)/'Input quaterly LCG'!AC31</f>
        <v>1.127996007344116</v>
      </c>
      <c r="I55" s="192">
        <f>('Input quaterly LCG'!AD19-'Input quaterly LCG'!AD23)/'Input quaterly LCG'!AD31</f>
        <v>0.95596744837974101</v>
      </c>
      <c r="J55" s="192">
        <f>('Input quaterly LCG'!AE19-'Input quaterly LCG'!AE23)/'Input quaterly LCG'!AE31</f>
        <v>0.93797470281130613</v>
      </c>
      <c r="K55" s="192">
        <f>('Input quaterly LCG'!AF19-'Input quaterly LCG'!AF23)/'Input quaterly LCG'!AF31</f>
        <v>0.95455992887665053</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hợp'!D46</f>
        <v>9040</v>
      </c>
    </row>
    <row r="58" spans="1:12">
      <c r="A58" s="7"/>
      <c r="B58" s="170" t="s">
        <v>558</v>
      </c>
      <c r="C58" s="171" t="s">
        <v>38</v>
      </c>
      <c r="D58" s="172"/>
      <c r="E58" s="172"/>
      <c r="F58" s="172"/>
      <c r="G58" s="172"/>
      <c r="H58" s="172"/>
      <c r="I58" s="172"/>
      <c r="J58" s="172"/>
      <c r="K58" s="172">
        <f>K57*K35/1000000</f>
        <v>904000</v>
      </c>
    </row>
    <row r="59" spans="1:12">
      <c r="A59" s="7"/>
      <c r="B59" s="170" t="s">
        <v>559</v>
      </c>
      <c r="C59" s="171" t="s">
        <v>40</v>
      </c>
      <c r="D59" s="172"/>
      <c r="E59" s="172"/>
      <c r="F59" s="172"/>
      <c r="G59" s="172"/>
      <c r="H59" s="172"/>
      <c r="I59" s="172"/>
      <c r="J59" s="172"/>
      <c r="K59" s="194">
        <f>K57/(SUM(H32:K32)*1000000/K35)</f>
        <v>11.100196463654225</v>
      </c>
    </row>
    <row r="60" spans="1:12">
      <c r="A60" s="7"/>
      <c r="B60" s="170" t="s">
        <v>560</v>
      </c>
      <c r="C60" s="171" t="s">
        <v>40</v>
      </c>
      <c r="D60" s="172"/>
      <c r="E60" s="172"/>
      <c r="F60" s="172"/>
      <c r="G60" s="172"/>
      <c r="H60" s="172"/>
      <c r="I60" s="172"/>
      <c r="J60" s="172"/>
      <c r="K60" s="195">
        <f>K57/K40</f>
        <v>0.65844053021943405</v>
      </c>
    </row>
  </sheetData>
  <mergeCells count="3">
    <mergeCell ref="I2:K2"/>
    <mergeCell ref="I20:K20"/>
    <mergeCell ref="I3:K19"/>
  </mergeCells>
  <conditionalFormatting sqref="E16:G18">
    <cfRule type="cellIs" dxfId="17" priority="3" operator="lessThan">
      <formula>0</formula>
    </cfRule>
    <cfRule type="cellIs" dxfId="16" priority="4" operator="greaterThan">
      <formula>0</formula>
    </cfRule>
  </conditionalFormatting>
  <conditionalFormatting sqref="H42:K42 H44:K44 H46:K46">
    <cfRule type="cellIs" dxfId="15" priority="1" operator="lessThan">
      <formula>0</formula>
    </cfRule>
    <cfRule type="cellIs" dxfId="14" priority="2" operator="greaterThan">
      <formula>0</formula>
    </cfRule>
  </conditionalFormatting>
  <pageMargins left="0.7" right="0.7" top="0.75" bottom="0.75" header="0.3" footer="0.3"/>
  <pageSetup orientation="portrait" horizontalDpi="300" verticalDpi="0" r:id="rId1"/>
  <drawing r:id="rId2"/>
</worksheet>
</file>

<file path=xl/worksheets/sheet13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26">
        <v>1265770</v>
      </c>
      <c r="E3" s="26">
        <v>1020375</v>
      </c>
      <c r="F3" s="26">
        <v>1119100</v>
      </c>
      <c r="G3" s="26">
        <v>1514866</v>
      </c>
      <c r="I3" s="22">
        <f>REPLACE(D3,1,3,"")/1</f>
        <v>5770</v>
      </c>
      <c r="J3" s="22">
        <f t="shared" ref="J3:L16" si="0">REPLACE(E3,1,3,"")/1</f>
        <v>375</v>
      </c>
      <c r="K3" s="22">
        <f t="shared" si="0"/>
        <v>9100</v>
      </c>
      <c r="L3" s="22">
        <f t="shared" si="0"/>
        <v>4866</v>
      </c>
      <c r="N3" s="2">
        <f>D3</f>
        <v>1265770</v>
      </c>
      <c r="O3" s="2">
        <f t="shared" ref="O3:Q17" si="1">E3</f>
        <v>1020375</v>
      </c>
      <c r="P3" s="2">
        <f t="shared" si="1"/>
        <v>1119100</v>
      </c>
      <c r="Q3" s="2">
        <f t="shared" si="1"/>
        <v>1514866</v>
      </c>
    </row>
    <row r="4" spans="1:17" ht="61.5" customHeight="1" thickBot="1">
      <c r="A4" s="244" t="s">
        <v>2</v>
      </c>
      <c r="B4" s="245"/>
      <c r="C4" s="15"/>
      <c r="D4" s="27">
        <v>1169660</v>
      </c>
      <c r="E4" s="27">
        <v>951250</v>
      </c>
      <c r="F4" s="27">
        <v>983580</v>
      </c>
      <c r="G4" s="27">
        <v>1349291</v>
      </c>
      <c r="I4" s="22">
        <f t="shared" ref="I4:I16" si="2">REPLACE(D4,1,3,"")/1</f>
        <v>9660</v>
      </c>
      <c r="J4" s="22">
        <f t="shared" si="0"/>
        <v>250</v>
      </c>
      <c r="K4" s="22">
        <f t="shared" si="0"/>
        <v>580</v>
      </c>
      <c r="L4" s="22">
        <f t="shared" si="0"/>
        <v>9291</v>
      </c>
      <c r="N4" s="2">
        <f t="shared" ref="N4:Q38" si="3">D4</f>
        <v>1169660</v>
      </c>
      <c r="O4" s="2">
        <f t="shared" si="1"/>
        <v>951250</v>
      </c>
      <c r="P4" s="2">
        <f t="shared" si="1"/>
        <v>983580</v>
      </c>
      <c r="Q4" s="2">
        <f t="shared" si="1"/>
        <v>1349291</v>
      </c>
    </row>
    <row r="5" spans="1:17" ht="61.5" customHeight="1" thickBot="1">
      <c r="A5" s="254" t="s">
        <v>3</v>
      </c>
      <c r="B5" s="255"/>
      <c r="C5" s="15"/>
      <c r="D5" s="26">
        <v>96110</v>
      </c>
      <c r="E5" s="26">
        <v>69126</v>
      </c>
      <c r="F5" s="26">
        <v>135520</v>
      </c>
      <c r="G5" s="26">
        <v>165575</v>
      </c>
      <c r="I5" s="22">
        <f t="shared" si="2"/>
        <v>10</v>
      </c>
      <c r="J5" s="22">
        <f t="shared" si="0"/>
        <v>26</v>
      </c>
      <c r="K5" s="22">
        <f t="shared" si="0"/>
        <v>520</v>
      </c>
      <c r="L5" s="22">
        <f t="shared" si="0"/>
        <v>575</v>
      </c>
      <c r="N5" s="2">
        <f t="shared" si="3"/>
        <v>96110</v>
      </c>
      <c r="O5" s="2">
        <f t="shared" si="1"/>
        <v>69126</v>
      </c>
      <c r="P5" s="2">
        <f t="shared" si="1"/>
        <v>135520</v>
      </c>
      <c r="Q5" s="2">
        <f t="shared" si="1"/>
        <v>165575</v>
      </c>
    </row>
    <row r="6" spans="1:17" ht="30" customHeight="1" thickBot="1">
      <c r="A6" s="244" t="s">
        <v>4</v>
      </c>
      <c r="B6" s="245"/>
      <c r="C6" s="15"/>
      <c r="D6" s="27">
        <v>11253</v>
      </c>
      <c r="E6" s="27">
        <v>42529</v>
      </c>
      <c r="F6" s="27">
        <v>22335</v>
      </c>
      <c r="G6" s="27">
        <v>37453</v>
      </c>
      <c r="I6" s="22">
        <f t="shared" si="2"/>
        <v>53</v>
      </c>
      <c r="J6" s="22">
        <f t="shared" si="0"/>
        <v>29</v>
      </c>
      <c r="K6" s="22">
        <f t="shared" si="0"/>
        <v>35</v>
      </c>
      <c r="L6" s="22">
        <f t="shared" si="0"/>
        <v>53</v>
      </c>
      <c r="N6" s="2">
        <f t="shared" si="3"/>
        <v>11253</v>
      </c>
      <c r="O6" s="2">
        <f t="shared" si="1"/>
        <v>42529</v>
      </c>
      <c r="P6" s="2">
        <f t="shared" si="1"/>
        <v>22335</v>
      </c>
      <c r="Q6" s="2">
        <f t="shared" si="1"/>
        <v>37453</v>
      </c>
    </row>
    <row r="7" spans="1:17" ht="24" customHeight="1" thickBot="1">
      <c r="A7" s="244" t="s">
        <v>5</v>
      </c>
      <c r="B7" s="245"/>
      <c r="C7" s="15"/>
      <c r="D7" s="27">
        <v>56618</v>
      </c>
      <c r="E7" s="27">
        <v>41512</v>
      </c>
      <c r="F7" s="27">
        <v>37584</v>
      </c>
      <c r="G7" s="27">
        <v>35513</v>
      </c>
      <c r="I7" s="22">
        <f t="shared" si="2"/>
        <v>18</v>
      </c>
      <c r="J7" s="22">
        <f t="shared" si="0"/>
        <v>12</v>
      </c>
      <c r="K7" s="22">
        <f t="shared" si="0"/>
        <v>84</v>
      </c>
      <c r="L7" s="22">
        <f t="shared" si="0"/>
        <v>13</v>
      </c>
      <c r="N7" s="2">
        <f t="shared" si="3"/>
        <v>56618</v>
      </c>
      <c r="O7" s="2">
        <f t="shared" si="1"/>
        <v>41512</v>
      </c>
      <c r="P7" s="2">
        <f t="shared" si="1"/>
        <v>37584</v>
      </c>
      <c r="Q7" s="2">
        <f t="shared" si="1"/>
        <v>35513</v>
      </c>
    </row>
    <row r="8" spans="1:17" ht="24" customHeight="1" thickBot="1">
      <c r="A8" s="244" t="s">
        <v>6</v>
      </c>
      <c r="B8" s="245"/>
      <c r="C8" s="15"/>
      <c r="D8" s="27">
        <v>27860</v>
      </c>
      <c r="E8" s="27">
        <v>13357</v>
      </c>
      <c r="F8" s="27">
        <v>31506</v>
      </c>
      <c r="G8" s="27">
        <v>31745</v>
      </c>
      <c r="I8" s="22">
        <f t="shared" si="2"/>
        <v>60</v>
      </c>
      <c r="J8" s="22">
        <f t="shared" si="0"/>
        <v>57</v>
      </c>
      <c r="K8" s="22">
        <f t="shared" si="0"/>
        <v>6</v>
      </c>
      <c r="L8" s="22">
        <f t="shared" si="0"/>
        <v>45</v>
      </c>
      <c r="N8" s="2">
        <f t="shared" si="3"/>
        <v>27860</v>
      </c>
      <c r="O8" s="2">
        <f t="shared" si="1"/>
        <v>13357</v>
      </c>
      <c r="P8" s="2">
        <f t="shared" si="1"/>
        <v>31506</v>
      </c>
      <c r="Q8" s="2">
        <f t="shared" si="1"/>
        <v>31745</v>
      </c>
    </row>
    <row r="9" spans="1:17" ht="37.5" customHeight="1" thickBot="1">
      <c r="A9" s="244" t="s">
        <v>7</v>
      </c>
      <c r="B9" s="245"/>
      <c r="C9" s="15"/>
      <c r="D9" s="27">
        <v>39115</v>
      </c>
      <c r="E9" s="27">
        <v>27480</v>
      </c>
      <c r="F9" s="27">
        <v>30610</v>
      </c>
      <c r="G9" s="27">
        <v>45943</v>
      </c>
      <c r="I9" s="22">
        <f t="shared" si="2"/>
        <v>15</v>
      </c>
      <c r="J9" s="22">
        <f t="shared" si="0"/>
        <v>80</v>
      </c>
      <c r="K9" s="22">
        <f t="shared" si="0"/>
        <v>10</v>
      </c>
      <c r="L9" s="22">
        <f t="shared" si="0"/>
        <v>43</v>
      </c>
      <c r="N9" s="2">
        <f t="shared" si="3"/>
        <v>39115</v>
      </c>
      <c r="O9" s="2">
        <f t="shared" si="1"/>
        <v>27480</v>
      </c>
      <c r="P9" s="2">
        <f t="shared" si="1"/>
        <v>30610</v>
      </c>
      <c r="Q9" s="2">
        <f t="shared" si="1"/>
        <v>45943</v>
      </c>
    </row>
    <row r="10" spans="1:17" ht="61.5" customHeight="1" thickBot="1">
      <c r="A10" s="254" t="s">
        <v>8</v>
      </c>
      <c r="B10" s="255"/>
      <c r="C10" s="15"/>
      <c r="D10" s="26">
        <v>-16231</v>
      </c>
      <c r="E10" s="26">
        <v>17533</v>
      </c>
      <c r="F10" s="26">
        <v>60750</v>
      </c>
      <c r="G10" s="26">
        <v>99322</v>
      </c>
      <c r="I10" s="22">
        <f t="shared" si="2"/>
        <v>231</v>
      </c>
      <c r="J10" s="22">
        <f t="shared" si="0"/>
        <v>33</v>
      </c>
      <c r="K10" s="22">
        <f t="shared" si="0"/>
        <v>50</v>
      </c>
      <c r="L10" s="22">
        <f t="shared" si="0"/>
        <v>22</v>
      </c>
      <c r="N10" s="2">
        <f t="shared" si="3"/>
        <v>-16231</v>
      </c>
      <c r="O10" s="2">
        <f t="shared" si="1"/>
        <v>17533</v>
      </c>
      <c r="P10" s="2">
        <f t="shared" si="1"/>
        <v>60750</v>
      </c>
      <c r="Q10" s="2">
        <f t="shared" si="1"/>
        <v>99322</v>
      </c>
    </row>
    <row r="11" spans="1:17" ht="48" customHeight="1" thickBot="1">
      <c r="A11" s="244" t="s">
        <v>9</v>
      </c>
      <c r="B11" s="245"/>
      <c r="C11" s="15"/>
      <c r="D11" s="27">
        <v>4772</v>
      </c>
      <c r="E11" s="27">
        <v>-5333</v>
      </c>
      <c r="F11" s="27">
        <v>14237</v>
      </c>
      <c r="G11" s="28">
        <v>599</v>
      </c>
      <c r="I11" s="22">
        <f t="shared" si="2"/>
        <v>2</v>
      </c>
      <c r="J11" s="22">
        <f t="shared" si="0"/>
        <v>33</v>
      </c>
      <c r="K11" s="22">
        <f t="shared" si="0"/>
        <v>37</v>
      </c>
      <c r="L11" s="22" t="e">
        <f t="shared" si="0"/>
        <v>#VALUE!</v>
      </c>
      <c r="N11" s="2">
        <f t="shared" si="3"/>
        <v>4772</v>
      </c>
      <c r="O11" s="2">
        <f t="shared" si="1"/>
        <v>-5333</v>
      </c>
      <c r="P11" s="2">
        <f t="shared" si="1"/>
        <v>14237</v>
      </c>
      <c r="Q11" s="2">
        <f t="shared" si="1"/>
        <v>599</v>
      </c>
    </row>
    <row r="12" spans="1:17" ht="45" customHeight="1" thickBot="1">
      <c r="A12" s="244" t="s">
        <v>10</v>
      </c>
      <c r="B12" s="245"/>
      <c r="C12" s="15"/>
      <c r="D12" s="28">
        <v>-101</v>
      </c>
      <c r="E12" s="28"/>
      <c r="F12" s="28"/>
      <c r="G12" s="28"/>
      <c r="I12" s="22">
        <f t="shared" si="2"/>
        <v>1</v>
      </c>
      <c r="J12" s="22" t="e">
        <f t="shared" si="0"/>
        <v>#VALUE!</v>
      </c>
      <c r="K12" s="22" t="e">
        <f t="shared" si="0"/>
        <v>#VALUE!</v>
      </c>
      <c r="L12" s="22" t="e">
        <f t="shared" si="0"/>
        <v>#VALUE!</v>
      </c>
      <c r="N12" s="2">
        <f t="shared" si="3"/>
        <v>-101</v>
      </c>
      <c r="O12" s="2">
        <f t="shared" si="1"/>
        <v>0</v>
      </c>
      <c r="P12" s="2">
        <f t="shared" si="1"/>
        <v>0</v>
      </c>
      <c r="Q12" s="2">
        <f t="shared" si="1"/>
        <v>0</v>
      </c>
    </row>
    <row r="13" spans="1:17" ht="37.5" customHeight="1" thickBot="1">
      <c r="A13" s="254" t="s">
        <v>11</v>
      </c>
      <c r="B13" s="255"/>
      <c r="C13" s="15"/>
      <c r="D13" s="26">
        <v>-11559</v>
      </c>
      <c r="E13" s="26">
        <v>12200</v>
      </c>
      <c r="F13" s="26">
        <v>74987</v>
      </c>
      <c r="G13" s="26">
        <v>99920</v>
      </c>
      <c r="I13" s="22">
        <f t="shared" si="2"/>
        <v>559</v>
      </c>
      <c r="J13" s="22">
        <f t="shared" si="0"/>
        <v>0</v>
      </c>
      <c r="K13" s="22">
        <f t="shared" si="0"/>
        <v>87</v>
      </c>
      <c r="L13" s="22">
        <f t="shared" si="0"/>
        <v>20</v>
      </c>
      <c r="N13" s="2">
        <f t="shared" si="3"/>
        <v>-11559</v>
      </c>
      <c r="O13" s="2">
        <f t="shared" si="1"/>
        <v>12200</v>
      </c>
      <c r="P13" s="2">
        <f t="shared" si="1"/>
        <v>74987</v>
      </c>
      <c r="Q13" s="2">
        <f t="shared" si="1"/>
        <v>99920</v>
      </c>
    </row>
    <row r="14" spans="1:17" ht="61.5" customHeight="1" thickBot="1">
      <c r="A14" s="254" t="s">
        <v>12</v>
      </c>
      <c r="B14" s="255"/>
      <c r="C14" s="15"/>
      <c r="D14" s="26">
        <v>-11660</v>
      </c>
      <c r="E14" s="26">
        <v>15170</v>
      </c>
      <c r="F14" s="26">
        <v>71632</v>
      </c>
      <c r="G14" s="26">
        <v>85296</v>
      </c>
      <c r="I14" s="22">
        <f t="shared" si="2"/>
        <v>660</v>
      </c>
      <c r="J14" s="22">
        <f t="shared" si="0"/>
        <v>70</v>
      </c>
      <c r="K14" s="22">
        <f t="shared" si="0"/>
        <v>32</v>
      </c>
      <c r="L14" s="22">
        <f t="shared" si="0"/>
        <v>96</v>
      </c>
      <c r="N14" s="2">
        <f t="shared" si="3"/>
        <v>-11660</v>
      </c>
      <c r="O14" s="2">
        <f t="shared" si="1"/>
        <v>15170</v>
      </c>
      <c r="P14" s="2">
        <f t="shared" si="1"/>
        <v>71632</v>
      </c>
      <c r="Q14" s="2">
        <f t="shared" si="1"/>
        <v>85296</v>
      </c>
    </row>
    <row r="15" spans="1:17" ht="61.5" customHeight="1" thickBot="1">
      <c r="A15" s="254" t="s">
        <v>13</v>
      </c>
      <c r="B15" s="255"/>
      <c r="C15" s="15"/>
      <c r="D15" s="26">
        <v>4695</v>
      </c>
      <c r="E15" s="26">
        <v>15070</v>
      </c>
      <c r="F15" s="26">
        <v>68898</v>
      </c>
      <c r="G15" s="26">
        <v>78061</v>
      </c>
      <c r="I15" s="22">
        <f t="shared" si="2"/>
        <v>5</v>
      </c>
      <c r="J15" s="22">
        <f t="shared" si="0"/>
        <v>70</v>
      </c>
      <c r="K15" s="22">
        <f t="shared" si="0"/>
        <v>98</v>
      </c>
      <c r="L15" s="22">
        <f t="shared" si="0"/>
        <v>61</v>
      </c>
      <c r="N15" s="2">
        <f t="shared" si="3"/>
        <v>4695</v>
      </c>
      <c r="O15" s="2">
        <f t="shared" si="1"/>
        <v>15070</v>
      </c>
      <c r="P15" s="2">
        <f t="shared" si="1"/>
        <v>68898</v>
      </c>
      <c r="Q15" s="2">
        <f t="shared" si="1"/>
        <v>78061</v>
      </c>
    </row>
    <row r="16" spans="1:17" ht="37.5" customHeight="1" thickBot="1">
      <c r="A16" s="244" t="s">
        <v>14</v>
      </c>
      <c r="B16" s="245"/>
      <c r="C16" s="15"/>
      <c r="D16" s="28">
        <v>62</v>
      </c>
      <c r="E16" s="28">
        <v>198</v>
      </c>
      <c r="F16" s="28">
        <v>904</v>
      </c>
      <c r="G16" s="28">
        <v>968</v>
      </c>
      <c r="I16" s="22" t="e">
        <f t="shared" si="2"/>
        <v>#VALUE!</v>
      </c>
      <c r="J16" s="22" t="e">
        <f t="shared" si="0"/>
        <v>#VALUE!</v>
      </c>
      <c r="K16" s="22" t="e">
        <f t="shared" si="0"/>
        <v>#VALUE!</v>
      </c>
      <c r="L16" s="22" t="e">
        <f t="shared" si="0"/>
        <v>#VALUE!</v>
      </c>
      <c r="N16" s="2">
        <f t="shared" si="3"/>
        <v>62</v>
      </c>
      <c r="O16" s="2">
        <f t="shared" si="1"/>
        <v>198</v>
      </c>
      <c r="P16" s="2">
        <f t="shared" si="1"/>
        <v>904</v>
      </c>
      <c r="Q16" s="2">
        <f t="shared" si="1"/>
        <v>968</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1185807</v>
      </c>
      <c r="E19" s="26">
        <v>1475442</v>
      </c>
      <c r="F19" s="26">
        <v>1875452</v>
      </c>
      <c r="G19" s="26">
        <v>2619488</v>
      </c>
      <c r="I19" s="22">
        <f t="shared" ref="I19:L38" si="4">REPLACE(D19,1,3,"")/1</f>
        <v>5807</v>
      </c>
      <c r="J19" s="22">
        <f t="shared" si="4"/>
        <v>5442</v>
      </c>
      <c r="K19" s="22">
        <f t="shared" si="4"/>
        <v>5452</v>
      </c>
      <c r="L19" s="22">
        <f t="shared" si="4"/>
        <v>9488</v>
      </c>
      <c r="N19" s="2">
        <f t="shared" si="3"/>
        <v>1185807</v>
      </c>
      <c r="O19" s="2">
        <f t="shared" si="3"/>
        <v>1475442</v>
      </c>
      <c r="P19" s="2">
        <f t="shared" si="3"/>
        <v>1875452</v>
      </c>
      <c r="Q19" s="2">
        <f t="shared" si="3"/>
        <v>2619488</v>
      </c>
    </row>
    <row r="20" spans="1:17" ht="61.5" customHeight="1" thickBot="1">
      <c r="A20" s="244" t="s">
        <v>17</v>
      </c>
      <c r="B20" s="245"/>
      <c r="C20" s="15"/>
      <c r="D20" s="27">
        <v>30549</v>
      </c>
      <c r="E20" s="27">
        <v>22840</v>
      </c>
      <c r="F20" s="27">
        <v>226732</v>
      </c>
      <c r="G20" s="27">
        <v>564028</v>
      </c>
      <c r="I20" s="22">
        <f t="shared" si="4"/>
        <v>49</v>
      </c>
      <c r="J20" s="22">
        <f t="shared" si="4"/>
        <v>40</v>
      </c>
      <c r="K20" s="22">
        <f t="shared" si="4"/>
        <v>732</v>
      </c>
      <c r="L20" s="22">
        <f t="shared" si="4"/>
        <v>28</v>
      </c>
      <c r="N20" s="2">
        <f t="shared" si="3"/>
        <v>30549</v>
      </c>
      <c r="O20" s="2">
        <f t="shared" si="3"/>
        <v>22840</v>
      </c>
      <c r="P20" s="2">
        <f t="shared" si="3"/>
        <v>226732</v>
      </c>
      <c r="Q20" s="2">
        <f t="shared" si="3"/>
        <v>564028</v>
      </c>
    </row>
    <row r="21" spans="1:17" ht="30" customHeight="1" thickBot="1">
      <c r="A21" s="244" t="s">
        <v>18</v>
      </c>
      <c r="B21" s="245"/>
      <c r="C21" s="15"/>
      <c r="D21" s="28"/>
      <c r="E21" s="28"/>
      <c r="F21" s="28"/>
      <c r="G21" s="27">
        <v>27000</v>
      </c>
      <c r="I21" s="22" t="e">
        <f t="shared" si="4"/>
        <v>#VALUE!</v>
      </c>
      <c r="J21" s="22" t="e">
        <f t="shared" si="4"/>
        <v>#VALUE!</v>
      </c>
      <c r="K21" s="22" t="e">
        <f t="shared" si="4"/>
        <v>#VALUE!</v>
      </c>
      <c r="L21" s="22">
        <f t="shared" si="4"/>
        <v>0</v>
      </c>
      <c r="N21" s="2">
        <f t="shared" si="3"/>
        <v>0</v>
      </c>
      <c r="O21" s="2">
        <f t="shared" si="3"/>
        <v>0</v>
      </c>
      <c r="P21" s="2">
        <f t="shared" si="3"/>
        <v>0</v>
      </c>
      <c r="Q21" s="2">
        <f t="shared" si="3"/>
        <v>27000</v>
      </c>
    </row>
    <row r="22" spans="1:17" ht="36" customHeight="1" thickBot="1">
      <c r="A22" s="244" t="s">
        <v>19</v>
      </c>
      <c r="B22" s="245"/>
      <c r="C22" s="15"/>
      <c r="D22" s="27">
        <v>688692</v>
      </c>
      <c r="E22" s="27">
        <v>1057379</v>
      </c>
      <c r="F22" s="27">
        <v>1016694</v>
      </c>
      <c r="G22" s="27">
        <v>1445068</v>
      </c>
      <c r="I22" s="22">
        <f t="shared" si="4"/>
        <v>692</v>
      </c>
      <c r="J22" s="22">
        <f t="shared" si="4"/>
        <v>7379</v>
      </c>
      <c r="K22" s="22">
        <f t="shared" si="4"/>
        <v>6694</v>
      </c>
      <c r="L22" s="22">
        <f t="shared" si="4"/>
        <v>5068</v>
      </c>
      <c r="N22" s="2">
        <f t="shared" si="3"/>
        <v>688692</v>
      </c>
      <c r="O22" s="2">
        <f t="shared" si="3"/>
        <v>1057379</v>
      </c>
      <c r="P22" s="2">
        <f t="shared" si="3"/>
        <v>1016694</v>
      </c>
      <c r="Q22" s="2">
        <f t="shared" si="3"/>
        <v>1445068</v>
      </c>
    </row>
    <row r="23" spans="1:17" ht="24" customHeight="1" thickBot="1">
      <c r="A23" s="244" t="s">
        <v>20</v>
      </c>
      <c r="B23" s="245"/>
      <c r="C23" s="15"/>
      <c r="D23" s="27">
        <v>405001</v>
      </c>
      <c r="E23" s="27">
        <v>355207</v>
      </c>
      <c r="F23" s="27">
        <v>569469</v>
      </c>
      <c r="G23" s="27">
        <v>538976</v>
      </c>
      <c r="I23" s="22">
        <f t="shared" si="4"/>
        <v>1</v>
      </c>
      <c r="J23" s="22">
        <f t="shared" si="4"/>
        <v>207</v>
      </c>
      <c r="K23" s="22">
        <f t="shared" si="4"/>
        <v>469</v>
      </c>
      <c r="L23" s="22">
        <f t="shared" si="4"/>
        <v>976</v>
      </c>
      <c r="N23" s="2">
        <f t="shared" si="3"/>
        <v>405001</v>
      </c>
      <c r="O23" s="2">
        <f t="shared" si="3"/>
        <v>355207</v>
      </c>
      <c r="P23" s="2">
        <f t="shared" si="3"/>
        <v>569469</v>
      </c>
      <c r="Q23" s="2">
        <f t="shared" si="3"/>
        <v>538976</v>
      </c>
    </row>
    <row r="24" spans="1:17" ht="36" customHeight="1" thickBot="1">
      <c r="A24" s="244" t="s">
        <v>21</v>
      </c>
      <c r="B24" s="245"/>
      <c r="C24" s="15"/>
      <c r="D24" s="27">
        <v>61566</v>
      </c>
      <c r="E24" s="27">
        <v>40015</v>
      </c>
      <c r="F24" s="27">
        <v>62557</v>
      </c>
      <c r="G24" s="27">
        <v>44415</v>
      </c>
      <c r="I24" s="22">
        <f t="shared" si="4"/>
        <v>66</v>
      </c>
      <c r="J24" s="22">
        <f t="shared" si="4"/>
        <v>15</v>
      </c>
      <c r="K24" s="22">
        <f t="shared" si="4"/>
        <v>57</v>
      </c>
      <c r="L24" s="22">
        <f t="shared" si="4"/>
        <v>15</v>
      </c>
      <c r="N24" s="2">
        <f t="shared" si="3"/>
        <v>61566</v>
      </c>
      <c r="O24" s="2">
        <f t="shared" si="3"/>
        <v>40015</v>
      </c>
      <c r="P24" s="2">
        <f t="shared" si="3"/>
        <v>62557</v>
      </c>
      <c r="Q24" s="2">
        <f t="shared" si="3"/>
        <v>44415</v>
      </c>
    </row>
    <row r="25" spans="1:17" ht="24" customHeight="1" thickBot="1">
      <c r="A25" s="254" t="s">
        <v>22</v>
      </c>
      <c r="B25" s="255"/>
      <c r="C25" s="15"/>
      <c r="D25" s="26">
        <v>660763</v>
      </c>
      <c r="E25" s="26">
        <v>787064</v>
      </c>
      <c r="F25" s="26">
        <v>737762</v>
      </c>
      <c r="G25" s="26">
        <v>944817</v>
      </c>
      <c r="I25" s="22">
        <f t="shared" si="4"/>
        <v>763</v>
      </c>
      <c r="J25" s="22">
        <f t="shared" si="4"/>
        <v>64</v>
      </c>
      <c r="K25" s="22">
        <f t="shared" si="4"/>
        <v>762</v>
      </c>
      <c r="L25" s="22">
        <f t="shared" si="4"/>
        <v>817</v>
      </c>
      <c r="N25" s="2">
        <f t="shared" si="3"/>
        <v>660763</v>
      </c>
      <c r="O25" s="2">
        <f t="shared" si="3"/>
        <v>787064</v>
      </c>
      <c r="P25" s="2">
        <f t="shared" si="3"/>
        <v>737762</v>
      </c>
      <c r="Q25" s="2">
        <f t="shared" si="3"/>
        <v>944817</v>
      </c>
    </row>
    <row r="26" spans="1:17" ht="25.5" customHeight="1" thickBot="1">
      <c r="A26" s="244" t="s">
        <v>23</v>
      </c>
      <c r="B26" s="245"/>
      <c r="C26" s="15"/>
      <c r="D26" s="27">
        <v>179154</v>
      </c>
      <c r="E26" s="27">
        <v>93848</v>
      </c>
      <c r="F26" s="27">
        <v>118160</v>
      </c>
      <c r="G26" s="27">
        <v>233471</v>
      </c>
      <c r="I26" s="22">
        <f t="shared" si="4"/>
        <v>154</v>
      </c>
      <c r="J26" s="22">
        <f t="shared" si="4"/>
        <v>48</v>
      </c>
      <c r="K26" s="22">
        <f t="shared" si="4"/>
        <v>160</v>
      </c>
      <c r="L26" s="22">
        <f t="shared" si="4"/>
        <v>471</v>
      </c>
      <c r="N26" s="2">
        <f t="shared" si="3"/>
        <v>179154</v>
      </c>
      <c r="O26" s="2">
        <f t="shared" si="3"/>
        <v>93848</v>
      </c>
      <c r="P26" s="2">
        <f t="shared" si="3"/>
        <v>118160</v>
      </c>
      <c r="Q26" s="2">
        <f t="shared" si="3"/>
        <v>233471</v>
      </c>
    </row>
    <row r="27" spans="1:17" ht="15.75" customHeight="1" thickBot="1">
      <c r="A27" s="244" t="s">
        <v>24</v>
      </c>
      <c r="B27" s="245"/>
      <c r="C27" s="15"/>
      <c r="D27" s="28"/>
      <c r="E27" s="28"/>
      <c r="F27" s="28"/>
      <c r="G27" s="2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27">
        <v>463988</v>
      </c>
      <c r="E28" s="27">
        <v>490572</v>
      </c>
      <c r="F28" s="27">
        <v>479390</v>
      </c>
      <c r="G28" s="27">
        <v>600268</v>
      </c>
      <c r="I28" s="22">
        <f t="shared" si="4"/>
        <v>988</v>
      </c>
      <c r="J28" s="22">
        <f t="shared" si="4"/>
        <v>572</v>
      </c>
      <c r="K28" s="22">
        <f t="shared" si="4"/>
        <v>390</v>
      </c>
      <c r="L28" s="22">
        <f t="shared" si="4"/>
        <v>268</v>
      </c>
      <c r="N28" s="2">
        <f t="shared" si="3"/>
        <v>463988</v>
      </c>
      <c r="O28" s="2">
        <f t="shared" si="3"/>
        <v>490572</v>
      </c>
      <c r="P28" s="2">
        <f t="shared" si="3"/>
        <v>479390</v>
      </c>
      <c r="Q28" s="2">
        <f t="shared" si="3"/>
        <v>600268</v>
      </c>
    </row>
    <row r="29" spans="1:17" ht="15" customHeight="1" thickBot="1">
      <c r="A29" s="254" t="s">
        <v>26</v>
      </c>
      <c r="B29" s="255"/>
      <c r="C29" s="15"/>
      <c r="D29" s="26">
        <v>1846570</v>
      </c>
      <c r="E29" s="26">
        <v>2262506</v>
      </c>
      <c r="F29" s="26">
        <v>2613214</v>
      </c>
      <c r="G29" s="26">
        <v>3564304</v>
      </c>
      <c r="I29" s="22">
        <f t="shared" si="4"/>
        <v>6570</v>
      </c>
      <c r="J29" s="22">
        <f t="shared" si="4"/>
        <v>2506</v>
      </c>
      <c r="K29" s="22">
        <f t="shared" si="4"/>
        <v>3214</v>
      </c>
      <c r="L29" s="22">
        <f t="shared" si="4"/>
        <v>4304</v>
      </c>
      <c r="N29" s="2">
        <f t="shared" si="3"/>
        <v>1846570</v>
      </c>
      <c r="O29" s="2">
        <f t="shared" si="3"/>
        <v>2262506</v>
      </c>
      <c r="P29" s="2">
        <f t="shared" si="3"/>
        <v>2613214</v>
      </c>
      <c r="Q29" s="2">
        <f t="shared" si="3"/>
        <v>3564304</v>
      </c>
    </row>
    <row r="30" spans="1:17" ht="15" customHeight="1" thickBot="1">
      <c r="A30" s="254" t="s">
        <v>27</v>
      </c>
      <c r="B30" s="255"/>
      <c r="C30" s="15"/>
      <c r="D30" s="26">
        <v>862639</v>
      </c>
      <c r="E30" s="26">
        <v>1281479</v>
      </c>
      <c r="F30" s="26">
        <v>1537580</v>
      </c>
      <c r="G30" s="26">
        <v>2436492</v>
      </c>
      <c r="I30" s="22">
        <f t="shared" si="4"/>
        <v>639</v>
      </c>
      <c r="J30" s="22">
        <f t="shared" si="4"/>
        <v>1479</v>
      </c>
      <c r="K30" s="22">
        <f t="shared" si="4"/>
        <v>7580</v>
      </c>
      <c r="L30" s="22">
        <f t="shared" si="4"/>
        <v>6492</v>
      </c>
      <c r="N30" s="2">
        <f t="shared" si="3"/>
        <v>862639</v>
      </c>
      <c r="O30" s="2">
        <f t="shared" si="3"/>
        <v>1281479</v>
      </c>
      <c r="P30" s="2">
        <f t="shared" si="3"/>
        <v>1537580</v>
      </c>
      <c r="Q30" s="2">
        <f t="shared" si="3"/>
        <v>2436492</v>
      </c>
    </row>
    <row r="31" spans="1:17" ht="15" customHeight="1" thickBot="1">
      <c r="A31" s="244" t="s">
        <v>28</v>
      </c>
      <c r="B31" s="245"/>
      <c r="C31" s="15"/>
      <c r="D31" s="27">
        <v>815131</v>
      </c>
      <c r="E31" s="27">
        <v>1226179</v>
      </c>
      <c r="F31" s="27">
        <v>1475299</v>
      </c>
      <c r="G31" s="27">
        <v>2318669</v>
      </c>
      <c r="I31" s="22">
        <f t="shared" si="4"/>
        <v>131</v>
      </c>
      <c r="J31" s="22">
        <f t="shared" si="4"/>
        <v>6179</v>
      </c>
      <c r="K31" s="22">
        <f t="shared" si="4"/>
        <v>5299</v>
      </c>
      <c r="L31" s="22">
        <f t="shared" si="4"/>
        <v>8669</v>
      </c>
      <c r="N31" s="2">
        <f t="shared" si="3"/>
        <v>815131</v>
      </c>
      <c r="O31" s="2">
        <f t="shared" si="3"/>
        <v>1226179</v>
      </c>
      <c r="P31" s="2">
        <f t="shared" si="3"/>
        <v>1475299</v>
      </c>
      <c r="Q31" s="2">
        <f t="shared" si="3"/>
        <v>2318669</v>
      </c>
    </row>
    <row r="32" spans="1:17" ht="24" customHeight="1" thickBot="1">
      <c r="A32" s="244" t="s">
        <v>29</v>
      </c>
      <c r="B32" s="245"/>
      <c r="C32" s="15"/>
      <c r="D32" s="27">
        <v>47508</v>
      </c>
      <c r="E32" s="27">
        <v>55299</v>
      </c>
      <c r="F32" s="27">
        <v>62281</v>
      </c>
      <c r="G32" s="27">
        <v>117824</v>
      </c>
      <c r="I32" s="22">
        <f t="shared" si="4"/>
        <v>8</v>
      </c>
      <c r="J32" s="22">
        <f t="shared" si="4"/>
        <v>99</v>
      </c>
      <c r="K32" s="22">
        <f t="shared" si="4"/>
        <v>81</v>
      </c>
      <c r="L32" s="22">
        <f t="shared" si="4"/>
        <v>824</v>
      </c>
      <c r="N32" s="2">
        <f t="shared" si="3"/>
        <v>47508</v>
      </c>
      <c r="O32" s="2">
        <f t="shared" si="3"/>
        <v>55299</v>
      </c>
      <c r="P32" s="2">
        <f t="shared" si="3"/>
        <v>62281</v>
      </c>
      <c r="Q32" s="2">
        <f t="shared" si="3"/>
        <v>117824</v>
      </c>
    </row>
    <row r="33" spans="1:18" ht="24" customHeight="1" thickBot="1">
      <c r="A33" s="254" t="s">
        <v>30</v>
      </c>
      <c r="B33" s="255"/>
      <c r="C33" s="15"/>
      <c r="D33" s="26">
        <v>945949</v>
      </c>
      <c r="E33" s="26">
        <v>981027</v>
      </c>
      <c r="F33" s="26">
        <v>1075634</v>
      </c>
      <c r="G33" s="26">
        <v>1127812</v>
      </c>
      <c r="I33" s="22">
        <f t="shared" si="4"/>
        <v>949</v>
      </c>
      <c r="J33" s="22">
        <f t="shared" si="4"/>
        <v>27</v>
      </c>
      <c r="K33" s="22">
        <f t="shared" si="4"/>
        <v>5634</v>
      </c>
      <c r="L33" s="22">
        <f t="shared" si="4"/>
        <v>7812</v>
      </c>
      <c r="N33" s="2">
        <f t="shared" si="3"/>
        <v>945949</v>
      </c>
      <c r="O33" s="2">
        <f t="shared" si="3"/>
        <v>981027</v>
      </c>
      <c r="P33" s="2">
        <f t="shared" si="3"/>
        <v>1075634</v>
      </c>
      <c r="Q33" s="2">
        <f t="shared" si="3"/>
        <v>1127812</v>
      </c>
      <c r="R33" s="22"/>
    </row>
    <row r="34" spans="1:18" ht="30" customHeight="1" thickBot="1">
      <c r="A34" s="244" t="s">
        <v>31</v>
      </c>
      <c r="B34" s="245"/>
      <c r="C34" s="15"/>
      <c r="D34" s="27">
        <v>762500</v>
      </c>
      <c r="E34" s="27">
        <v>762500</v>
      </c>
      <c r="F34" s="27">
        <v>762500</v>
      </c>
      <c r="G34" s="27">
        <v>780000</v>
      </c>
      <c r="I34" s="22">
        <f t="shared" si="4"/>
        <v>500</v>
      </c>
      <c r="J34" s="22">
        <f t="shared" si="4"/>
        <v>500</v>
      </c>
      <c r="K34" s="22">
        <f t="shared" si="4"/>
        <v>500</v>
      </c>
      <c r="L34" s="22">
        <f t="shared" si="4"/>
        <v>0</v>
      </c>
      <c r="N34" s="2">
        <f t="shared" si="3"/>
        <v>762500</v>
      </c>
      <c r="O34" s="2">
        <f t="shared" si="3"/>
        <v>762500</v>
      </c>
      <c r="P34" s="2">
        <f t="shared" si="3"/>
        <v>762500</v>
      </c>
      <c r="Q34" s="2">
        <f t="shared" si="3"/>
        <v>780000</v>
      </c>
    </row>
    <row r="35" spans="1:18" ht="30" customHeight="1" thickBot="1">
      <c r="A35" s="244" t="s">
        <v>32</v>
      </c>
      <c r="B35" s="245"/>
      <c r="C35" s="15"/>
      <c r="D35" s="27">
        <v>338289</v>
      </c>
      <c r="E35" s="27">
        <v>93687</v>
      </c>
      <c r="F35" s="27">
        <v>93687</v>
      </c>
      <c r="G35" s="27">
        <v>93687</v>
      </c>
      <c r="I35" s="22">
        <f t="shared" si="4"/>
        <v>289</v>
      </c>
      <c r="J35" s="22">
        <f t="shared" si="4"/>
        <v>87</v>
      </c>
      <c r="K35" s="22">
        <f t="shared" si="4"/>
        <v>87</v>
      </c>
      <c r="L35" s="22">
        <f t="shared" si="4"/>
        <v>87</v>
      </c>
      <c r="N35" s="2">
        <f t="shared" si="3"/>
        <v>338289</v>
      </c>
      <c r="O35" s="2">
        <f t="shared" si="3"/>
        <v>93687</v>
      </c>
      <c r="P35" s="2">
        <f t="shared" si="3"/>
        <v>93687</v>
      </c>
      <c r="Q35" s="2">
        <f t="shared" si="3"/>
        <v>93687</v>
      </c>
    </row>
    <row r="36" spans="1:18" ht="37.5" customHeight="1" thickBot="1">
      <c r="A36" s="244" t="s">
        <v>33</v>
      </c>
      <c r="B36" s="245"/>
      <c r="C36" s="15"/>
      <c r="D36" s="27">
        <v>-276729</v>
      </c>
      <c r="E36" s="27">
        <v>1731</v>
      </c>
      <c r="F36" s="27">
        <v>70721</v>
      </c>
      <c r="G36" s="27">
        <v>88164</v>
      </c>
      <c r="I36" s="22">
        <f t="shared" si="4"/>
        <v>6729</v>
      </c>
      <c r="J36" s="22">
        <f t="shared" si="4"/>
        <v>1</v>
      </c>
      <c r="K36" s="22">
        <f t="shared" si="4"/>
        <v>21</v>
      </c>
      <c r="L36" s="22">
        <f t="shared" si="4"/>
        <v>64</v>
      </c>
      <c r="N36" s="2">
        <f t="shared" si="3"/>
        <v>-276729</v>
      </c>
      <c r="O36" s="2">
        <f t="shared" si="3"/>
        <v>1731</v>
      </c>
      <c r="P36" s="2">
        <f t="shared" si="3"/>
        <v>70721</v>
      </c>
      <c r="Q36" s="2">
        <f t="shared" si="3"/>
        <v>88164</v>
      </c>
    </row>
    <row r="37" spans="1:18" ht="36" customHeight="1" thickBot="1">
      <c r="A37" s="254" t="s">
        <v>34</v>
      </c>
      <c r="B37" s="255"/>
      <c r="C37" s="15"/>
      <c r="D37" s="26">
        <v>37981</v>
      </c>
      <c r="E37" s="29"/>
      <c r="F37" s="29"/>
      <c r="G37" s="29"/>
      <c r="I37" s="22">
        <f t="shared" si="4"/>
        <v>81</v>
      </c>
      <c r="J37" s="22" t="e">
        <f t="shared" si="4"/>
        <v>#VALUE!</v>
      </c>
      <c r="K37" s="22" t="e">
        <f t="shared" si="4"/>
        <v>#VALUE!</v>
      </c>
      <c r="L37" s="22" t="e">
        <f t="shared" si="4"/>
        <v>#VALUE!</v>
      </c>
      <c r="N37" s="2">
        <f t="shared" si="3"/>
        <v>37981</v>
      </c>
      <c r="O37" s="2">
        <f t="shared" si="3"/>
        <v>0</v>
      </c>
      <c r="P37" s="2">
        <f t="shared" si="3"/>
        <v>0</v>
      </c>
      <c r="Q37" s="2">
        <f t="shared" si="3"/>
        <v>0</v>
      </c>
    </row>
    <row r="38" spans="1:18" ht="30" customHeight="1" thickBot="1">
      <c r="A38" s="254" t="s">
        <v>35</v>
      </c>
      <c r="B38" s="255"/>
      <c r="C38" s="15"/>
      <c r="D38" s="26">
        <v>1846570</v>
      </c>
      <c r="E38" s="26">
        <v>2262506</v>
      </c>
      <c r="F38" s="26">
        <v>2613214</v>
      </c>
      <c r="G38" s="26">
        <v>3564304</v>
      </c>
      <c r="I38" s="22">
        <f t="shared" si="4"/>
        <v>6570</v>
      </c>
      <c r="J38" s="22">
        <f t="shared" si="4"/>
        <v>2506</v>
      </c>
      <c r="K38" s="22">
        <f t="shared" si="4"/>
        <v>3214</v>
      </c>
      <c r="L38" s="22">
        <f t="shared" si="4"/>
        <v>4304</v>
      </c>
      <c r="N38" s="2">
        <f t="shared" si="3"/>
        <v>1846570</v>
      </c>
      <c r="O38" s="2">
        <f t="shared" si="3"/>
        <v>2262506</v>
      </c>
      <c r="P38" s="2">
        <f t="shared" si="3"/>
        <v>2613214</v>
      </c>
      <c r="Q38" s="2">
        <f t="shared" si="3"/>
        <v>3564304</v>
      </c>
    </row>
    <row r="39" spans="1:18" ht="15" customHeight="1" thickBot="1">
      <c r="A39" s="21" t="s">
        <v>1716</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6.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287702</v>
      </c>
      <c r="E3" s="16">
        <v>334978</v>
      </c>
      <c r="F3" s="16">
        <v>707163</v>
      </c>
      <c r="G3" s="16">
        <v>282851</v>
      </c>
      <c r="H3" s="252" t="s">
        <v>1</v>
      </c>
      <c r="I3" s="253"/>
      <c r="J3" s="15"/>
      <c r="K3" s="26">
        <v>202386</v>
      </c>
      <c r="L3" s="26">
        <v>128355</v>
      </c>
      <c r="M3" s="26">
        <v>667946</v>
      </c>
      <c r="N3" s="26">
        <v>223573</v>
      </c>
      <c r="P3" s="2">
        <f>REPLACE(D3,1,3,"")/1</f>
        <v>702</v>
      </c>
      <c r="Q3" s="2">
        <f t="shared" ref="Q3:S16" si="0">REPLACE(E3,1,3,"")/1</f>
        <v>978</v>
      </c>
      <c r="R3" s="2">
        <f t="shared" si="0"/>
        <v>163</v>
      </c>
      <c r="S3" s="2">
        <f t="shared" si="0"/>
        <v>851</v>
      </c>
      <c r="T3" s="2">
        <f>REPLACE(K3,1,3,"")/1</f>
        <v>386</v>
      </c>
      <c r="U3" s="2">
        <f t="shared" ref="U3:W16" si="1">REPLACE(L3,1,3,"")/1</f>
        <v>355</v>
      </c>
      <c r="V3" s="2">
        <f t="shared" si="1"/>
        <v>946</v>
      </c>
      <c r="W3" s="2">
        <f t="shared" si="1"/>
        <v>573</v>
      </c>
      <c r="Y3" s="3">
        <f>K3</f>
        <v>202386</v>
      </c>
      <c r="Z3" s="3">
        <f t="shared" ref="Z3:AB17" si="2">L3</f>
        <v>128355</v>
      </c>
      <c r="AA3" s="3">
        <f t="shared" si="2"/>
        <v>667946</v>
      </c>
      <c r="AB3" s="3">
        <f t="shared" si="2"/>
        <v>223573</v>
      </c>
      <c r="AC3" s="3">
        <f>D3</f>
        <v>287702</v>
      </c>
      <c r="AD3" s="3">
        <f t="shared" ref="AD3:AF17" si="3">E3</f>
        <v>334978</v>
      </c>
      <c r="AE3" s="3">
        <f t="shared" si="3"/>
        <v>707163</v>
      </c>
      <c r="AF3" s="3">
        <f t="shared" si="3"/>
        <v>282851</v>
      </c>
    </row>
    <row r="4" spans="1:32" ht="24" customHeight="1" thickBot="1">
      <c r="A4" s="244" t="s">
        <v>2</v>
      </c>
      <c r="B4" s="245"/>
      <c r="C4" s="15"/>
      <c r="D4" s="17">
        <v>236746</v>
      </c>
      <c r="E4" s="17">
        <v>301596</v>
      </c>
      <c r="F4" s="17">
        <v>684139</v>
      </c>
      <c r="G4" s="17">
        <v>245977</v>
      </c>
      <c r="H4" s="244" t="s">
        <v>2</v>
      </c>
      <c r="I4" s="245"/>
      <c r="J4" s="15"/>
      <c r="K4" s="27">
        <v>193156</v>
      </c>
      <c r="L4" s="27">
        <v>118614</v>
      </c>
      <c r="M4" s="27">
        <v>543782</v>
      </c>
      <c r="N4" s="27">
        <v>181112</v>
      </c>
      <c r="P4" s="2">
        <f t="shared" ref="P4:P16" si="4">REPLACE(D4,1,3,"")/1</f>
        <v>746</v>
      </c>
      <c r="Q4" s="2">
        <f t="shared" si="0"/>
        <v>596</v>
      </c>
      <c r="R4" s="2">
        <f t="shared" si="0"/>
        <v>139</v>
      </c>
      <c r="S4" s="2">
        <f t="shared" si="0"/>
        <v>977</v>
      </c>
      <c r="T4" s="2">
        <f t="shared" ref="T4:U16" si="5">REPLACE(K4,1,3,"")/1</f>
        <v>156</v>
      </c>
      <c r="U4" s="2">
        <f t="shared" si="5"/>
        <v>614</v>
      </c>
      <c r="V4" s="2">
        <f t="shared" si="1"/>
        <v>782</v>
      </c>
      <c r="W4" s="2">
        <f t="shared" si="1"/>
        <v>112</v>
      </c>
      <c r="Y4" s="3">
        <f t="shared" ref="Y4:AB38" si="6">K4</f>
        <v>193156</v>
      </c>
      <c r="Z4" s="3">
        <f t="shared" si="2"/>
        <v>118614</v>
      </c>
      <c r="AA4" s="3">
        <f t="shared" si="2"/>
        <v>543782</v>
      </c>
      <c r="AB4" s="3">
        <f t="shared" si="2"/>
        <v>181112</v>
      </c>
      <c r="AC4" s="3">
        <f t="shared" ref="AC4:AF38" si="7">D4</f>
        <v>236746</v>
      </c>
      <c r="AD4" s="3">
        <f t="shared" si="3"/>
        <v>301596</v>
      </c>
      <c r="AE4" s="3">
        <f t="shared" si="3"/>
        <v>684139</v>
      </c>
      <c r="AF4" s="3">
        <f t="shared" si="3"/>
        <v>245977</v>
      </c>
    </row>
    <row r="5" spans="1:32" ht="61.5" customHeight="1" thickBot="1">
      <c r="A5" s="254" t="s">
        <v>3</v>
      </c>
      <c r="B5" s="255"/>
      <c r="C5" s="15"/>
      <c r="D5" s="16">
        <v>50956</v>
      </c>
      <c r="E5" s="16">
        <v>33381</v>
      </c>
      <c r="F5" s="16">
        <v>23024</v>
      </c>
      <c r="G5" s="16">
        <v>36874</v>
      </c>
      <c r="H5" s="254" t="s">
        <v>3</v>
      </c>
      <c r="I5" s="255"/>
      <c r="J5" s="15"/>
      <c r="K5" s="26">
        <v>9230</v>
      </c>
      <c r="L5" s="26">
        <v>9741</v>
      </c>
      <c r="M5" s="26">
        <v>124164</v>
      </c>
      <c r="N5" s="26">
        <v>42461</v>
      </c>
      <c r="P5" s="2">
        <f t="shared" si="4"/>
        <v>56</v>
      </c>
      <c r="Q5" s="2">
        <f t="shared" si="0"/>
        <v>81</v>
      </c>
      <c r="R5" s="2">
        <f t="shared" si="0"/>
        <v>24</v>
      </c>
      <c r="S5" s="2">
        <f t="shared" si="0"/>
        <v>74</v>
      </c>
      <c r="T5" s="2">
        <f t="shared" si="5"/>
        <v>0</v>
      </c>
      <c r="U5" s="2">
        <f t="shared" si="1"/>
        <v>1</v>
      </c>
      <c r="V5" s="2">
        <f t="shared" si="1"/>
        <v>164</v>
      </c>
      <c r="W5" s="2">
        <f t="shared" si="1"/>
        <v>61</v>
      </c>
      <c r="Y5" s="3">
        <f t="shared" si="6"/>
        <v>9230</v>
      </c>
      <c r="Z5" s="3">
        <f t="shared" si="2"/>
        <v>9741</v>
      </c>
      <c r="AA5" s="3">
        <f t="shared" si="2"/>
        <v>124164</v>
      </c>
      <c r="AB5" s="3">
        <f t="shared" si="2"/>
        <v>42461</v>
      </c>
      <c r="AC5" s="3">
        <f t="shared" si="7"/>
        <v>50956</v>
      </c>
      <c r="AD5" s="3">
        <f t="shared" si="3"/>
        <v>33381</v>
      </c>
      <c r="AE5" s="3">
        <f t="shared" si="3"/>
        <v>23024</v>
      </c>
      <c r="AF5" s="3">
        <f t="shared" si="3"/>
        <v>36874</v>
      </c>
    </row>
    <row r="6" spans="1:32" ht="37.5" customHeight="1" thickBot="1">
      <c r="A6" s="244" t="s">
        <v>4</v>
      </c>
      <c r="B6" s="245"/>
      <c r="C6" s="15"/>
      <c r="D6" s="17">
        <v>8492</v>
      </c>
      <c r="E6" s="18">
        <v>490</v>
      </c>
      <c r="F6" s="17">
        <v>34069</v>
      </c>
      <c r="G6" s="17">
        <v>3223</v>
      </c>
      <c r="H6" s="244" t="s">
        <v>4</v>
      </c>
      <c r="I6" s="245"/>
      <c r="J6" s="15"/>
      <c r="K6" s="27">
        <v>2456</v>
      </c>
      <c r="L6" s="27">
        <v>13156</v>
      </c>
      <c r="M6" s="27">
        <v>22321</v>
      </c>
      <c r="N6" s="27">
        <v>1632</v>
      </c>
      <c r="P6" s="2">
        <f t="shared" si="4"/>
        <v>2</v>
      </c>
      <c r="Q6" s="2" t="e">
        <f t="shared" si="0"/>
        <v>#VALUE!</v>
      </c>
      <c r="R6" s="2">
        <f t="shared" si="0"/>
        <v>69</v>
      </c>
      <c r="S6" s="2">
        <f t="shared" si="0"/>
        <v>3</v>
      </c>
      <c r="T6" s="2">
        <f t="shared" si="5"/>
        <v>6</v>
      </c>
      <c r="U6" s="2">
        <f t="shared" si="1"/>
        <v>56</v>
      </c>
      <c r="V6" s="2">
        <f t="shared" si="1"/>
        <v>21</v>
      </c>
      <c r="W6" s="2">
        <f t="shared" si="1"/>
        <v>2</v>
      </c>
      <c r="Y6" s="3">
        <f t="shared" si="6"/>
        <v>2456</v>
      </c>
      <c r="Z6" s="3">
        <f t="shared" si="2"/>
        <v>13156</v>
      </c>
      <c r="AA6" s="3">
        <f t="shared" si="2"/>
        <v>22321</v>
      </c>
      <c r="AB6" s="3">
        <f t="shared" si="2"/>
        <v>1632</v>
      </c>
      <c r="AC6" s="3">
        <f t="shared" si="7"/>
        <v>8492</v>
      </c>
      <c r="AD6" s="3">
        <f t="shared" si="3"/>
        <v>490</v>
      </c>
      <c r="AE6" s="3">
        <f t="shared" si="3"/>
        <v>34069</v>
      </c>
      <c r="AF6" s="3">
        <f t="shared" si="3"/>
        <v>3223</v>
      </c>
    </row>
    <row r="7" spans="1:32" ht="24" customHeight="1" thickBot="1">
      <c r="A7" s="244" t="s">
        <v>5</v>
      </c>
      <c r="B7" s="245"/>
      <c r="C7" s="15"/>
      <c r="D7" s="17">
        <v>8388</v>
      </c>
      <c r="E7" s="17">
        <v>8802</v>
      </c>
      <c r="F7" s="17">
        <v>4581</v>
      </c>
      <c r="G7" s="17">
        <v>7249</v>
      </c>
      <c r="H7" s="244" t="s">
        <v>5</v>
      </c>
      <c r="I7" s="245"/>
      <c r="J7" s="15"/>
      <c r="K7" s="27">
        <v>10094</v>
      </c>
      <c r="L7" s="27">
        <v>10024</v>
      </c>
      <c r="M7" s="27">
        <v>8726</v>
      </c>
      <c r="N7" s="27">
        <v>6368</v>
      </c>
      <c r="P7" s="2">
        <f t="shared" si="4"/>
        <v>8</v>
      </c>
      <c r="Q7" s="2">
        <f t="shared" si="0"/>
        <v>2</v>
      </c>
      <c r="R7" s="2">
        <f t="shared" si="0"/>
        <v>1</v>
      </c>
      <c r="S7" s="2">
        <f t="shared" si="0"/>
        <v>9</v>
      </c>
      <c r="T7" s="2">
        <f t="shared" si="5"/>
        <v>94</v>
      </c>
      <c r="U7" s="2">
        <f t="shared" si="1"/>
        <v>24</v>
      </c>
      <c r="V7" s="2">
        <f t="shared" si="1"/>
        <v>6</v>
      </c>
      <c r="W7" s="2">
        <f t="shared" si="1"/>
        <v>8</v>
      </c>
      <c r="Y7" s="3">
        <f t="shared" si="6"/>
        <v>10094</v>
      </c>
      <c r="Z7" s="3">
        <f t="shared" si="2"/>
        <v>10024</v>
      </c>
      <c r="AA7" s="3">
        <f t="shared" si="2"/>
        <v>8726</v>
      </c>
      <c r="AB7" s="3">
        <f t="shared" si="2"/>
        <v>6368</v>
      </c>
      <c r="AC7" s="3">
        <f t="shared" si="7"/>
        <v>8388</v>
      </c>
      <c r="AD7" s="3">
        <f t="shared" si="3"/>
        <v>8802</v>
      </c>
      <c r="AE7" s="3">
        <f t="shared" si="3"/>
        <v>4581</v>
      </c>
      <c r="AF7" s="3">
        <f t="shared" si="3"/>
        <v>7249</v>
      </c>
    </row>
    <row r="8" spans="1:32" ht="24" customHeight="1" thickBot="1">
      <c r="A8" s="244" t="s">
        <v>6</v>
      </c>
      <c r="B8" s="245"/>
      <c r="C8" s="15"/>
      <c r="D8" s="17">
        <v>5661</v>
      </c>
      <c r="E8" s="17">
        <v>5433</v>
      </c>
      <c r="F8" s="17">
        <v>5546</v>
      </c>
      <c r="G8" s="18">
        <v>557</v>
      </c>
      <c r="H8" s="244" t="s">
        <v>6</v>
      </c>
      <c r="I8" s="245"/>
      <c r="J8" s="15"/>
      <c r="K8" s="27">
        <v>1314</v>
      </c>
      <c r="L8" s="28">
        <v>105</v>
      </c>
      <c r="M8" s="27">
        <v>38787</v>
      </c>
      <c r="N8" s="27">
        <v>12147</v>
      </c>
      <c r="P8" s="2">
        <f t="shared" si="4"/>
        <v>1</v>
      </c>
      <c r="Q8" s="2">
        <f t="shared" si="0"/>
        <v>3</v>
      </c>
      <c r="R8" s="2">
        <f t="shared" si="0"/>
        <v>6</v>
      </c>
      <c r="S8" s="2" t="e">
        <f t="shared" si="0"/>
        <v>#VALUE!</v>
      </c>
      <c r="T8" s="2">
        <f t="shared" si="5"/>
        <v>4</v>
      </c>
      <c r="U8" s="2" t="e">
        <f t="shared" si="1"/>
        <v>#VALUE!</v>
      </c>
      <c r="V8" s="2">
        <f t="shared" si="1"/>
        <v>87</v>
      </c>
      <c r="W8" s="2">
        <f t="shared" si="1"/>
        <v>47</v>
      </c>
      <c r="Y8" s="3">
        <f t="shared" si="6"/>
        <v>1314</v>
      </c>
      <c r="Z8" s="3">
        <f t="shared" si="2"/>
        <v>105</v>
      </c>
      <c r="AA8" s="3">
        <f t="shared" si="2"/>
        <v>38787</v>
      </c>
      <c r="AB8" s="3">
        <f t="shared" si="2"/>
        <v>12147</v>
      </c>
      <c r="AC8" s="3">
        <f t="shared" si="7"/>
        <v>5661</v>
      </c>
      <c r="AD8" s="3">
        <f t="shared" si="3"/>
        <v>5433</v>
      </c>
      <c r="AE8" s="3">
        <f t="shared" si="3"/>
        <v>5546</v>
      </c>
      <c r="AF8" s="3">
        <f t="shared" si="3"/>
        <v>557</v>
      </c>
    </row>
    <row r="9" spans="1:32" ht="37.5" customHeight="1" thickBot="1">
      <c r="A9" s="244" t="s">
        <v>7</v>
      </c>
      <c r="B9" s="245"/>
      <c r="C9" s="15"/>
      <c r="D9" s="17">
        <v>10389</v>
      </c>
      <c r="E9" s="17">
        <v>10996</v>
      </c>
      <c r="F9" s="17">
        <v>11513</v>
      </c>
      <c r="G9" s="17">
        <v>13295</v>
      </c>
      <c r="H9" s="244" t="s">
        <v>7</v>
      </c>
      <c r="I9" s="245"/>
      <c r="J9" s="15"/>
      <c r="K9" s="27">
        <v>10577</v>
      </c>
      <c r="L9" s="27">
        <v>6477</v>
      </c>
      <c r="M9" s="27">
        <v>27942</v>
      </c>
      <c r="N9" s="27">
        <v>7432</v>
      </c>
      <c r="P9" s="2">
        <f t="shared" si="4"/>
        <v>89</v>
      </c>
      <c r="Q9" s="2">
        <f t="shared" si="0"/>
        <v>96</v>
      </c>
      <c r="R9" s="2">
        <f t="shared" si="0"/>
        <v>13</v>
      </c>
      <c r="S9" s="2">
        <f t="shared" si="0"/>
        <v>95</v>
      </c>
      <c r="T9" s="2">
        <f t="shared" si="5"/>
        <v>77</v>
      </c>
      <c r="U9" s="2">
        <f t="shared" si="1"/>
        <v>7</v>
      </c>
      <c r="V9" s="2">
        <f t="shared" si="1"/>
        <v>42</v>
      </c>
      <c r="W9" s="2">
        <f t="shared" si="1"/>
        <v>2</v>
      </c>
      <c r="Y9" s="3">
        <f t="shared" si="6"/>
        <v>10577</v>
      </c>
      <c r="Z9" s="3">
        <f t="shared" si="2"/>
        <v>6477</v>
      </c>
      <c r="AA9" s="3">
        <f t="shared" si="2"/>
        <v>27942</v>
      </c>
      <c r="AB9" s="3">
        <f t="shared" si="2"/>
        <v>7432</v>
      </c>
      <c r="AC9" s="3">
        <f t="shared" si="7"/>
        <v>10389</v>
      </c>
      <c r="AD9" s="3">
        <f t="shared" si="3"/>
        <v>10996</v>
      </c>
      <c r="AE9" s="3">
        <f t="shared" si="3"/>
        <v>11513</v>
      </c>
      <c r="AF9" s="3">
        <f t="shared" si="3"/>
        <v>13295</v>
      </c>
    </row>
    <row r="10" spans="1:32" ht="61.5" customHeight="1" thickBot="1">
      <c r="A10" s="254" t="s">
        <v>8</v>
      </c>
      <c r="B10" s="255"/>
      <c r="C10" s="15"/>
      <c r="D10" s="16">
        <v>34534</v>
      </c>
      <c r="E10" s="16">
        <v>8759</v>
      </c>
      <c r="F10" s="16">
        <v>35503</v>
      </c>
      <c r="G10" s="16">
        <v>19246</v>
      </c>
      <c r="H10" s="254" t="s">
        <v>8</v>
      </c>
      <c r="I10" s="255"/>
      <c r="J10" s="15"/>
      <c r="K10" s="26">
        <v>-9369</v>
      </c>
      <c r="L10" s="26">
        <v>5408</v>
      </c>
      <c r="M10" s="26">
        <v>72870</v>
      </c>
      <c r="N10" s="26">
        <v>18120</v>
      </c>
      <c r="P10" s="2">
        <f t="shared" si="4"/>
        <v>34</v>
      </c>
      <c r="Q10" s="2">
        <f t="shared" si="0"/>
        <v>9</v>
      </c>
      <c r="R10" s="2">
        <f t="shared" si="0"/>
        <v>3</v>
      </c>
      <c r="S10" s="2">
        <f t="shared" si="0"/>
        <v>46</v>
      </c>
      <c r="T10" s="2">
        <f t="shared" si="5"/>
        <v>69</v>
      </c>
      <c r="U10" s="2">
        <f t="shared" si="1"/>
        <v>8</v>
      </c>
      <c r="V10" s="2">
        <f t="shared" si="1"/>
        <v>70</v>
      </c>
      <c r="W10" s="2">
        <f t="shared" si="1"/>
        <v>20</v>
      </c>
      <c r="Y10" s="3">
        <f t="shared" si="6"/>
        <v>-9369</v>
      </c>
      <c r="Z10" s="3">
        <f t="shared" si="2"/>
        <v>5408</v>
      </c>
      <c r="AA10" s="3">
        <f t="shared" si="2"/>
        <v>72870</v>
      </c>
      <c r="AB10" s="3">
        <f t="shared" si="2"/>
        <v>18120</v>
      </c>
      <c r="AC10" s="3">
        <f t="shared" si="7"/>
        <v>34534</v>
      </c>
      <c r="AD10" s="3">
        <f t="shared" si="3"/>
        <v>8759</v>
      </c>
      <c r="AE10" s="3">
        <f t="shared" si="3"/>
        <v>35503</v>
      </c>
      <c r="AF10" s="3">
        <f t="shared" si="3"/>
        <v>19246</v>
      </c>
    </row>
    <row r="11" spans="1:32" ht="36" customHeight="1" thickBot="1">
      <c r="A11" s="244" t="s">
        <v>9</v>
      </c>
      <c r="B11" s="245"/>
      <c r="C11" s="15"/>
      <c r="D11" s="18">
        <v>675</v>
      </c>
      <c r="E11" s="18">
        <v>42</v>
      </c>
      <c r="F11" s="18">
        <v>190</v>
      </c>
      <c r="G11" s="18">
        <v>485</v>
      </c>
      <c r="H11" s="244" t="s">
        <v>9</v>
      </c>
      <c r="I11" s="245"/>
      <c r="J11" s="15"/>
      <c r="K11" s="27">
        <v>19709</v>
      </c>
      <c r="L11" s="28">
        <v>336</v>
      </c>
      <c r="M11" s="27">
        <v>-13656</v>
      </c>
      <c r="N11" s="28">
        <v>-308</v>
      </c>
      <c r="P11" s="2" t="e">
        <f t="shared" si="4"/>
        <v>#VALUE!</v>
      </c>
      <c r="Q11" s="2" t="e">
        <f t="shared" si="0"/>
        <v>#VALUE!</v>
      </c>
      <c r="R11" s="2" t="e">
        <f t="shared" si="0"/>
        <v>#VALUE!</v>
      </c>
      <c r="S11" s="2" t="e">
        <f t="shared" si="0"/>
        <v>#VALUE!</v>
      </c>
      <c r="T11" s="2">
        <f t="shared" si="5"/>
        <v>9</v>
      </c>
      <c r="U11" s="2" t="e">
        <f t="shared" si="1"/>
        <v>#VALUE!</v>
      </c>
      <c r="V11" s="2">
        <f t="shared" si="1"/>
        <v>656</v>
      </c>
      <c r="W11" s="2">
        <f t="shared" si="1"/>
        <v>8</v>
      </c>
      <c r="Y11" s="3">
        <f t="shared" si="6"/>
        <v>19709</v>
      </c>
      <c r="Z11" s="3">
        <f t="shared" si="2"/>
        <v>336</v>
      </c>
      <c r="AA11" s="3">
        <f t="shared" si="2"/>
        <v>-13656</v>
      </c>
      <c r="AB11" s="3">
        <f t="shared" si="2"/>
        <v>-308</v>
      </c>
      <c r="AC11" s="3">
        <f t="shared" si="7"/>
        <v>675</v>
      </c>
      <c r="AD11" s="3">
        <f t="shared" si="3"/>
        <v>42</v>
      </c>
      <c r="AE11" s="3">
        <f t="shared" si="3"/>
        <v>190</v>
      </c>
      <c r="AF11" s="3">
        <f t="shared" si="3"/>
        <v>485</v>
      </c>
    </row>
    <row r="12" spans="1:32" ht="45" customHeight="1" thickBot="1">
      <c r="A12" s="244" t="s">
        <v>10</v>
      </c>
      <c r="B12" s="245"/>
      <c r="C12" s="15"/>
      <c r="D12" s="18"/>
      <c r="E12" s="18"/>
      <c r="F12" s="18"/>
      <c r="G12" s="18"/>
      <c r="H12" s="244" t="s">
        <v>10</v>
      </c>
      <c r="I12" s="245"/>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35210</v>
      </c>
      <c r="E13" s="16">
        <v>8801</v>
      </c>
      <c r="F13" s="16">
        <v>35693</v>
      </c>
      <c r="G13" s="16">
        <v>19731</v>
      </c>
      <c r="H13" s="254" t="s">
        <v>11</v>
      </c>
      <c r="I13" s="255"/>
      <c r="J13" s="15"/>
      <c r="K13" s="26">
        <v>10340</v>
      </c>
      <c r="L13" s="26">
        <v>5744</v>
      </c>
      <c r="M13" s="26">
        <v>59215</v>
      </c>
      <c r="N13" s="26">
        <v>17812</v>
      </c>
      <c r="P13" s="2">
        <f t="shared" si="4"/>
        <v>10</v>
      </c>
      <c r="Q13" s="2">
        <f t="shared" si="0"/>
        <v>1</v>
      </c>
      <c r="R13" s="2">
        <f t="shared" si="0"/>
        <v>93</v>
      </c>
      <c r="S13" s="2">
        <f t="shared" si="0"/>
        <v>31</v>
      </c>
      <c r="T13" s="2">
        <f t="shared" si="5"/>
        <v>40</v>
      </c>
      <c r="U13" s="2">
        <f t="shared" si="1"/>
        <v>4</v>
      </c>
      <c r="V13" s="2">
        <f t="shared" si="1"/>
        <v>15</v>
      </c>
      <c r="W13" s="2">
        <f t="shared" si="1"/>
        <v>12</v>
      </c>
      <c r="Y13" s="3">
        <f t="shared" si="6"/>
        <v>10340</v>
      </c>
      <c r="Z13" s="3">
        <f t="shared" si="2"/>
        <v>5744</v>
      </c>
      <c r="AA13" s="3">
        <f t="shared" si="2"/>
        <v>59215</v>
      </c>
      <c r="AB13" s="3">
        <f t="shared" si="2"/>
        <v>17812</v>
      </c>
      <c r="AC13" s="3">
        <f t="shared" si="7"/>
        <v>35210</v>
      </c>
      <c r="AD13" s="3">
        <f t="shared" si="3"/>
        <v>8801</v>
      </c>
      <c r="AE13" s="3">
        <f t="shared" si="3"/>
        <v>35693</v>
      </c>
      <c r="AF13" s="3">
        <f t="shared" si="3"/>
        <v>19731</v>
      </c>
    </row>
    <row r="14" spans="1:32" ht="49.5" customHeight="1" thickBot="1">
      <c r="A14" s="254" t="s">
        <v>12</v>
      </c>
      <c r="B14" s="255"/>
      <c r="C14" s="15"/>
      <c r="D14" s="16">
        <v>32221</v>
      </c>
      <c r="E14" s="16">
        <v>8625</v>
      </c>
      <c r="F14" s="16">
        <v>30240</v>
      </c>
      <c r="G14" s="16">
        <v>19001</v>
      </c>
      <c r="H14" s="254" t="s">
        <v>12</v>
      </c>
      <c r="I14" s="255"/>
      <c r="J14" s="15"/>
      <c r="K14" s="26">
        <v>10340</v>
      </c>
      <c r="L14" s="26">
        <v>5744</v>
      </c>
      <c r="M14" s="26">
        <v>49691</v>
      </c>
      <c r="N14" s="26">
        <v>16518</v>
      </c>
      <c r="P14" s="2">
        <f t="shared" si="4"/>
        <v>21</v>
      </c>
      <c r="Q14" s="2">
        <f t="shared" si="0"/>
        <v>5</v>
      </c>
      <c r="R14" s="2">
        <f t="shared" si="0"/>
        <v>40</v>
      </c>
      <c r="S14" s="2">
        <f t="shared" si="0"/>
        <v>1</v>
      </c>
      <c r="T14" s="2">
        <f t="shared" si="5"/>
        <v>40</v>
      </c>
      <c r="U14" s="2">
        <f t="shared" si="1"/>
        <v>4</v>
      </c>
      <c r="V14" s="2">
        <f t="shared" si="1"/>
        <v>91</v>
      </c>
      <c r="W14" s="2">
        <f t="shared" si="1"/>
        <v>18</v>
      </c>
      <c r="Y14" s="3">
        <f t="shared" si="6"/>
        <v>10340</v>
      </c>
      <c r="Z14" s="3">
        <f t="shared" si="2"/>
        <v>5744</v>
      </c>
      <c r="AA14" s="3">
        <f t="shared" si="2"/>
        <v>49691</v>
      </c>
      <c r="AB14" s="3">
        <f t="shared" si="2"/>
        <v>16518</v>
      </c>
      <c r="AC14" s="3">
        <f t="shared" si="7"/>
        <v>32221</v>
      </c>
      <c r="AD14" s="3">
        <f t="shared" si="3"/>
        <v>8625</v>
      </c>
      <c r="AE14" s="3">
        <f t="shared" si="3"/>
        <v>30240</v>
      </c>
      <c r="AF14" s="3">
        <f t="shared" si="3"/>
        <v>19001</v>
      </c>
    </row>
    <row r="15" spans="1:32" ht="61.5" customHeight="1" thickBot="1">
      <c r="A15" s="254" t="s">
        <v>13</v>
      </c>
      <c r="B15" s="255"/>
      <c r="C15" s="15"/>
      <c r="D15" s="16">
        <v>28091</v>
      </c>
      <c r="E15" s="16">
        <v>8091</v>
      </c>
      <c r="F15" s="16">
        <v>26637</v>
      </c>
      <c r="G15" s="16">
        <v>18621</v>
      </c>
      <c r="H15" s="254" t="s">
        <v>13</v>
      </c>
      <c r="I15" s="255"/>
      <c r="J15" s="15"/>
      <c r="K15" s="26">
        <v>10340</v>
      </c>
      <c r="L15" s="26">
        <v>5744</v>
      </c>
      <c r="M15" s="26">
        <v>42072</v>
      </c>
      <c r="N15" s="26">
        <v>13096</v>
      </c>
      <c r="P15" s="2">
        <f t="shared" si="4"/>
        <v>91</v>
      </c>
      <c r="Q15" s="2">
        <f t="shared" si="0"/>
        <v>1</v>
      </c>
      <c r="R15" s="2">
        <f t="shared" si="0"/>
        <v>37</v>
      </c>
      <c r="S15" s="2">
        <f t="shared" si="0"/>
        <v>21</v>
      </c>
      <c r="T15" s="2">
        <f t="shared" si="5"/>
        <v>40</v>
      </c>
      <c r="U15" s="2">
        <f t="shared" si="1"/>
        <v>4</v>
      </c>
      <c r="V15" s="2">
        <f t="shared" si="1"/>
        <v>72</v>
      </c>
      <c r="W15" s="2">
        <f t="shared" si="1"/>
        <v>96</v>
      </c>
      <c r="Y15" s="3">
        <f t="shared" si="6"/>
        <v>10340</v>
      </c>
      <c r="Z15" s="3">
        <f t="shared" si="2"/>
        <v>5744</v>
      </c>
      <c r="AA15" s="3">
        <f t="shared" si="2"/>
        <v>42072</v>
      </c>
      <c r="AB15" s="3">
        <f t="shared" si="2"/>
        <v>13096</v>
      </c>
      <c r="AC15" s="3">
        <f t="shared" si="7"/>
        <v>28091</v>
      </c>
      <c r="AD15" s="3">
        <f t="shared" si="3"/>
        <v>8091</v>
      </c>
      <c r="AE15" s="3">
        <f t="shared" si="3"/>
        <v>26637</v>
      </c>
      <c r="AF15" s="3">
        <f t="shared" si="3"/>
        <v>18621</v>
      </c>
    </row>
    <row r="16" spans="1:32" ht="30" customHeight="1" thickBot="1">
      <c r="A16" s="244" t="s">
        <v>14</v>
      </c>
      <c r="B16" s="245"/>
      <c r="C16" s="15"/>
      <c r="D16" s="18">
        <v>368</v>
      </c>
      <c r="E16" s="18">
        <v>106</v>
      </c>
      <c r="F16" s="18">
        <v>342</v>
      </c>
      <c r="G16" s="18">
        <v>186</v>
      </c>
      <c r="H16" s="244" t="s">
        <v>14</v>
      </c>
      <c r="I16" s="245"/>
      <c r="J16" s="15"/>
      <c r="K16" s="28">
        <v>136</v>
      </c>
      <c r="L16" s="28">
        <v>75</v>
      </c>
      <c r="M16" s="28">
        <v>552</v>
      </c>
      <c r="N16" s="28">
        <v>172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136</v>
      </c>
      <c r="Z16" s="3">
        <f t="shared" si="2"/>
        <v>75</v>
      </c>
      <c r="AA16" s="3">
        <f t="shared" si="2"/>
        <v>552</v>
      </c>
      <c r="AB16" s="3">
        <f t="shared" si="2"/>
        <v>172</v>
      </c>
      <c r="AC16" s="3">
        <f t="shared" si="7"/>
        <v>368</v>
      </c>
      <c r="AD16" s="3">
        <f t="shared" si="3"/>
        <v>106</v>
      </c>
      <c r="AE16" s="3">
        <f t="shared" si="3"/>
        <v>342</v>
      </c>
      <c r="AF16" s="3">
        <f t="shared" si="3"/>
        <v>186</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1983490</v>
      </c>
      <c r="E19" s="16">
        <v>2136727</v>
      </c>
      <c r="F19" s="16">
        <v>2807834</v>
      </c>
      <c r="G19" s="16">
        <v>2667643</v>
      </c>
      <c r="H19" s="252" t="s">
        <v>16</v>
      </c>
      <c r="I19" s="253"/>
      <c r="J19" s="15"/>
      <c r="K19" s="26">
        <v>1643232</v>
      </c>
      <c r="L19" s="26">
        <v>1648044</v>
      </c>
      <c r="M19" s="26">
        <v>1926213</v>
      </c>
      <c r="N19" s="26">
        <v>1798789</v>
      </c>
      <c r="P19" s="2">
        <f t="shared" ref="P19:S38" si="9">REPLACE(D19,1,3,"")/1</f>
        <v>3490</v>
      </c>
      <c r="Q19" s="2">
        <f t="shared" si="9"/>
        <v>6727</v>
      </c>
      <c r="R19" s="2">
        <f t="shared" si="9"/>
        <v>7834</v>
      </c>
      <c r="S19" s="2">
        <f t="shared" si="9"/>
        <v>7643</v>
      </c>
      <c r="T19" s="2">
        <f t="shared" ref="T19:W38" si="10">REPLACE(K19,1,3,"")/1</f>
        <v>3232</v>
      </c>
      <c r="U19" s="2">
        <f t="shared" si="10"/>
        <v>8044</v>
      </c>
      <c r="V19" s="2">
        <f t="shared" si="10"/>
        <v>6213</v>
      </c>
      <c r="W19" s="2">
        <f t="shared" si="10"/>
        <v>8789</v>
      </c>
      <c r="Y19" s="3">
        <f t="shared" si="6"/>
        <v>1643232</v>
      </c>
      <c r="Z19" s="3">
        <f t="shared" si="6"/>
        <v>1648044</v>
      </c>
      <c r="AA19" s="3">
        <f t="shared" si="6"/>
        <v>1926213</v>
      </c>
      <c r="AB19" s="3">
        <f t="shared" si="6"/>
        <v>1798789</v>
      </c>
      <c r="AC19" s="3">
        <f t="shared" si="7"/>
        <v>1983490</v>
      </c>
      <c r="AD19" s="3">
        <f t="shared" si="7"/>
        <v>2136727</v>
      </c>
      <c r="AE19" s="3">
        <f t="shared" si="7"/>
        <v>2807834</v>
      </c>
      <c r="AF19" s="3">
        <f t="shared" si="7"/>
        <v>2667643</v>
      </c>
    </row>
    <row r="20" spans="1:32" ht="61.5" customHeight="1" thickBot="1">
      <c r="A20" s="244" t="s">
        <v>17</v>
      </c>
      <c r="B20" s="245"/>
      <c r="C20" s="15"/>
      <c r="D20" s="17">
        <v>160597</v>
      </c>
      <c r="E20" s="17">
        <v>95638</v>
      </c>
      <c r="F20" s="17">
        <v>264028</v>
      </c>
      <c r="G20" s="17">
        <v>442644</v>
      </c>
      <c r="H20" s="244" t="s">
        <v>17</v>
      </c>
      <c r="I20" s="245"/>
      <c r="J20" s="15"/>
      <c r="K20" s="27">
        <v>53906</v>
      </c>
      <c r="L20" s="27">
        <v>142420</v>
      </c>
      <c r="M20" s="27">
        <v>226732</v>
      </c>
      <c r="N20" s="27">
        <v>142561</v>
      </c>
      <c r="P20" s="2">
        <f t="shared" si="9"/>
        <v>597</v>
      </c>
      <c r="Q20" s="2">
        <f t="shared" si="9"/>
        <v>38</v>
      </c>
      <c r="R20" s="2">
        <f t="shared" si="9"/>
        <v>28</v>
      </c>
      <c r="S20" s="2">
        <f t="shared" si="9"/>
        <v>644</v>
      </c>
      <c r="T20" s="2">
        <f t="shared" si="10"/>
        <v>6</v>
      </c>
      <c r="U20" s="2">
        <f t="shared" si="10"/>
        <v>420</v>
      </c>
      <c r="V20" s="2">
        <f t="shared" si="10"/>
        <v>732</v>
      </c>
      <c r="W20" s="2">
        <f t="shared" si="10"/>
        <v>561</v>
      </c>
      <c r="Y20" s="3">
        <f t="shared" si="6"/>
        <v>53906</v>
      </c>
      <c r="Z20" s="3">
        <f t="shared" si="6"/>
        <v>142420</v>
      </c>
      <c r="AA20" s="3">
        <f t="shared" si="6"/>
        <v>226732</v>
      </c>
      <c r="AB20" s="3">
        <f t="shared" si="6"/>
        <v>142561</v>
      </c>
      <c r="AC20" s="3">
        <f t="shared" si="7"/>
        <v>160597</v>
      </c>
      <c r="AD20" s="3">
        <f t="shared" si="7"/>
        <v>95638</v>
      </c>
      <c r="AE20" s="3">
        <f t="shared" si="7"/>
        <v>264028</v>
      </c>
      <c r="AF20" s="3">
        <f t="shared" si="7"/>
        <v>442644</v>
      </c>
    </row>
    <row r="21" spans="1:32" ht="30" customHeight="1" thickBot="1">
      <c r="A21" s="244" t="s">
        <v>18</v>
      </c>
      <c r="B21" s="245"/>
      <c r="C21" s="15"/>
      <c r="D21" s="18"/>
      <c r="E21" s="17">
        <v>61000</v>
      </c>
      <c r="F21" s="17">
        <v>351660</v>
      </c>
      <c r="G21" s="17">
        <v>77000</v>
      </c>
      <c r="H21" s="244" t="s">
        <v>18</v>
      </c>
      <c r="I21" s="245"/>
      <c r="J21" s="15"/>
      <c r="K21" s="28"/>
      <c r="L21" s="28"/>
      <c r="M21" s="28"/>
      <c r="N21" s="28"/>
      <c r="P21" s="2" t="e">
        <f t="shared" si="9"/>
        <v>#VALUE!</v>
      </c>
      <c r="Q21" s="2">
        <f t="shared" si="9"/>
        <v>0</v>
      </c>
      <c r="R21" s="2">
        <f t="shared" si="9"/>
        <v>660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61000</v>
      </c>
      <c r="AE21" s="3">
        <f t="shared" si="7"/>
        <v>351660</v>
      </c>
      <c r="AF21" s="3">
        <f t="shared" si="7"/>
        <v>77000</v>
      </c>
    </row>
    <row r="22" spans="1:32" ht="36" customHeight="1" thickBot="1">
      <c r="A22" s="244" t="s">
        <v>19</v>
      </c>
      <c r="B22" s="245"/>
      <c r="C22" s="15"/>
      <c r="D22" s="17">
        <v>1308589</v>
      </c>
      <c r="E22" s="17">
        <v>1412264</v>
      </c>
      <c r="F22" s="17">
        <v>1618613</v>
      </c>
      <c r="G22" s="17">
        <v>1501532</v>
      </c>
      <c r="H22" s="244" t="s">
        <v>19</v>
      </c>
      <c r="I22" s="245"/>
      <c r="J22" s="15"/>
      <c r="K22" s="27">
        <v>1174922</v>
      </c>
      <c r="L22" s="27">
        <v>1087576</v>
      </c>
      <c r="M22" s="27">
        <v>1053219</v>
      </c>
      <c r="N22" s="27">
        <v>1136702</v>
      </c>
      <c r="P22" s="2">
        <f t="shared" si="9"/>
        <v>8589</v>
      </c>
      <c r="Q22" s="2">
        <f t="shared" si="9"/>
        <v>2264</v>
      </c>
      <c r="R22" s="2">
        <f t="shared" si="9"/>
        <v>8613</v>
      </c>
      <c r="S22" s="2">
        <f t="shared" si="9"/>
        <v>1532</v>
      </c>
      <c r="T22" s="2">
        <f t="shared" si="10"/>
        <v>4922</v>
      </c>
      <c r="U22" s="2">
        <f t="shared" si="10"/>
        <v>7576</v>
      </c>
      <c r="V22" s="2">
        <f t="shared" si="10"/>
        <v>3219</v>
      </c>
      <c r="W22" s="2">
        <f t="shared" si="10"/>
        <v>6702</v>
      </c>
      <c r="Y22" s="3">
        <f t="shared" si="6"/>
        <v>1174922</v>
      </c>
      <c r="Z22" s="3">
        <f t="shared" si="6"/>
        <v>1087576</v>
      </c>
      <c r="AA22" s="3">
        <f t="shared" si="6"/>
        <v>1053219</v>
      </c>
      <c r="AB22" s="3">
        <f t="shared" si="6"/>
        <v>1136702</v>
      </c>
      <c r="AC22" s="3">
        <f t="shared" si="7"/>
        <v>1308589</v>
      </c>
      <c r="AD22" s="3">
        <f t="shared" si="7"/>
        <v>1412264</v>
      </c>
      <c r="AE22" s="3">
        <f t="shared" si="7"/>
        <v>1618613</v>
      </c>
      <c r="AF22" s="3">
        <f t="shared" si="7"/>
        <v>1501532</v>
      </c>
    </row>
    <row r="23" spans="1:32" ht="15" customHeight="1" thickBot="1">
      <c r="A23" s="244" t="s">
        <v>20</v>
      </c>
      <c r="B23" s="245"/>
      <c r="C23" s="15"/>
      <c r="D23" s="17">
        <v>461962</v>
      </c>
      <c r="E23" s="17">
        <v>537360</v>
      </c>
      <c r="F23" s="17">
        <v>527746</v>
      </c>
      <c r="G23" s="17">
        <v>593264</v>
      </c>
      <c r="H23" s="244" t="s">
        <v>20</v>
      </c>
      <c r="I23" s="245"/>
      <c r="J23" s="15"/>
      <c r="K23" s="27">
        <v>376870</v>
      </c>
      <c r="L23" s="27">
        <v>374316</v>
      </c>
      <c r="M23" s="27">
        <v>574061</v>
      </c>
      <c r="N23" s="27">
        <v>458194</v>
      </c>
      <c r="P23" s="2">
        <f t="shared" si="9"/>
        <v>962</v>
      </c>
      <c r="Q23" s="2">
        <f t="shared" si="9"/>
        <v>360</v>
      </c>
      <c r="R23" s="2">
        <f t="shared" si="9"/>
        <v>746</v>
      </c>
      <c r="S23" s="2">
        <f t="shared" si="9"/>
        <v>264</v>
      </c>
      <c r="T23" s="2">
        <f t="shared" si="10"/>
        <v>870</v>
      </c>
      <c r="U23" s="2">
        <f t="shared" si="10"/>
        <v>316</v>
      </c>
      <c r="V23" s="2">
        <f t="shared" si="10"/>
        <v>61</v>
      </c>
      <c r="W23" s="2">
        <f t="shared" si="10"/>
        <v>194</v>
      </c>
      <c r="Y23" s="3">
        <f t="shared" si="6"/>
        <v>376870</v>
      </c>
      <c r="Z23" s="3">
        <f t="shared" si="6"/>
        <v>374316</v>
      </c>
      <c r="AA23" s="3">
        <f t="shared" si="6"/>
        <v>574061</v>
      </c>
      <c r="AB23" s="3">
        <f t="shared" si="6"/>
        <v>458194</v>
      </c>
      <c r="AC23" s="3">
        <f t="shared" si="7"/>
        <v>461962</v>
      </c>
      <c r="AD23" s="3">
        <f t="shared" si="7"/>
        <v>537360</v>
      </c>
      <c r="AE23" s="3">
        <f t="shared" si="7"/>
        <v>527746</v>
      </c>
      <c r="AF23" s="3">
        <f t="shared" si="7"/>
        <v>593264</v>
      </c>
    </row>
    <row r="24" spans="1:32" ht="36" customHeight="1" thickBot="1">
      <c r="A24" s="244" t="s">
        <v>21</v>
      </c>
      <c r="B24" s="245"/>
      <c r="C24" s="15"/>
      <c r="D24" s="17">
        <v>52342</v>
      </c>
      <c r="E24" s="17">
        <v>30465</v>
      </c>
      <c r="F24" s="17">
        <v>45789</v>
      </c>
      <c r="G24" s="17">
        <v>53203</v>
      </c>
      <c r="H24" s="244" t="s">
        <v>21</v>
      </c>
      <c r="I24" s="245"/>
      <c r="J24" s="15"/>
      <c r="K24" s="27">
        <v>37533</v>
      </c>
      <c r="L24" s="27">
        <v>43732</v>
      </c>
      <c r="M24" s="27">
        <v>72201</v>
      </c>
      <c r="N24" s="27">
        <v>61332</v>
      </c>
      <c r="P24" s="2">
        <f t="shared" si="9"/>
        <v>42</v>
      </c>
      <c r="Q24" s="2">
        <f t="shared" si="9"/>
        <v>65</v>
      </c>
      <c r="R24" s="2">
        <f t="shared" si="9"/>
        <v>89</v>
      </c>
      <c r="S24" s="2">
        <f t="shared" si="9"/>
        <v>3</v>
      </c>
      <c r="T24" s="2">
        <f t="shared" si="10"/>
        <v>33</v>
      </c>
      <c r="U24" s="2">
        <f t="shared" si="10"/>
        <v>32</v>
      </c>
      <c r="V24" s="2">
        <f t="shared" si="10"/>
        <v>1</v>
      </c>
      <c r="W24" s="2">
        <f t="shared" si="10"/>
        <v>32</v>
      </c>
      <c r="Y24" s="3">
        <f t="shared" si="6"/>
        <v>37533</v>
      </c>
      <c r="Z24" s="3">
        <f t="shared" si="6"/>
        <v>43732</v>
      </c>
      <c r="AA24" s="3">
        <f t="shared" si="6"/>
        <v>72201</v>
      </c>
      <c r="AB24" s="3">
        <f t="shared" si="6"/>
        <v>61332</v>
      </c>
      <c r="AC24" s="3">
        <f t="shared" si="7"/>
        <v>52342</v>
      </c>
      <c r="AD24" s="3">
        <f t="shared" si="7"/>
        <v>30465</v>
      </c>
      <c r="AE24" s="3">
        <f t="shared" si="7"/>
        <v>45789</v>
      </c>
      <c r="AF24" s="3">
        <f t="shared" si="7"/>
        <v>53203</v>
      </c>
    </row>
    <row r="25" spans="1:32" ht="24" customHeight="1" thickBot="1">
      <c r="A25" s="254" t="s">
        <v>22</v>
      </c>
      <c r="B25" s="255"/>
      <c r="C25" s="15"/>
      <c r="D25" s="16">
        <v>726367</v>
      </c>
      <c r="E25" s="16">
        <v>712589</v>
      </c>
      <c r="F25" s="16">
        <v>907659</v>
      </c>
      <c r="G25" s="16">
        <v>1022742</v>
      </c>
      <c r="H25" s="254" t="s">
        <v>22</v>
      </c>
      <c r="I25" s="255"/>
      <c r="J25" s="15"/>
      <c r="K25" s="26">
        <v>788907</v>
      </c>
      <c r="L25" s="26">
        <v>755266</v>
      </c>
      <c r="M25" s="26">
        <v>761843</v>
      </c>
      <c r="N25" s="26">
        <v>738070</v>
      </c>
      <c r="P25" s="2">
        <f t="shared" si="9"/>
        <v>367</v>
      </c>
      <c r="Q25" s="2">
        <f t="shared" si="9"/>
        <v>589</v>
      </c>
      <c r="R25" s="2">
        <f t="shared" si="9"/>
        <v>659</v>
      </c>
      <c r="S25" s="2">
        <f t="shared" si="9"/>
        <v>2742</v>
      </c>
      <c r="T25" s="2">
        <f t="shared" si="10"/>
        <v>907</v>
      </c>
      <c r="U25" s="2">
        <f t="shared" si="10"/>
        <v>266</v>
      </c>
      <c r="V25" s="2">
        <f t="shared" si="10"/>
        <v>843</v>
      </c>
      <c r="W25" s="2">
        <f t="shared" si="10"/>
        <v>70</v>
      </c>
      <c r="Y25" s="3">
        <f t="shared" si="6"/>
        <v>788907</v>
      </c>
      <c r="Z25" s="3">
        <f t="shared" si="6"/>
        <v>755266</v>
      </c>
      <c r="AA25" s="3">
        <f t="shared" si="6"/>
        <v>761843</v>
      </c>
      <c r="AB25" s="3">
        <f t="shared" si="6"/>
        <v>738070</v>
      </c>
      <c r="AC25" s="3">
        <f t="shared" si="7"/>
        <v>726367</v>
      </c>
      <c r="AD25" s="3">
        <f t="shared" si="7"/>
        <v>712589</v>
      </c>
      <c r="AE25" s="3">
        <f t="shared" si="7"/>
        <v>907659</v>
      </c>
      <c r="AF25" s="3">
        <f t="shared" si="7"/>
        <v>1022742</v>
      </c>
    </row>
    <row r="26" spans="1:32" ht="15" customHeight="1" thickBot="1">
      <c r="A26" s="244" t="s">
        <v>23</v>
      </c>
      <c r="B26" s="245"/>
      <c r="C26" s="15"/>
      <c r="D26" s="17">
        <v>154029</v>
      </c>
      <c r="E26" s="17">
        <v>150070</v>
      </c>
      <c r="F26" s="17">
        <v>233471</v>
      </c>
      <c r="G26" s="17">
        <v>240836</v>
      </c>
      <c r="H26" s="244" t="s">
        <v>23</v>
      </c>
      <c r="I26" s="245"/>
      <c r="J26" s="15"/>
      <c r="K26" s="27">
        <v>103413</v>
      </c>
      <c r="L26" s="27">
        <v>123287</v>
      </c>
      <c r="M26" s="27">
        <v>118160</v>
      </c>
      <c r="N26" s="27">
        <v>112332</v>
      </c>
      <c r="P26" s="2">
        <f t="shared" si="9"/>
        <v>29</v>
      </c>
      <c r="Q26" s="2">
        <f t="shared" si="9"/>
        <v>70</v>
      </c>
      <c r="R26" s="2">
        <f t="shared" si="9"/>
        <v>471</v>
      </c>
      <c r="S26" s="2">
        <f t="shared" si="9"/>
        <v>836</v>
      </c>
      <c r="T26" s="2">
        <f t="shared" si="10"/>
        <v>413</v>
      </c>
      <c r="U26" s="2">
        <f t="shared" si="10"/>
        <v>287</v>
      </c>
      <c r="V26" s="2">
        <f t="shared" si="10"/>
        <v>160</v>
      </c>
      <c r="W26" s="2">
        <f t="shared" si="10"/>
        <v>332</v>
      </c>
      <c r="Y26" s="3">
        <f t="shared" si="6"/>
        <v>103413</v>
      </c>
      <c r="Z26" s="3">
        <f t="shared" si="6"/>
        <v>123287</v>
      </c>
      <c r="AA26" s="3">
        <f t="shared" si="6"/>
        <v>118160</v>
      </c>
      <c r="AB26" s="3">
        <f t="shared" si="6"/>
        <v>112332</v>
      </c>
      <c r="AC26" s="3">
        <f t="shared" si="7"/>
        <v>154029</v>
      </c>
      <c r="AD26" s="3">
        <f t="shared" si="7"/>
        <v>150070</v>
      </c>
      <c r="AE26" s="3">
        <f t="shared" si="7"/>
        <v>233471</v>
      </c>
      <c r="AF26" s="3">
        <f t="shared" si="7"/>
        <v>240836</v>
      </c>
    </row>
    <row r="27" spans="1:32" ht="15.75" customHeight="1" thickBot="1">
      <c r="A27" s="244" t="s">
        <v>24</v>
      </c>
      <c r="B27" s="245"/>
      <c r="C27" s="15"/>
      <c r="D27" s="18"/>
      <c r="E27" s="18"/>
      <c r="F27" s="18"/>
      <c r="G27" s="18"/>
      <c r="H27" s="244" t="s">
        <v>24</v>
      </c>
      <c r="I27" s="245"/>
      <c r="J27" s="15"/>
      <c r="K27" s="28"/>
      <c r="L27" s="28"/>
      <c r="M27" s="28"/>
      <c r="N27" s="2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479992</v>
      </c>
      <c r="E28" s="17">
        <v>476585</v>
      </c>
      <c r="F28" s="17">
        <v>567431</v>
      </c>
      <c r="G28" s="17">
        <v>650733</v>
      </c>
      <c r="H28" s="244" t="s">
        <v>25</v>
      </c>
      <c r="I28" s="245"/>
      <c r="J28" s="15"/>
      <c r="K28" s="27">
        <v>504755</v>
      </c>
      <c r="L28" s="27">
        <v>498757</v>
      </c>
      <c r="M28" s="27">
        <v>478222</v>
      </c>
      <c r="N28" s="27">
        <v>486616</v>
      </c>
      <c r="P28" s="2">
        <f t="shared" si="9"/>
        <v>992</v>
      </c>
      <c r="Q28" s="2">
        <f t="shared" si="9"/>
        <v>585</v>
      </c>
      <c r="R28" s="2">
        <f t="shared" si="9"/>
        <v>431</v>
      </c>
      <c r="S28" s="2">
        <f t="shared" si="9"/>
        <v>733</v>
      </c>
      <c r="T28" s="2">
        <f t="shared" si="10"/>
        <v>755</v>
      </c>
      <c r="U28" s="2">
        <f t="shared" si="10"/>
        <v>757</v>
      </c>
      <c r="V28" s="2">
        <f t="shared" si="10"/>
        <v>222</v>
      </c>
      <c r="W28" s="2">
        <f t="shared" si="10"/>
        <v>616</v>
      </c>
      <c r="Y28" s="3">
        <f t="shared" si="6"/>
        <v>504755</v>
      </c>
      <c r="Z28" s="3">
        <f t="shared" si="6"/>
        <v>498757</v>
      </c>
      <c r="AA28" s="3">
        <f t="shared" si="6"/>
        <v>478222</v>
      </c>
      <c r="AB28" s="3">
        <f t="shared" si="6"/>
        <v>486616</v>
      </c>
      <c r="AC28" s="3">
        <f t="shared" si="7"/>
        <v>479992</v>
      </c>
      <c r="AD28" s="3">
        <f t="shared" si="7"/>
        <v>476585</v>
      </c>
      <c r="AE28" s="3">
        <f t="shared" si="7"/>
        <v>567431</v>
      </c>
      <c r="AF28" s="3">
        <f t="shared" si="7"/>
        <v>650733</v>
      </c>
    </row>
    <row r="29" spans="1:32" ht="15" customHeight="1" thickBot="1">
      <c r="A29" s="254" t="s">
        <v>26</v>
      </c>
      <c r="B29" s="255"/>
      <c r="C29" s="15"/>
      <c r="D29" s="16">
        <v>2709857</v>
      </c>
      <c r="E29" s="16">
        <v>2849317</v>
      </c>
      <c r="F29" s="16">
        <v>3715493</v>
      </c>
      <c r="G29" s="16">
        <v>3690385</v>
      </c>
      <c r="H29" s="254" t="s">
        <v>26</v>
      </c>
      <c r="I29" s="255"/>
      <c r="J29" s="15"/>
      <c r="K29" s="26">
        <v>2432139</v>
      </c>
      <c r="L29" s="26">
        <v>2403311</v>
      </c>
      <c r="M29" s="26">
        <v>2688056</v>
      </c>
      <c r="N29" s="26">
        <v>2536859</v>
      </c>
      <c r="P29" s="2">
        <f t="shared" si="9"/>
        <v>9857</v>
      </c>
      <c r="Q29" s="2">
        <f t="shared" si="9"/>
        <v>9317</v>
      </c>
      <c r="R29" s="2">
        <f t="shared" si="9"/>
        <v>5493</v>
      </c>
      <c r="S29" s="2">
        <f t="shared" si="9"/>
        <v>385</v>
      </c>
      <c r="T29" s="2">
        <f t="shared" si="10"/>
        <v>2139</v>
      </c>
      <c r="U29" s="2">
        <f t="shared" si="10"/>
        <v>3311</v>
      </c>
      <c r="V29" s="2">
        <f t="shared" si="10"/>
        <v>8056</v>
      </c>
      <c r="W29" s="2">
        <f t="shared" si="10"/>
        <v>6859</v>
      </c>
      <c r="Y29" s="3">
        <f t="shared" si="6"/>
        <v>2432139</v>
      </c>
      <c r="Z29" s="3">
        <f t="shared" si="6"/>
        <v>2403311</v>
      </c>
      <c r="AA29" s="3">
        <f t="shared" si="6"/>
        <v>2688056</v>
      </c>
      <c r="AB29" s="3">
        <f t="shared" si="6"/>
        <v>2536859</v>
      </c>
      <c r="AC29" s="3">
        <f t="shared" si="7"/>
        <v>2709857</v>
      </c>
      <c r="AD29" s="3">
        <f t="shared" si="7"/>
        <v>2849317</v>
      </c>
      <c r="AE29" s="3">
        <f t="shared" si="7"/>
        <v>3715493</v>
      </c>
      <c r="AF29" s="3">
        <f t="shared" si="7"/>
        <v>3690385</v>
      </c>
    </row>
    <row r="30" spans="1:32" ht="15" customHeight="1" thickBot="1">
      <c r="A30" s="254" t="s">
        <v>27</v>
      </c>
      <c r="B30" s="255"/>
      <c r="C30" s="15"/>
      <c r="D30" s="16">
        <v>1590483</v>
      </c>
      <c r="E30" s="16">
        <v>1781562</v>
      </c>
      <c r="F30" s="16">
        <v>2584568</v>
      </c>
      <c r="G30" s="16">
        <v>2317444</v>
      </c>
      <c r="H30" s="254" t="s">
        <v>27</v>
      </c>
      <c r="I30" s="255"/>
      <c r="J30" s="15"/>
      <c r="K30" s="26">
        <v>1425942</v>
      </c>
      <c r="L30" s="26">
        <v>1391533</v>
      </c>
      <c r="M30" s="26">
        <v>1619588</v>
      </c>
      <c r="N30" s="26">
        <v>1449707</v>
      </c>
      <c r="P30" s="2">
        <f t="shared" si="9"/>
        <v>483</v>
      </c>
      <c r="Q30" s="2">
        <f t="shared" si="9"/>
        <v>1562</v>
      </c>
      <c r="R30" s="2">
        <f t="shared" si="9"/>
        <v>4568</v>
      </c>
      <c r="S30" s="2">
        <f t="shared" si="9"/>
        <v>7444</v>
      </c>
      <c r="T30" s="2">
        <f t="shared" si="10"/>
        <v>5942</v>
      </c>
      <c r="U30" s="2">
        <f t="shared" si="10"/>
        <v>1533</v>
      </c>
      <c r="V30" s="2">
        <f t="shared" si="10"/>
        <v>9588</v>
      </c>
      <c r="W30" s="2">
        <f t="shared" si="10"/>
        <v>9707</v>
      </c>
      <c r="Y30" s="3">
        <f t="shared" si="6"/>
        <v>1425942</v>
      </c>
      <c r="Z30" s="3">
        <f t="shared" si="6"/>
        <v>1391533</v>
      </c>
      <c r="AA30" s="3">
        <f t="shared" si="6"/>
        <v>1619588</v>
      </c>
      <c r="AB30" s="3">
        <f t="shared" si="6"/>
        <v>1449707</v>
      </c>
      <c r="AC30" s="3">
        <f t="shared" si="7"/>
        <v>1590483</v>
      </c>
      <c r="AD30" s="3">
        <f t="shared" si="7"/>
        <v>1781562</v>
      </c>
      <c r="AE30" s="3">
        <f t="shared" si="7"/>
        <v>2584568</v>
      </c>
      <c r="AF30" s="3">
        <f t="shared" si="7"/>
        <v>2317444</v>
      </c>
    </row>
    <row r="31" spans="1:32" ht="15" customHeight="1" thickBot="1">
      <c r="A31" s="244" t="s">
        <v>28</v>
      </c>
      <c r="B31" s="245"/>
      <c r="C31" s="15"/>
      <c r="D31" s="17">
        <v>1484726</v>
      </c>
      <c r="E31" s="17">
        <v>1673035</v>
      </c>
      <c r="F31" s="17">
        <v>2430863</v>
      </c>
      <c r="G31" s="17">
        <v>2173126</v>
      </c>
      <c r="H31" s="244" t="s">
        <v>28</v>
      </c>
      <c r="I31" s="245"/>
      <c r="J31" s="15"/>
      <c r="K31" s="27">
        <v>1318118</v>
      </c>
      <c r="L31" s="27">
        <v>1270914</v>
      </c>
      <c r="M31" s="27">
        <v>1460415</v>
      </c>
      <c r="N31" s="27">
        <v>1390488</v>
      </c>
      <c r="P31" s="2">
        <f t="shared" si="9"/>
        <v>4726</v>
      </c>
      <c r="Q31" s="2">
        <f t="shared" si="9"/>
        <v>3035</v>
      </c>
      <c r="R31" s="2">
        <f t="shared" si="9"/>
        <v>863</v>
      </c>
      <c r="S31" s="2">
        <f t="shared" si="9"/>
        <v>3126</v>
      </c>
      <c r="T31" s="2">
        <f t="shared" si="10"/>
        <v>8118</v>
      </c>
      <c r="U31" s="2">
        <f t="shared" si="10"/>
        <v>914</v>
      </c>
      <c r="V31" s="2">
        <f t="shared" si="10"/>
        <v>415</v>
      </c>
      <c r="W31" s="2">
        <f t="shared" si="10"/>
        <v>488</v>
      </c>
      <c r="Y31" s="3">
        <f t="shared" si="6"/>
        <v>1318118</v>
      </c>
      <c r="Z31" s="3">
        <f t="shared" si="6"/>
        <v>1270914</v>
      </c>
      <c r="AA31" s="3">
        <f t="shared" si="6"/>
        <v>1460415</v>
      </c>
      <c r="AB31" s="3">
        <f t="shared" si="6"/>
        <v>1390488</v>
      </c>
      <c r="AC31" s="3">
        <f t="shared" si="7"/>
        <v>1484726</v>
      </c>
      <c r="AD31" s="3">
        <f t="shared" si="7"/>
        <v>1673035</v>
      </c>
      <c r="AE31" s="3">
        <f t="shared" si="7"/>
        <v>2430863</v>
      </c>
      <c r="AF31" s="3">
        <f t="shared" si="7"/>
        <v>2173126</v>
      </c>
    </row>
    <row r="32" spans="1:32" ht="24" customHeight="1" thickBot="1">
      <c r="A32" s="244" t="s">
        <v>29</v>
      </c>
      <c r="B32" s="245"/>
      <c r="C32" s="15"/>
      <c r="D32" s="17">
        <v>105757</v>
      </c>
      <c r="E32" s="17">
        <v>108528</v>
      </c>
      <c r="F32" s="17">
        <v>153706</v>
      </c>
      <c r="G32" s="17">
        <v>144319</v>
      </c>
      <c r="H32" s="244" t="s">
        <v>29</v>
      </c>
      <c r="I32" s="245"/>
      <c r="J32" s="15"/>
      <c r="K32" s="27">
        <v>107825</v>
      </c>
      <c r="L32" s="27">
        <v>120619</v>
      </c>
      <c r="M32" s="27">
        <v>159172</v>
      </c>
      <c r="N32" s="27">
        <v>59219</v>
      </c>
      <c r="P32" s="2">
        <f t="shared" si="9"/>
        <v>757</v>
      </c>
      <c r="Q32" s="2">
        <f t="shared" si="9"/>
        <v>528</v>
      </c>
      <c r="R32" s="2">
        <f t="shared" si="9"/>
        <v>706</v>
      </c>
      <c r="S32" s="2">
        <f t="shared" si="9"/>
        <v>319</v>
      </c>
      <c r="T32" s="2">
        <f t="shared" si="10"/>
        <v>825</v>
      </c>
      <c r="U32" s="2">
        <f t="shared" si="10"/>
        <v>619</v>
      </c>
      <c r="V32" s="2">
        <f t="shared" si="10"/>
        <v>172</v>
      </c>
      <c r="W32" s="2">
        <f t="shared" si="10"/>
        <v>19</v>
      </c>
      <c r="Y32" s="3">
        <f t="shared" si="6"/>
        <v>107825</v>
      </c>
      <c r="Z32" s="3">
        <f t="shared" si="6"/>
        <v>120619</v>
      </c>
      <c r="AA32" s="3">
        <f t="shared" si="6"/>
        <v>159172</v>
      </c>
      <c r="AB32" s="3">
        <f t="shared" si="6"/>
        <v>59219</v>
      </c>
      <c r="AC32" s="3">
        <f t="shared" si="7"/>
        <v>105757</v>
      </c>
      <c r="AD32" s="3">
        <f t="shared" si="7"/>
        <v>108528</v>
      </c>
      <c r="AE32" s="3">
        <f t="shared" si="7"/>
        <v>153706</v>
      </c>
      <c r="AF32" s="3">
        <f t="shared" si="7"/>
        <v>144319</v>
      </c>
    </row>
    <row r="33" spans="1:32" ht="24" customHeight="1" thickBot="1">
      <c r="A33" s="254" t="s">
        <v>30</v>
      </c>
      <c r="B33" s="255"/>
      <c r="C33" s="15"/>
      <c r="D33" s="16">
        <v>1119373</v>
      </c>
      <c r="E33" s="16">
        <v>1067755</v>
      </c>
      <c r="F33" s="16">
        <v>1130925</v>
      </c>
      <c r="G33" s="16">
        <v>1372941</v>
      </c>
      <c r="H33" s="254" t="s">
        <v>30</v>
      </c>
      <c r="I33" s="255"/>
      <c r="J33" s="15"/>
      <c r="K33" s="26">
        <v>1006197</v>
      </c>
      <c r="L33" s="26">
        <v>1002869</v>
      </c>
      <c r="M33" s="26">
        <v>1068468</v>
      </c>
      <c r="N33" s="26">
        <v>1087152</v>
      </c>
      <c r="P33" s="2">
        <f t="shared" si="9"/>
        <v>9373</v>
      </c>
      <c r="Q33" s="2">
        <f t="shared" si="9"/>
        <v>7755</v>
      </c>
      <c r="R33" s="2">
        <f t="shared" si="9"/>
        <v>925</v>
      </c>
      <c r="S33" s="2">
        <f t="shared" si="9"/>
        <v>2941</v>
      </c>
      <c r="T33" s="2">
        <f t="shared" si="10"/>
        <v>6197</v>
      </c>
      <c r="U33" s="2">
        <f t="shared" si="10"/>
        <v>2869</v>
      </c>
      <c r="V33" s="2">
        <f t="shared" si="10"/>
        <v>8468</v>
      </c>
      <c r="W33" s="2">
        <f t="shared" si="10"/>
        <v>7152</v>
      </c>
      <c r="Y33" s="3">
        <f t="shared" si="6"/>
        <v>1006197</v>
      </c>
      <c r="Z33" s="3">
        <f t="shared" si="6"/>
        <v>1002869</v>
      </c>
      <c r="AA33" s="3">
        <f t="shared" si="6"/>
        <v>1068468</v>
      </c>
      <c r="AB33" s="3">
        <f t="shared" si="6"/>
        <v>1087152</v>
      </c>
      <c r="AC33" s="3">
        <f t="shared" si="7"/>
        <v>1119373</v>
      </c>
      <c r="AD33" s="3">
        <f t="shared" si="7"/>
        <v>1067755</v>
      </c>
      <c r="AE33" s="3">
        <f t="shared" si="7"/>
        <v>1130925</v>
      </c>
      <c r="AF33" s="3">
        <f t="shared" si="7"/>
        <v>1372941</v>
      </c>
    </row>
    <row r="34" spans="1:32" ht="30" customHeight="1" thickBot="1">
      <c r="A34" s="244" t="s">
        <v>31</v>
      </c>
      <c r="B34" s="245"/>
      <c r="C34" s="15"/>
      <c r="D34" s="17">
        <v>762500</v>
      </c>
      <c r="E34" s="17">
        <v>762500</v>
      </c>
      <c r="F34" s="17">
        <v>780000</v>
      </c>
      <c r="G34" s="17">
        <v>1000000</v>
      </c>
      <c r="H34" s="244" t="s">
        <v>31</v>
      </c>
      <c r="I34" s="245"/>
      <c r="J34" s="15"/>
      <c r="K34" s="27">
        <v>762500</v>
      </c>
      <c r="L34" s="27">
        <v>762500</v>
      </c>
      <c r="M34" s="27">
        <v>762500</v>
      </c>
      <c r="N34" s="27">
        <v>762500</v>
      </c>
      <c r="P34" s="2">
        <f t="shared" si="9"/>
        <v>500</v>
      </c>
      <c r="Q34" s="2">
        <f t="shared" si="9"/>
        <v>500</v>
      </c>
      <c r="R34" s="2">
        <f t="shared" si="9"/>
        <v>0</v>
      </c>
      <c r="S34" s="2">
        <f t="shared" si="9"/>
        <v>0</v>
      </c>
      <c r="T34" s="2">
        <f t="shared" si="10"/>
        <v>500</v>
      </c>
      <c r="U34" s="2">
        <f t="shared" si="10"/>
        <v>500</v>
      </c>
      <c r="V34" s="2">
        <f t="shared" si="10"/>
        <v>500</v>
      </c>
      <c r="W34" s="2">
        <f t="shared" si="10"/>
        <v>500</v>
      </c>
      <c r="Y34" s="3">
        <f t="shared" si="6"/>
        <v>762500</v>
      </c>
      <c r="Z34" s="3">
        <f t="shared" si="6"/>
        <v>762500</v>
      </c>
      <c r="AA34" s="3">
        <f t="shared" si="6"/>
        <v>762500</v>
      </c>
      <c r="AB34" s="3">
        <f t="shared" si="6"/>
        <v>762500</v>
      </c>
      <c r="AC34" s="3">
        <f t="shared" si="7"/>
        <v>762500</v>
      </c>
      <c r="AD34" s="3">
        <f t="shared" si="7"/>
        <v>762500</v>
      </c>
      <c r="AE34" s="3">
        <f t="shared" si="7"/>
        <v>780000</v>
      </c>
      <c r="AF34" s="3">
        <f t="shared" si="7"/>
        <v>1000000</v>
      </c>
    </row>
    <row r="35" spans="1:32" ht="30" customHeight="1" thickBot="1">
      <c r="A35" s="244" t="s">
        <v>32</v>
      </c>
      <c r="B35" s="245"/>
      <c r="C35" s="15"/>
      <c r="D35" s="17">
        <v>93687</v>
      </c>
      <c r="E35" s="17">
        <v>93687</v>
      </c>
      <c r="F35" s="17">
        <v>93687</v>
      </c>
      <c r="G35" s="17">
        <v>93628</v>
      </c>
      <c r="H35" s="244" t="s">
        <v>32</v>
      </c>
      <c r="I35" s="245"/>
      <c r="J35" s="15"/>
      <c r="K35" s="27">
        <v>93687</v>
      </c>
      <c r="L35" s="27">
        <v>93687</v>
      </c>
      <c r="M35" s="27">
        <v>93687</v>
      </c>
      <c r="N35" s="27">
        <v>93687</v>
      </c>
      <c r="P35" s="2">
        <f t="shared" si="9"/>
        <v>87</v>
      </c>
      <c r="Q35" s="2">
        <f t="shared" si="9"/>
        <v>87</v>
      </c>
      <c r="R35" s="2">
        <f t="shared" si="9"/>
        <v>87</v>
      </c>
      <c r="S35" s="2">
        <f t="shared" si="9"/>
        <v>28</v>
      </c>
      <c r="T35" s="2">
        <f t="shared" si="10"/>
        <v>87</v>
      </c>
      <c r="U35" s="2">
        <f t="shared" si="10"/>
        <v>87</v>
      </c>
      <c r="V35" s="2">
        <f t="shared" si="10"/>
        <v>87</v>
      </c>
      <c r="W35" s="2">
        <f t="shared" si="10"/>
        <v>87</v>
      </c>
      <c r="Y35" s="3">
        <f t="shared" si="6"/>
        <v>93687</v>
      </c>
      <c r="Z35" s="3">
        <f t="shared" si="6"/>
        <v>93687</v>
      </c>
      <c r="AA35" s="3">
        <f t="shared" si="6"/>
        <v>93687</v>
      </c>
      <c r="AB35" s="3">
        <f t="shared" si="6"/>
        <v>93687</v>
      </c>
      <c r="AC35" s="3">
        <f t="shared" si="7"/>
        <v>93687</v>
      </c>
      <c r="AD35" s="3">
        <f t="shared" si="7"/>
        <v>93687</v>
      </c>
      <c r="AE35" s="3">
        <f t="shared" si="7"/>
        <v>93687</v>
      </c>
      <c r="AF35" s="3">
        <f t="shared" si="7"/>
        <v>93628</v>
      </c>
    </row>
    <row r="36" spans="1:32" ht="36" customHeight="1" thickBot="1">
      <c r="A36" s="244" t="s">
        <v>33</v>
      </c>
      <c r="B36" s="245"/>
      <c r="C36" s="15"/>
      <c r="D36" s="17">
        <v>111908</v>
      </c>
      <c r="E36" s="17">
        <v>63081</v>
      </c>
      <c r="F36" s="17">
        <v>89719</v>
      </c>
      <c r="G36" s="17">
        <v>106784</v>
      </c>
      <c r="H36" s="244" t="s">
        <v>33</v>
      </c>
      <c r="I36" s="245"/>
      <c r="J36" s="15"/>
      <c r="K36" s="27">
        <v>21901</v>
      </c>
      <c r="L36" s="27">
        <v>27482</v>
      </c>
      <c r="M36" s="27">
        <v>69553</v>
      </c>
      <c r="N36" s="27">
        <v>83817</v>
      </c>
      <c r="P36" s="2">
        <f t="shared" si="9"/>
        <v>908</v>
      </c>
      <c r="Q36" s="2">
        <f t="shared" si="9"/>
        <v>81</v>
      </c>
      <c r="R36" s="2">
        <f t="shared" si="9"/>
        <v>19</v>
      </c>
      <c r="S36" s="2">
        <f t="shared" si="9"/>
        <v>784</v>
      </c>
      <c r="T36" s="2">
        <f t="shared" si="10"/>
        <v>1</v>
      </c>
      <c r="U36" s="2">
        <f t="shared" si="10"/>
        <v>82</v>
      </c>
      <c r="V36" s="2">
        <f t="shared" si="10"/>
        <v>53</v>
      </c>
      <c r="W36" s="2">
        <f t="shared" si="10"/>
        <v>17</v>
      </c>
      <c r="Y36" s="3">
        <f t="shared" si="6"/>
        <v>21901</v>
      </c>
      <c r="Z36" s="3">
        <f t="shared" si="6"/>
        <v>27482</v>
      </c>
      <c r="AA36" s="3">
        <f t="shared" si="6"/>
        <v>69553</v>
      </c>
      <c r="AB36" s="3">
        <f t="shared" si="6"/>
        <v>83817</v>
      </c>
      <c r="AC36" s="3">
        <f t="shared" si="7"/>
        <v>111908</v>
      </c>
      <c r="AD36" s="3">
        <f t="shared" si="7"/>
        <v>63081</v>
      </c>
      <c r="AE36" s="3">
        <f t="shared" si="7"/>
        <v>89719</v>
      </c>
      <c r="AF36" s="3">
        <f t="shared" si="7"/>
        <v>106784</v>
      </c>
    </row>
    <row r="37" spans="1:32" ht="30" customHeight="1" thickBot="1">
      <c r="A37" s="254" t="s">
        <v>34</v>
      </c>
      <c r="B37" s="255"/>
      <c r="C37" s="15"/>
      <c r="D37" s="19"/>
      <c r="E37" s="19"/>
      <c r="F37" s="19"/>
      <c r="G37" s="19"/>
      <c r="H37" s="254" t="s">
        <v>34</v>
      </c>
      <c r="I37" s="255"/>
      <c r="J37" s="15"/>
      <c r="K37" s="29"/>
      <c r="L37" s="26">
        <v>8909</v>
      </c>
      <c r="M37" s="29"/>
      <c r="N37" s="29"/>
      <c r="P37" s="2" t="e">
        <f t="shared" si="9"/>
        <v>#VALUE!</v>
      </c>
      <c r="Q37" s="2" t="e">
        <f t="shared" si="9"/>
        <v>#VALUE!</v>
      </c>
      <c r="R37" s="2" t="e">
        <f t="shared" si="9"/>
        <v>#VALUE!</v>
      </c>
      <c r="S37" s="2" t="e">
        <f t="shared" si="9"/>
        <v>#VALUE!</v>
      </c>
      <c r="T37" s="2" t="e">
        <f t="shared" si="10"/>
        <v>#VALUE!</v>
      </c>
      <c r="U37" s="2">
        <f t="shared" si="10"/>
        <v>9</v>
      </c>
      <c r="V37" s="2" t="e">
        <f t="shared" si="10"/>
        <v>#VALUE!</v>
      </c>
      <c r="W37" s="2" t="e">
        <f t="shared" si="10"/>
        <v>#VALUE!</v>
      </c>
      <c r="Y37" s="3">
        <f t="shared" si="6"/>
        <v>0</v>
      </c>
      <c r="Z37" s="3">
        <f t="shared" si="6"/>
        <v>8909</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2709857</v>
      </c>
      <c r="E38" s="16">
        <v>2849317</v>
      </c>
      <c r="F38" s="16">
        <v>3715493</v>
      </c>
      <c r="G38" s="16">
        <v>3690385</v>
      </c>
      <c r="H38" s="254" t="s">
        <v>35</v>
      </c>
      <c r="I38" s="255"/>
      <c r="J38" s="15"/>
      <c r="K38" s="26">
        <v>2432139</v>
      </c>
      <c r="L38" s="26">
        <v>2403311</v>
      </c>
      <c r="M38" s="26">
        <v>2688056</v>
      </c>
      <c r="N38" s="26">
        <v>2536859</v>
      </c>
      <c r="P38" s="2">
        <f t="shared" si="9"/>
        <v>9857</v>
      </c>
      <c r="Q38" s="2">
        <f t="shared" si="9"/>
        <v>9317</v>
      </c>
      <c r="R38" s="2">
        <f t="shared" si="9"/>
        <v>5493</v>
      </c>
      <c r="S38" s="2">
        <f t="shared" si="9"/>
        <v>385</v>
      </c>
      <c r="T38" s="2">
        <f t="shared" si="10"/>
        <v>2139</v>
      </c>
      <c r="U38" s="2">
        <f t="shared" si="10"/>
        <v>3311</v>
      </c>
      <c r="V38" s="2">
        <f t="shared" si="10"/>
        <v>8056</v>
      </c>
      <c r="W38" s="2">
        <f t="shared" si="10"/>
        <v>6859</v>
      </c>
      <c r="Y38" s="3">
        <f t="shared" si="6"/>
        <v>2432139</v>
      </c>
      <c r="Z38" s="3">
        <f t="shared" si="6"/>
        <v>2403311</v>
      </c>
      <c r="AA38" s="3">
        <f t="shared" si="6"/>
        <v>2688056</v>
      </c>
      <c r="AB38" s="3">
        <f t="shared" si="6"/>
        <v>2536859</v>
      </c>
      <c r="AC38" s="3">
        <f t="shared" si="7"/>
        <v>2709857</v>
      </c>
      <c r="AD38" s="3">
        <f t="shared" si="7"/>
        <v>2849317</v>
      </c>
      <c r="AE38" s="3">
        <f t="shared" si="7"/>
        <v>3715493</v>
      </c>
      <c r="AF38" s="3">
        <f t="shared" si="7"/>
        <v>3690385</v>
      </c>
    </row>
    <row r="39" spans="1:32" ht="15" customHeight="1" thickBot="1">
      <c r="A39" s="21" t="s">
        <v>1714</v>
      </c>
      <c r="H39" s="21" t="s">
        <v>1715</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146</v>
      </c>
      <c r="D1" s="155" t="s">
        <v>1921</v>
      </c>
    </row>
    <row r="2" spans="1:11">
      <c r="A2" s="7"/>
      <c r="B2" s="198" t="s">
        <v>540</v>
      </c>
      <c r="C2" s="199" t="s">
        <v>37</v>
      </c>
      <c r="D2" s="199" t="str">
        <f>'Input yearly LHG'!N18</f>
        <v>Năm 2014</v>
      </c>
      <c r="E2" s="199" t="str">
        <f>'Input yearly LHG'!O18</f>
        <v>Năm 2015</v>
      </c>
      <c r="F2" s="199" t="str">
        <f>'Input yearly LHG'!P18</f>
        <v>Năm 2016</v>
      </c>
      <c r="G2" s="199" t="str">
        <f>'Input yearly LHG'!Q18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LHG'!N3</f>
        <v>312737</v>
      </c>
      <c r="E4" s="172">
        <f>'Input yearly LHG'!O3</f>
        <v>232228</v>
      </c>
      <c r="F4" s="172">
        <f>'Input yearly LHG'!P3</f>
        <v>480225</v>
      </c>
      <c r="G4" s="172">
        <f>'Input yearly LHG'!Q3</f>
        <v>488053</v>
      </c>
      <c r="H4" s="171"/>
      <c r="I4" s="268"/>
      <c r="J4" s="239"/>
      <c r="K4" s="269"/>
    </row>
    <row r="5" spans="1:11">
      <c r="A5" s="7"/>
      <c r="B5" s="170" t="s">
        <v>542</v>
      </c>
      <c r="C5" s="170" t="s">
        <v>38</v>
      </c>
      <c r="D5" s="173">
        <f>'Input yearly LHG'!N5</f>
        <v>166575</v>
      </c>
      <c r="E5" s="173">
        <f>'Input yearly LHG'!O5</f>
        <v>100374</v>
      </c>
      <c r="F5" s="173">
        <f>'Input yearly LHG'!P5</f>
        <v>273351</v>
      </c>
      <c r="G5" s="173">
        <f>'Input yearly LHG'!Q5</f>
        <v>271299</v>
      </c>
      <c r="H5" s="171"/>
      <c r="I5" s="268"/>
      <c r="J5" s="239"/>
      <c r="K5" s="269"/>
    </row>
    <row r="6" spans="1:11">
      <c r="A6" s="7"/>
      <c r="B6" s="170" t="s">
        <v>543</v>
      </c>
      <c r="C6" s="170" t="s">
        <v>38</v>
      </c>
      <c r="D6" s="173">
        <f>'Input yearly LHG'!N15</f>
        <v>25170</v>
      </c>
      <c r="E6" s="173">
        <f>'Input yearly LHG'!O15</f>
        <v>69596</v>
      </c>
      <c r="F6" s="173">
        <f>'Input yearly LHG'!P15</f>
        <v>165482</v>
      </c>
      <c r="G6" s="173">
        <f>'Input yearly LHG'!Q15</f>
        <v>165805</v>
      </c>
      <c r="H6" s="171"/>
      <c r="I6" s="268"/>
      <c r="J6" s="239"/>
      <c r="K6" s="269"/>
    </row>
    <row r="7" spans="1:11">
      <c r="A7" s="7"/>
      <c r="B7" s="170" t="s">
        <v>544</v>
      </c>
      <c r="C7" s="170" t="s">
        <v>38</v>
      </c>
      <c r="D7" s="173">
        <f>'Input yearly LHG'!N33</f>
        <v>638868</v>
      </c>
      <c r="E7" s="173">
        <f>'Input yearly LHG'!O33</f>
        <v>684006</v>
      </c>
      <c r="F7" s="173">
        <f>'Input yearly LHG'!P33</f>
        <v>670143</v>
      </c>
      <c r="G7" s="173">
        <f>'Input yearly LHG'!Q33</f>
        <v>1091343</v>
      </c>
      <c r="H7" s="171"/>
      <c r="I7" s="268"/>
      <c r="J7" s="239"/>
      <c r="K7" s="269"/>
    </row>
    <row r="8" spans="1:11">
      <c r="A8" s="7"/>
      <c r="B8" s="170" t="s">
        <v>545</v>
      </c>
      <c r="C8" s="171" t="s">
        <v>38</v>
      </c>
      <c r="D8" s="172">
        <f>'Input yearly LHG'!N29</f>
        <v>1475559</v>
      </c>
      <c r="E8" s="172">
        <f>'Input yearly LHG'!O29</f>
        <v>1378814</v>
      </c>
      <c r="F8" s="172">
        <f>'Input yearly LHG'!P29</f>
        <v>1526635</v>
      </c>
      <c r="G8" s="172">
        <f>'Input yearly LHG'!Q29</f>
        <v>1988294</v>
      </c>
      <c r="H8" s="171"/>
      <c r="I8" s="268"/>
      <c r="J8" s="239"/>
      <c r="K8" s="269"/>
    </row>
    <row r="9" spans="1:11">
      <c r="A9" s="7"/>
      <c r="B9" s="170" t="s">
        <v>546</v>
      </c>
      <c r="C9" s="171" t="s">
        <v>39</v>
      </c>
      <c r="D9" s="172">
        <f>'Input yearly LHG'!N34*1000000/10000</f>
        <v>26082600</v>
      </c>
      <c r="E9" s="172">
        <f>'Input yearly LHG'!O34*1000000/10000</f>
        <v>26082600</v>
      </c>
      <c r="F9" s="172">
        <f>'Input yearly LHG'!P34*1000000/10000</f>
        <v>26082600</v>
      </c>
      <c r="G9" s="172">
        <f>'Input yearly LHG'!Q34*1000000/10000</f>
        <v>50012000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0.53263604882057447</v>
      </c>
      <c r="E11" s="174">
        <f>E5/E4</f>
        <v>0.43222178204178652</v>
      </c>
      <c r="F11" s="174">
        <f>F5/F4</f>
        <v>0.56921443073559264</v>
      </c>
      <c r="G11" s="174">
        <f>G5/G4</f>
        <v>0.555880201535489</v>
      </c>
      <c r="H11" s="171"/>
      <c r="I11" s="268"/>
      <c r="J11" s="239"/>
      <c r="K11" s="269"/>
    </row>
    <row r="12" spans="1:11">
      <c r="A12" s="7"/>
      <c r="B12" s="170" t="s">
        <v>570</v>
      </c>
      <c r="C12" s="171" t="s">
        <v>36</v>
      </c>
      <c r="D12" s="175">
        <f>D6/D4</f>
        <v>8.0482961721830171E-2</v>
      </c>
      <c r="E12" s="174">
        <f>E6/E4</f>
        <v>0.29968823742184403</v>
      </c>
      <c r="F12" s="174">
        <f>F6/F4</f>
        <v>0.34459263886719765</v>
      </c>
      <c r="G12" s="174">
        <f>G6/G4</f>
        <v>0.33972744763376111</v>
      </c>
      <c r="H12" s="171"/>
      <c r="I12" s="268"/>
      <c r="J12" s="239"/>
      <c r="K12" s="269"/>
    </row>
    <row r="13" spans="1:11">
      <c r="A13" s="7"/>
      <c r="B13" s="170" t="s">
        <v>41</v>
      </c>
      <c r="C13" s="171" t="s">
        <v>40</v>
      </c>
      <c r="D13" s="172">
        <f>D6*1000000/D9</f>
        <v>965.01115686319611</v>
      </c>
      <c r="E13" s="173">
        <f>E6*1000000/E9</f>
        <v>2668.292271476003</v>
      </c>
      <c r="F13" s="173">
        <f>F6*1000000/F9</f>
        <v>6344.5362042127699</v>
      </c>
      <c r="G13" s="173">
        <f>G6*1000000/G9</f>
        <v>3315.3043269615291</v>
      </c>
      <c r="H13" s="171"/>
      <c r="I13" s="268"/>
      <c r="J13" s="239"/>
      <c r="K13" s="269"/>
    </row>
    <row r="14" spans="1:11">
      <c r="A14" s="7"/>
      <c r="B14" s="170" t="s">
        <v>548</v>
      </c>
      <c r="C14" s="171"/>
      <c r="D14" s="172">
        <f>D7*1000000/D9</f>
        <v>24494.030503094018</v>
      </c>
      <c r="E14" s="173">
        <f>E7*1000000/E9</f>
        <v>26224.609509788133</v>
      </c>
      <c r="F14" s="173">
        <f>F7*1000000/F9</f>
        <v>25693.105748660026</v>
      </c>
      <c r="G14" s="173">
        <f>G7*1000000/G9</f>
        <v>21821.622810525474</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-0.25743356238628623</v>
      </c>
      <c r="F16" s="179">
        <f>(F4-E4)/ABS(E4)</f>
        <v>1.0679030952339941</v>
      </c>
      <c r="G16" s="179">
        <f>(G4-F4)/ABS(F4)</f>
        <v>1.6300692383778438E-2</v>
      </c>
      <c r="H16" s="171"/>
      <c r="I16" s="268"/>
      <c r="J16" s="239"/>
      <c r="K16" s="269"/>
    </row>
    <row r="17" spans="1:12">
      <c r="A17" s="7"/>
      <c r="B17" s="170" t="s">
        <v>543</v>
      </c>
      <c r="C17" s="180" t="s">
        <v>36</v>
      </c>
      <c r="D17" s="170"/>
      <c r="E17" s="179">
        <f>(E6-D6)/ABS(D6)</f>
        <v>1.7650377433452522</v>
      </c>
      <c r="F17" s="179">
        <f>(F6-E6)/ABS(E6)</f>
        <v>1.3777515949192483</v>
      </c>
      <c r="G17" s="179">
        <f>(G6-F6)/ABS(F6)</f>
        <v>1.9518739198220955E-3</v>
      </c>
      <c r="H17" s="171"/>
      <c r="I17" s="268"/>
      <c r="J17" s="239"/>
      <c r="K17" s="269"/>
    </row>
    <row r="18" spans="1:12">
      <c r="A18" s="7"/>
      <c r="B18" s="170" t="s">
        <v>41</v>
      </c>
      <c r="C18" s="177" t="s">
        <v>36</v>
      </c>
      <c r="D18" s="178"/>
      <c r="E18" s="179">
        <f>(E13-D13)/ABS(D13)</f>
        <v>1.7650377433452524</v>
      </c>
      <c r="F18" s="179">
        <f>(F13-E13)/ABS(E13)</f>
        <v>1.3777515949192483</v>
      </c>
      <c r="G18" s="179">
        <f>(G13-F13)/ABS(F13)</f>
        <v>-0.47745521181514133</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0.10521939353256622</v>
      </c>
      <c r="F20" s="175">
        <f>F6/AVERAGE(E7:F7)</f>
        <v>0.2444073731915764</v>
      </c>
      <c r="G20" s="175">
        <f>G6/AVERAGE(F7:G7)</f>
        <v>0.18825582491146681</v>
      </c>
      <c r="H20" s="171"/>
      <c r="I20" s="264" t="s">
        <v>1187</v>
      </c>
      <c r="J20" s="264"/>
      <c r="K20" s="264"/>
    </row>
    <row r="21" spans="1:12">
      <c r="A21" s="7"/>
      <c r="B21" s="170" t="s">
        <v>43</v>
      </c>
      <c r="C21" s="182" t="s">
        <v>36</v>
      </c>
      <c r="D21" s="171"/>
      <c r="E21" s="175">
        <f>E6/AVERAGE(D8:E8)</f>
        <v>4.8764474720017319E-2</v>
      </c>
      <c r="F21" s="175">
        <f>F6/AVERAGE(E8:F8)</f>
        <v>0.11391148149563114</v>
      </c>
      <c r="G21" s="175">
        <f>G6/AVERAGE(F8:G8)</f>
        <v>9.434329967973748E-2</v>
      </c>
      <c r="H21" s="171"/>
      <c r="I21" s="183" t="s">
        <v>1188</v>
      </c>
      <c r="J21" s="183">
        <v>2018</v>
      </c>
      <c r="K21" s="183" t="s">
        <v>1190</v>
      </c>
    </row>
    <row r="22" spans="1:12">
      <c r="A22" s="7"/>
      <c r="B22" s="176" t="s">
        <v>551</v>
      </c>
      <c r="C22" s="182"/>
      <c r="D22" s="171"/>
      <c r="E22" s="175"/>
      <c r="F22" s="175"/>
      <c r="G22" s="175"/>
      <c r="H22" s="171"/>
      <c r="I22" s="171" t="s">
        <v>1189</v>
      </c>
      <c r="J22" s="172">
        <v>478200</v>
      </c>
      <c r="K22" s="185">
        <f>SUM(K30)/J22</f>
        <v>0.34988707653701379</v>
      </c>
    </row>
    <row r="23" spans="1:12">
      <c r="A23" s="7"/>
      <c r="B23" s="170" t="s">
        <v>552</v>
      </c>
      <c r="C23" s="182" t="s">
        <v>36</v>
      </c>
      <c r="D23" s="175">
        <f>1-D7/D8</f>
        <v>0.56703323960614249</v>
      </c>
      <c r="E23" s="175">
        <f>1-E7/E8</f>
        <v>0.50391713458087894</v>
      </c>
      <c r="F23" s="175">
        <f>1-F7/F8</f>
        <v>0.56103259783772808</v>
      </c>
      <c r="G23" s="175">
        <f>1-G7/G8</f>
        <v>0.45111588125297364</v>
      </c>
      <c r="H23" s="171"/>
      <c r="I23" s="171" t="s">
        <v>1191</v>
      </c>
      <c r="J23" s="172">
        <v>127500</v>
      </c>
      <c r="K23" s="185">
        <f>SUM(K32)/J23</f>
        <v>0.59586666666666666</v>
      </c>
    </row>
    <row r="24" spans="1:12">
      <c r="A24" s="7"/>
      <c r="B24" s="170" t="s">
        <v>553</v>
      </c>
      <c r="C24" s="182" t="s">
        <v>36</v>
      </c>
      <c r="D24" s="175">
        <f>D8/D7-1</f>
        <v>1.3096461240819699</v>
      </c>
      <c r="E24" s="175">
        <f>E8/E7-1</f>
        <v>1.0157922591322297</v>
      </c>
      <c r="F24" s="175">
        <f>F8/F7-1</f>
        <v>1.2780734858082528</v>
      </c>
      <c r="G24" s="175">
        <f>G8/G7-1</f>
        <v>0.82187818128672663</v>
      </c>
      <c r="H24" s="171"/>
      <c r="I24" s="171" t="s">
        <v>1376</v>
      </c>
      <c r="J24" s="172"/>
      <c r="K24" s="171"/>
    </row>
    <row r="25" spans="1:12">
      <c r="A25" s="7"/>
      <c r="B25" s="170" t="s">
        <v>554</v>
      </c>
      <c r="C25" s="182" t="s">
        <v>40</v>
      </c>
      <c r="D25" s="186">
        <f>'Input yearly LHG'!N19/'Input yearly LHG'!N31</f>
        <v>1.7969748267480059</v>
      </c>
      <c r="E25" s="186">
        <f>'Input yearly LHG'!O19/'Input yearly LHG'!O31</f>
        <v>1.873826262587029</v>
      </c>
      <c r="F25" s="186">
        <f>'Input yearly LHG'!P19/'Input yearly LHG'!P31</f>
        <v>1.6665823836109446</v>
      </c>
      <c r="G25" s="186">
        <f>'Input yearly LHG'!Q19/'Input yearly LHG'!Q31</f>
        <v>2.404353519408768</v>
      </c>
      <c r="H25" s="171"/>
      <c r="I25" s="171" t="s">
        <v>576</v>
      </c>
      <c r="J25" s="187"/>
      <c r="K25" s="197" t="s">
        <v>1649</v>
      </c>
    </row>
    <row r="26" spans="1:12">
      <c r="A26" s="7"/>
      <c r="B26" s="170" t="s">
        <v>555</v>
      </c>
      <c r="C26" s="182" t="s">
        <v>40</v>
      </c>
      <c r="D26" s="186">
        <f>('Input yearly LHG'!N19-'Input yearly LHG'!N23)/'Input yearly LHG'!N31</f>
        <v>1.1883890415737699</v>
      </c>
      <c r="E26" s="186">
        <f>('Input yearly LHG'!O19-'Input yearly LHG'!O23)/'Input yearly LHG'!O31</f>
        <v>1.2006884631444026</v>
      </c>
      <c r="F26" s="186">
        <f>('Input yearly LHG'!P19-'Input yearly LHG'!P23)/'Input yearly LHG'!P31</f>
        <v>1.2673778433996217</v>
      </c>
      <c r="G26" s="186">
        <f>('Input yearly LHG'!Q19-'Input yearly LHG'!Q23)/'Input yearly LHG'!Q31</f>
        <v>1.8539750304943674</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LHG'!Y1</f>
        <v>Quý 2/2016</v>
      </c>
      <c r="E28" s="199" t="str">
        <f>'Input quaterly LHG'!Z1</f>
        <v>Quý 3/2016</v>
      </c>
      <c r="F28" s="199" t="str">
        <f>'Input quaterly LHG'!AA1</f>
        <v>Quý 4/2016</v>
      </c>
      <c r="G28" s="199" t="str">
        <f>'Input quaterly LHG'!AB1</f>
        <v>Quý 1/2017</v>
      </c>
      <c r="H28" s="199" t="str">
        <f>'Input quaterly LHG'!AC1</f>
        <v>Quý 2/2017</v>
      </c>
      <c r="I28" s="199" t="str">
        <f>'Input quaterly LHG'!AD1</f>
        <v>Quý 3/2017</v>
      </c>
      <c r="J28" s="199" t="str">
        <f>'Input quaterly LHG'!AE1</f>
        <v>Quý 4/2017</v>
      </c>
      <c r="K28" s="199" t="str">
        <f>'Input quaterly LHG'!AF1</f>
        <v>Quý 1/2018</v>
      </c>
    </row>
    <row r="29" spans="1:12">
      <c r="A29" s="7"/>
      <c r="B29" s="170"/>
      <c r="C29" s="171"/>
      <c r="D29" s="171"/>
      <c r="E29" s="171"/>
      <c r="F29" s="171"/>
      <c r="G29" s="171"/>
      <c r="H29" s="171"/>
      <c r="I29" s="171"/>
      <c r="J29" s="171"/>
      <c r="K29" s="171"/>
    </row>
    <row r="30" spans="1:12">
      <c r="A30" s="7"/>
      <c r="B30" s="170" t="s">
        <v>541</v>
      </c>
      <c r="C30" s="171" t="s">
        <v>38</v>
      </c>
      <c r="D30" s="188">
        <f>'Input quaterly LHG'!Y3</f>
        <v>69324</v>
      </c>
      <c r="E30" s="188">
        <f>'Input quaterly LHG'!Z3</f>
        <v>72440</v>
      </c>
      <c r="F30" s="188">
        <f>'Input quaterly LHG'!AA3</f>
        <v>300453</v>
      </c>
      <c r="G30" s="188">
        <f>'Input quaterly LHG'!AB3</f>
        <v>46990</v>
      </c>
      <c r="H30" s="188">
        <f>'Input quaterly LHG'!AC3</f>
        <v>68155</v>
      </c>
      <c r="I30" s="188">
        <f>'Input quaterly LHG'!AD3</f>
        <v>64397</v>
      </c>
      <c r="J30" s="188">
        <f>'Input quaterly LHG'!AE3</f>
        <v>308512</v>
      </c>
      <c r="K30" s="188">
        <f>'Input quaterly LHG'!AF3</f>
        <v>167316</v>
      </c>
    </row>
    <row r="31" spans="1:12">
      <c r="A31" s="7"/>
      <c r="B31" s="170" t="s">
        <v>542</v>
      </c>
      <c r="C31" s="171" t="s">
        <v>38</v>
      </c>
      <c r="D31" s="188">
        <f>'Input quaterly LHG'!Y5</f>
        <v>31654</v>
      </c>
      <c r="E31" s="188">
        <f>'Input quaterly LHG'!Z5</f>
        <v>40490</v>
      </c>
      <c r="F31" s="188">
        <f>'Input quaterly LHG'!AA5</f>
        <v>175785</v>
      </c>
      <c r="G31" s="188">
        <f>'Input quaterly LHG'!AB5</f>
        <v>23255</v>
      </c>
      <c r="H31" s="188">
        <f>'Input quaterly LHG'!AC5</f>
        <v>26079</v>
      </c>
      <c r="I31" s="188">
        <f>'Input quaterly LHG'!AD5</f>
        <v>47903</v>
      </c>
      <c r="J31" s="188">
        <f>'Input quaterly LHG'!AE5</f>
        <v>174062</v>
      </c>
      <c r="K31" s="188">
        <f>'Input quaterly LHG'!AF5</f>
        <v>106261</v>
      </c>
    </row>
    <row r="32" spans="1:12">
      <c r="A32" s="7"/>
      <c r="B32" s="170" t="s">
        <v>543</v>
      </c>
      <c r="C32" s="170" t="s">
        <v>38</v>
      </c>
      <c r="D32" s="189">
        <f>'Input quaterly LHG'!Y15</f>
        <v>18388</v>
      </c>
      <c r="E32" s="189">
        <f>'Input quaterly LHG'!Z15</f>
        <v>21162</v>
      </c>
      <c r="F32" s="189">
        <f>'Input quaterly LHG'!AA15</f>
        <v>101731</v>
      </c>
      <c r="G32" s="189">
        <f>'Input quaterly LHG'!AB15</f>
        <v>15123</v>
      </c>
      <c r="H32" s="189">
        <f>'Input quaterly LHG'!AC15</f>
        <v>11631</v>
      </c>
      <c r="I32" s="189">
        <f>'Input quaterly LHG'!AD15</f>
        <v>27762</v>
      </c>
      <c r="J32" s="189">
        <f>'Input quaterly LHG'!AE15</f>
        <v>109002</v>
      </c>
      <c r="K32" s="189">
        <f>'Input quaterly LHG'!AF15</f>
        <v>75973</v>
      </c>
      <c r="L32" s="10"/>
    </row>
    <row r="33" spans="1:12">
      <c r="A33" s="7"/>
      <c r="B33" s="170" t="s">
        <v>544</v>
      </c>
      <c r="C33" s="171" t="s">
        <v>38</v>
      </c>
      <c r="D33" s="188">
        <f>'Input quaterly LHG'!Y33</f>
        <v>677101</v>
      </c>
      <c r="E33" s="188">
        <f>'Input quaterly LHG'!Z33</f>
        <v>698264</v>
      </c>
      <c r="F33" s="188">
        <f>'Input quaterly LHG'!AA33</f>
        <v>656849</v>
      </c>
      <c r="G33" s="188">
        <f>'Input quaterly LHG'!AB33</f>
        <v>628874</v>
      </c>
      <c r="H33" s="188">
        <f>'Input quaterly LHG'!AC33</f>
        <v>640506</v>
      </c>
      <c r="I33" s="188">
        <f>'Input quaterly LHG'!AD33</f>
        <v>668268</v>
      </c>
      <c r="J33" s="188">
        <f>'Input quaterly LHG'!AE33</f>
        <v>1089056</v>
      </c>
      <c r="K33" s="188">
        <f>'Input quaterly LHG'!AF33</f>
        <v>1068439</v>
      </c>
    </row>
    <row r="34" spans="1:12">
      <c r="A34" s="7"/>
      <c r="B34" s="170" t="s">
        <v>545</v>
      </c>
      <c r="C34" s="171" t="s">
        <v>38</v>
      </c>
      <c r="D34" s="188">
        <f>'Input quaterly LHG'!Y38</f>
        <v>1477360</v>
      </c>
      <c r="E34" s="188">
        <f>'Input quaterly LHG'!Z38</f>
        <v>1550581</v>
      </c>
      <c r="F34" s="188">
        <f>'Input quaterly LHG'!AA38</f>
        <v>1526692</v>
      </c>
      <c r="G34" s="188">
        <f>'Input quaterly LHG'!AB38</f>
        <v>1562531</v>
      </c>
      <c r="H34" s="188">
        <f>'Input quaterly LHG'!AC38</f>
        <v>1548124</v>
      </c>
      <c r="I34" s="188">
        <f>'Input quaterly LHG'!AD38</f>
        <v>1643973</v>
      </c>
      <c r="J34" s="188">
        <f>'Input quaterly LHG'!AE38</f>
        <v>1985774</v>
      </c>
      <c r="K34" s="188">
        <f>'Input quaterly LHG'!AF38</f>
        <v>1989613</v>
      </c>
    </row>
    <row r="35" spans="1:12">
      <c r="A35" s="7"/>
      <c r="B35" s="170" t="s">
        <v>546</v>
      </c>
      <c r="C35" s="171" t="s">
        <v>39</v>
      </c>
      <c r="D35" s="188">
        <f>'Input quaterly LHG'!Y34*1000000/10000</f>
        <v>26082600</v>
      </c>
      <c r="E35" s="188">
        <f>'Input quaterly LHG'!Z34*1000000/10000</f>
        <v>26082600</v>
      </c>
      <c r="F35" s="188">
        <f>'Input quaterly LHG'!AA34*1000000/10000</f>
        <v>26082600</v>
      </c>
      <c r="G35" s="188">
        <f>'Input quaterly LHG'!AB34*1000000/10000</f>
        <v>26082600</v>
      </c>
      <c r="H35" s="188">
        <f>'Input quaterly LHG'!AC34*1000000/10000</f>
        <v>26082600</v>
      </c>
      <c r="I35" s="188">
        <f>'Input quaterly LHG'!AD34*1000000/10000</f>
        <v>26082600</v>
      </c>
      <c r="J35" s="188">
        <f>'Input quaterly LHG'!AE34*1000000/10000</f>
        <v>50012000</v>
      </c>
      <c r="K35" s="188">
        <f>'Input quaterly LHG'!AF34*1000000/10000</f>
        <v>50012000</v>
      </c>
    </row>
    <row r="36" spans="1:12">
      <c r="A36" s="7"/>
      <c r="B36" s="170"/>
      <c r="C36" s="171"/>
      <c r="D36" s="188"/>
      <c r="E36" s="188"/>
      <c r="F36" s="188"/>
      <c r="G36" s="188"/>
      <c r="H36" s="188"/>
      <c r="I36" s="188"/>
      <c r="J36" s="188"/>
      <c r="K36" s="188"/>
    </row>
    <row r="37" spans="1:12">
      <c r="A37" s="7"/>
      <c r="B37" s="170" t="s">
        <v>547</v>
      </c>
      <c r="C37" s="171" t="s">
        <v>36</v>
      </c>
      <c r="D37" s="190">
        <f>D31/D30</f>
        <v>0.45660954359240669</v>
      </c>
      <c r="E37" s="190">
        <f t="shared" ref="E37:K37" si="0">E31/E30</f>
        <v>0.55894533406957481</v>
      </c>
      <c r="F37" s="190">
        <f t="shared" si="0"/>
        <v>0.58506654951023951</v>
      </c>
      <c r="G37" s="190">
        <f t="shared" si="0"/>
        <v>0.49489253032560121</v>
      </c>
      <c r="H37" s="190">
        <f t="shared" si="0"/>
        <v>0.38264250605238059</v>
      </c>
      <c r="I37" s="190">
        <f t="shared" si="0"/>
        <v>0.74387005605851209</v>
      </c>
      <c r="J37" s="190">
        <f t="shared" si="0"/>
        <v>0.56419847526190225</v>
      </c>
      <c r="K37" s="190">
        <f t="shared" si="0"/>
        <v>0.63509168280379646</v>
      </c>
      <c r="L37" s="11"/>
    </row>
    <row r="38" spans="1:12">
      <c r="A38" s="7"/>
      <c r="B38" s="170" t="s">
        <v>571</v>
      </c>
      <c r="C38" s="171" t="s">
        <v>36</v>
      </c>
      <c r="D38" s="190">
        <f>D32/D30</f>
        <v>0.26524724482141826</v>
      </c>
      <c r="E38" s="190">
        <f t="shared" ref="E38:K38" si="1">E32/E30</f>
        <v>0.29213141910546658</v>
      </c>
      <c r="F38" s="190">
        <f t="shared" si="1"/>
        <v>0.33859205932375447</v>
      </c>
      <c r="G38" s="190">
        <f t="shared" si="1"/>
        <v>0.32183443285805491</v>
      </c>
      <c r="H38" s="190">
        <f t="shared" si="1"/>
        <v>0.17065512434891056</v>
      </c>
      <c r="I38" s="190">
        <f t="shared" si="1"/>
        <v>0.43110703914778636</v>
      </c>
      <c r="J38" s="190">
        <f t="shared" si="1"/>
        <v>0.35331526812571312</v>
      </c>
      <c r="K38" s="190">
        <f t="shared" si="1"/>
        <v>0.45406894738100362</v>
      </c>
      <c r="L38" s="11"/>
    </row>
    <row r="39" spans="1:12">
      <c r="A39" s="7"/>
      <c r="B39" s="170" t="s">
        <v>41</v>
      </c>
      <c r="C39" s="171" t="s">
        <v>40</v>
      </c>
      <c r="D39" s="172">
        <f>D32*1000000/D35</f>
        <v>704.99106684149581</v>
      </c>
      <c r="E39" s="172">
        <f t="shared" ref="E39:K39" si="2">E32*1000000/E35</f>
        <v>811.34549469761453</v>
      </c>
      <c r="F39" s="172">
        <f t="shared" si="2"/>
        <v>3900.3396900615735</v>
      </c>
      <c r="G39" s="172">
        <f t="shared" si="2"/>
        <v>579.81182857537203</v>
      </c>
      <c r="H39" s="172">
        <f t="shared" si="2"/>
        <v>445.92947022152697</v>
      </c>
      <c r="I39" s="172">
        <f t="shared" si="2"/>
        <v>1064.3877527547099</v>
      </c>
      <c r="J39" s="172">
        <f t="shared" si="2"/>
        <v>2179.5169159401744</v>
      </c>
      <c r="K39" s="172">
        <f t="shared" si="2"/>
        <v>1519.0954170998959</v>
      </c>
    </row>
    <row r="40" spans="1:12">
      <c r="A40" s="7"/>
      <c r="B40" s="170" t="s">
        <v>548</v>
      </c>
      <c r="C40" s="171"/>
      <c r="D40" s="172">
        <f>D33*1000000/D35</f>
        <v>25959.873632229916</v>
      </c>
      <c r="E40" s="172">
        <f t="shared" ref="E40:K40" si="3">E33*1000000/E35</f>
        <v>26771.257466663599</v>
      </c>
      <c r="F40" s="172">
        <f t="shared" si="3"/>
        <v>25183.417297355325</v>
      </c>
      <c r="G40" s="172">
        <f t="shared" si="3"/>
        <v>24110.863180817862</v>
      </c>
      <c r="H40" s="172">
        <f t="shared" si="3"/>
        <v>24556.830990775459</v>
      </c>
      <c r="I40" s="172">
        <f t="shared" si="3"/>
        <v>25621.218743530171</v>
      </c>
      <c r="J40" s="172">
        <f t="shared" si="3"/>
        <v>21775.89378549148</v>
      </c>
      <c r="K40" s="172">
        <f t="shared" si="3"/>
        <v>21363.652723346397</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-1.6862846921700998E-2</v>
      </c>
      <c r="I42" s="179">
        <f>(I30-E30)/ABS(E30)</f>
        <v>-0.11102981778023191</v>
      </c>
      <c r="J42" s="179">
        <f>(J30-F30)/ABS(F30)</f>
        <v>2.682283085873664E-2</v>
      </c>
      <c r="K42" s="179">
        <f>(K30-G30)/ABS(G30)</f>
        <v>2.5606724835071293</v>
      </c>
      <c r="L42" s="12"/>
    </row>
    <row r="43" spans="1:12">
      <c r="A43" s="7"/>
      <c r="B43" s="170" t="s">
        <v>564</v>
      </c>
      <c r="C43" s="180" t="s">
        <v>36</v>
      </c>
      <c r="D43" s="170"/>
      <c r="E43" s="174">
        <f>E30/D30-1</f>
        <v>4.4948358432866042E-2</v>
      </c>
      <c r="F43" s="174">
        <f t="shared" ref="F43:K43" si="4">F30/E30-1</f>
        <v>3.1476118166758695</v>
      </c>
      <c r="G43" s="174">
        <f t="shared" si="4"/>
        <v>-0.84360282639880446</v>
      </c>
      <c r="H43" s="174">
        <f t="shared" si="4"/>
        <v>0.45041498191104501</v>
      </c>
      <c r="I43" s="174">
        <f>I30/H30-1</f>
        <v>-5.5139021348396988E-2</v>
      </c>
      <c r="J43" s="174">
        <f t="shared" si="4"/>
        <v>3.7907821792940668</v>
      </c>
      <c r="K43" s="174">
        <f t="shared" si="4"/>
        <v>-0.45766777305258788</v>
      </c>
      <c r="L43" s="12"/>
    </row>
    <row r="44" spans="1:12" s="8" customFormat="1">
      <c r="A44" s="13"/>
      <c r="B44" s="170" t="s">
        <v>562</v>
      </c>
      <c r="C44" s="177" t="s">
        <v>36</v>
      </c>
      <c r="D44" s="178"/>
      <c r="E44" s="191"/>
      <c r="F44" s="191"/>
      <c r="G44" s="191"/>
      <c r="H44" s="179">
        <f>(H32-D32)/ABS(D32)</f>
        <v>-0.36746791385686317</v>
      </c>
      <c r="I44" s="179">
        <f>(I32-E32)/ABS(E32)</f>
        <v>0.31187978451942161</v>
      </c>
      <c r="J44" s="179">
        <f>(J32-F32)/ABS(F32)</f>
        <v>7.1472805732765821E-2</v>
      </c>
      <c r="K44" s="179">
        <f>(K32-G32)/ABS(G32)</f>
        <v>4.0236725517423793</v>
      </c>
      <c r="L44" s="14"/>
    </row>
    <row r="45" spans="1:12">
      <c r="A45" s="7"/>
      <c r="B45" s="170" t="s">
        <v>567</v>
      </c>
      <c r="C45" s="180" t="s">
        <v>36</v>
      </c>
      <c r="D45" s="170"/>
      <c r="E45" s="174">
        <f>E32/D32-1</f>
        <v>0.1508592560365456</v>
      </c>
      <c r="F45" s="174">
        <f t="shared" ref="F45:K45" si="5">F32/E32-1</f>
        <v>3.8072488422644364</v>
      </c>
      <c r="G45" s="174">
        <f t="shared" si="5"/>
        <v>-0.85134324837070308</v>
      </c>
      <c r="H45" s="174">
        <f>(H32-G32)/ABS(G32)</f>
        <v>-0.23090656615750843</v>
      </c>
      <c r="I45" s="174">
        <f>I32/H32-1</f>
        <v>1.3868970853752902</v>
      </c>
      <c r="J45" s="174">
        <f t="shared" si="5"/>
        <v>2.9263021396153013</v>
      </c>
      <c r="K45" s="174">
        <f t="shared" si="5"/>
        <v>-0.30301278875616966</v>
      </c>
      <c r="L45" s="12"/>
    </row>
    <row r="46" spans="1:12" s="8" customFormat="1">
      <c r="A46" s="13"/>
      <c r="B46" s="170" t="s">
        <v>565</v>
      </c>
      <c r="C46" s="177" t="s">
        <v>36</v>
      </c>
      <c r="D46" s="178"/>
      <c r="E46" s="191"/>
      <c r="F46" s="191"/>
      <c r="G46" s="191"/>
      <c r="H46" s="179">
        <f>(H39-D39)/ABS(D39)</f>
        <v>-0.36746791385686317</v>
      </c>
      <c r="I46" s="179">
        <f>(I39-E39)/ABS(E39)</f>
        <v>0.31187978451942144</v>
      </c>
      <c r="J46" s="179">
        <f>(J39-F39)/ABS(F39)</f>
        <v>-0.44119818038059988</v>
      </c>
      <c r="K46" s="179">
        <f>(K39-G39)/ABS(G39)</f>
        <v>1.6199800387522152</v>
      </c>
      <c r="L46" s="14"/>
    </row>
    <row r="47" spans="1:12">
      <c r="A47" s="7"/>
      <c r="B47" s="170" t="s">
        <v>566</v>
      </c>
      <c r="C47" s="180" t="s">
        <v>36</v>
      </c>
      <c r="D47" s="170"/>
      <c r="E47" s="174">
        <f>E39/D39-1</f>
        <v>0.1508592560365456</v>
      </c>
      <c r="F47" s="174">
        <f t="shared" ref="F47:K47" si="6">F39/E39-1</f>
        <v>3.8072488422644364</v>
      </c>
      <c r="G47" s="174">
        <f t="shared" si="6"/>
        <v>-0.85134324837070308</v>
      </c>
      <c r="H47" s="174">
        <f t="shared" si="6"/>
        <v>-0.23090656615750837</v>
      </c>
      <c r="I47" s="174">
        <f>I39/H39-1</f>
        <v>1.3868970853752902</v>
      </c>
      <c r="J47" s="174">
        <f t="shared" si="6"/>
        <v>1.0476719224732078</v>
      </c>
      <c r="K47" s="174">
        <f t="shared" si="6"/>
        <v>-0.30301278875616966</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3.0772922097043329E-2</v>
      </c>
      <c r="F49" s="174">
        <f t="shared" ref="F49:K49" si="7">F32/AVERAGE(E33:F33)</f>
        <v>0.15014393633593656</v>
      </c>
      <c r="G49" s="174">
        <f t="shared" si="7"/>
        <v>2.3524507222784378E-2</v>
      </c>
      <c r="H49" s="174">
        <f t="shared" si="7"/>
        <v>1.8325481731238873E-2</v>
      </c>
      <c r="I49" s="174">
        <f>I32/AVERAGE(H33:I33)</f>
        <v>4.2424436915770025E-2</v>
      </c>
      <c r="J49" s="174">
        <f t="shared" si="7"/>
        <v>0.12405452836244199</v>
      </c>
      <c r="K49" s="174">
        <f t="shared" si="7"/>
        <v>7.0427046180871797E-2</v>
      </c>
      <c r="L49" s="12"/>
    </row>
    <row r="50" spans="1:12">
      <c r="A50" s="7"/>
      <c r="B50" s="170" t="s">
        <v>43</v>
      </c>
      <c r="C50" s="182" t="s">
        <v>36</v>
      </c>
      <c r="D50" s="171"/>
      <c r="E50" s="175">
        <f>E32/AVERAGE(D34:E34)</f>
        <v>1.3977815287682291E-2</v>
      </c>
      <c r="F50" s="175">
        <f t="shared" ref="F50:K50" si="8">F32/AVERAGE(E34:F34)</f>
        <v>6.61176307724404E-2</v>
      </c>
      <c r="G50" s="175">
        <f t="shared" si="8"/>
        <v>9.7908114758953942E-3</v>
      </c>
      <c r="H50" s="175">
        <f t="shared" si="8"/>
        <v>7.4781677813836635E-3</v>
      </c>
      <c r="I50" s="174">
        <f>I32/AVERAGE(H34:I34)</f>
        <v>1.7394208258708931E-2</v>
      </c>
      <c r="J50" s="174">
        <f t="shared" si="8"/>
        <v>6.0060384373897137E-2</v>
      </c>
      <c r="K50" s="174">
        <f t="shared" si="8"/>
        <v>3.82216875992199E-2</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0.54168178372231546</v>
      </c>
      <c r="E52" s="175">
        <f t="shared" si="9"/>
        <v>0.54967589568039332</v>
      </c>
      <c r="F52" s="175">
        <f t="shared" si="9"/>
        <v>0.56975670272720369</v>
      </c>
      <c r="G52" s="175">
        <f t="shared" si="9"/>
        <v>0.59752862503207937</v>
      </c>
      <c r="H52" s="175">
        <f t="shared" si="9"/>
        <v>0.5862695753053373</v>
      </c>
      <c r="I52" s="175">
        <f t="shared" si="9"/>
        <v>0.59350427288039409</v>
      </c>
      <c r="J52" s="175">
        <f t="shared" si="9"/>
        <v>0.45157102469868171</v>
      </c>
      <c r="K52" s="175">
        <f t="shared" si="9"/>
        <v>0.46299154659725283</v>
      </c>
    </row>
    <row r="53" spans="1:12">
      <c r="A53" s="7"/>
      <c r="B53" s="170" t="s">
        <v>553</v>
      </c>
      <c r="C53" s="182" t="s">
        <v>36</v>
      </c>
      <c r="D53" s="175">
        <f t="shared" ref="D53:K53" si="10">D34/D33-1</f>
        <v>1.1818901463740268</v>
      </c>
      <c r="E53" s="175">
        <f t="shared" si="10"/>
        <v>1.2206228589759749</v>
      </c>
      <c r="F53" s="175">
        <f t="shared" si="10"/>
        <v>1.3242663077815449</v>
      </c>
      <c r="G53" s="175">
        <f t="shared" si="10"/>
        <v>1.4846487531683614</v>
      </c>
      <c r="H53" s="175">
        <f t="shared" si="10"/>
        <v>1.4170327834555803</v>
      </c>
      <c r="I53" s="175">
        <f t="shared" si="10"/>
        <v>1.4600504587979675</v>
      </c>
      <c r="J53" s="175">
        <f t="shared" si="10"/>
        <v>0.82339016542767318</v>
      </c>
      <c r="K53" s="175">
        <f t="shared" si="10"/>
        <v>0.86216807885148339</v>
      </c>
    </row>
    <row r="54" spans="1:12">
      <c r="A54" s="7"/>
      <c r="B54" s="170" t="s">
        <v>554</v>
      </c>
      <c r="C54" s="182" t="s">
        <v>40</v>
      </c>
      <c r="D54" s="186">
        <f>'Input quaterly LHG'!Y19/'Input quaterly LHG'!Y31</f>
        <v>1.6779315041875127</v>
      </c>
      <c r="E54" s="186">
        <f>'Input quaterly LHG'!Z19/'Input quaterly LHG'!Z31</f>
        <v>1.7520048842342555</v>
      </c>
      <c r="F54" s="186">
        <f>'Input quaterly LHG'!AA19/'Input quaterly LHG'!AA31</f>
        <v>1.6510541981439093</v>
      </c>
      <c r="G54" s="186">
        <f>'Input quaterly LHG'!AB19/'Input quaterly LHG'!AB31</f>
        <v>1.5214863461628805</v>
      </c>
      <c r="H54" s="186">
        <f>'Input quaterly LHG'!AD19/'Input quaterly LHG'!AC31</f>
        <v>1.7386562195686255</v>
      </c>
      <c r="I54" s="186">
        <f>'Input quaterly LHG'!AD19/'Input quaterly LHG'!AD31</f>
        <v>1.5435355755641598</v>
      </c>
      <c r="J54" s="186">
        <f>'Input quaterly LHG'!AE19/'Input quaterly LHG'!AE31</f>
        <v>2.4036260466652073</v>
      </c>
      <c r="K54" s="186">
        <f>'Input quaterly LHG'!AF19/'Input quaterly LHG'!AF31</f>
        <v>2.4121019233484096</v>
      </c>
    </row>
    <row r="55" spans="1:12">
      <c r="A55" s="7"/>
      <c r="B55" s="170" t="s">
        <v>555</v>
      </c>
      <c r="C55" s="182" t="s">
        <v>40</v>
      </c>
      <c r="D55" s="192">
        <f>('Input quaterly LHG'!Y19-'Input quaterly LHG'!Y23)/'Input quaterly LHG'!Y31</f>
        <v>1.1404656804536293</v>
      </c>
      <c r="E55" s="192">
        <f>('Input quaterly LHG'!Z19-'Input quaterly LHG'!Z23)/'Input quaterly LHG'!Z31</f>
        <v>1.1999041938665289</v>
      </c>
      <c r="F55" s="192">
        <f>('Input quaterly LHG'!AA19-'Input quaterly LHG'!AA23)/'Input quaterly LHG'!AA31</f>
        <v>1.2555945999312559</v>
      </c>
      <c r="G55" s="192">
        <f>('Input quaterly LHG'!AB19-'Input quaterly LHG'!AB23)/'Input quaterly LHG'!AB31</f>
        <v>1.0959567405746649</v>
      </c>
      <c r="H55" s="192">
        <f>('Input quaterly LHG'!AD19-'Input quaterly LHG'!AC23)/'Input quaterly LHG'!AC31</f>
        <v>1.3602574019462266</v>
      </c>
      <c r="I55" s="192">
        <f>('Input quaterly LHG'!AD19-'Input quaterly LHG'!AD23)/'Input quaterly LHG'!AD31</f>
        <v>1.2149249064204322</v>
      </c>
      <c r="J55" s="192">
        <f>('Input quaterly LHG'!AE19-'Input quaterly LHG'!AE23)/'Input quaterly LHG'!AE31</f>
        <v>1.853016441571586</v>
      </c>
      <c r="K55" s="192">
        <f>('Input quaterly LHG'!AF19-'Input quaterly LHG'!AF23)/'Input quaterly LHG'!AF31</f>
        <v>1.8968668523955632</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hợp'!D47</f>
        <v>19200</v>
      </c>
    </row>
    <row r="58" spans="1:12">
      <c r="A58" s="7"/>
      <c r="B58" s="170" t="s">
        <v>558</v>
      </c>
      <c r="C58" s="171" t="s">
        <v>38</v>
      </c>
      <c r="D58" s="172"/>
      <c r="E58" s="172"/>
      <c r="F58" s="172"/>
      <c r="G58" s="172"/>
      <c r="H58" s="172"/>
      <c r="I58" s="172"/>
      <c r="J58" s="172"/>
      <c r="K58" s="172">
        <f>K57*K35/1000000</f>
        <v>960230.40000000002</v>
      </c>
    </row>
    <row r="59" spans="1:12">
      <c r="A59" s="7"/>
      <c r="B59" s="170" t="s">
        <v>559</v>
      </c>
      <c r="C59" s="171" t="s">
        <v>40</v>
      </c>
      <c r="D59" s="172"/>
      <c r="E59" s="172"/>
      <c r="F59" s="172"/>
      <c r="G59" s="172"/>
      <c r="H59" s="172"/>
      <c r="I59" s="172"/>
      <c r="J59" s="172"/>
      <c r="K59" s="194">
        <f>K57/(SUM(H32:K32)*1000000/K35)</f>
        <v>4.2797119018754906</v>
      </c>
    </row>
    <row r="60" spans="1:12">
      <c r="A60" s="7"/>
      <c r="B60" s="170" t="s">
        <v>560</v>
      </c>
      <c r="C60" s="171" t="s">
        <v>40</v>
      </c>
      <c r="D60" s="172"/>
      <c r="E60" s="172"/>
      <c r="F60" s="172"/>
      <c r="G60" s="172"/>
      <c r="H60" s="172"/>
      <c r="I60" s="172"/>
      <c r="J60" s="172"/>
      <c r="K60" s="195">
        <f>K57/K40</f>
        <v>0.89872271603713461</v>
      </c>
    </row>
  </sheetData>
  <mergeCells count="3">
    <mergeCell ref="I2:K2"/>
    <mergeCell ref="I20:K20"/>
    <mergeCell ref="I3:K19"/>
  </mergeCells>
  <conditionalFormatting sqref="E16:G18">
    <cfRule type="cellIs" dxfId="13" priority="3" operator="lessThan">
      <formula>0</formula>
    </cfRule>
    <cfRule type="cellIs" dxfId="12" priority="4" operator="greaterThan">
      <formula>0</formula>
    </cfRule>
  </conditionalFormatting>
  <conditionalFormatting sqref="H42:K42 H44:K44 H46:K46">
    <cfRule type="cellIs" dxfId="11" priority="1" operator="lessThan">
      <formula>0</formula>
    </cfRule>
    <cfRule type="cellIs" dxfId="10" priority="2" operator="greaterThan">
      <formula>0</formula>
    </cfRule>
  </conditionalFormatting>
  <pageMargins left="0.7" right="0.7" top="0.75" bottom="0.75" header="0.3" footer="0.3"/>
  <pageSetup orientation="portrait" horizontalDpi="300" verticalDpi="0" r:id="rId1"/>
  <drawing r:id="rId2"/>
</worksheet>
</file>

<file path=xl/worksheets/sheet13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1546</v>
      </c>
      <c r="F2" s="24" t="s">
        <v>1546</v>
      </c>
      <c r="G2" s="24" t="s">
        <v>1546</v>
      </c>
    </row>
    <row r="3" spans="1:17" ht="45" customHeight="1" thickBot="1">
      <c r="A3" s="252" t="s">
        <v>1</v>
      </c>
      <c r="B3" s="253"/>
      <c r="C3" s="15"/>
      <c r="D3" s="26">
        <v>312737</v>
      </c>
      <c r="E3" s="26">
        <v>232228</v>
      </c>
      <c r="F3" s="26">
        <v>480225</v>
      </c>
      <c r="G3" s="26">
        <v>488053</v>
      </c>
      <c r="I3" s="22">
        <f>REPLACE(D3,1,3,"")/1</f>
        <v>737</v>
      </c>
      <c r="J3" s="22">
        <f t="shared" ref="J3:L16" si="0">REPLACE(E3,1,3,"")/1</f>
        <v>228</v>
      </c>
      <c r="K3" s="22">
        <f t="shared" si="0"/>
        <v>225</v>
      </c>
      <c r="L3" s="22">
        <f t="shared" si="0"/>
        <v>53</v>
      </c>
      <c r="N3" s="2">
        <f>D3</f>
        <v>312737</v>
      </c>
      <c r="O3" s="2">
        <f t="shared" ref="O3:Q17" si="1">E3</f>
        <v>232228</v>
      </c>
      <c r="P3" s="2">
        <f t="shared" si="1"/>
        <v>480225</v>
      </c>
      <c r="Q3" s="2">
        <f t="shared" si="1"/>
        <v>488053</v>
      </c>
    </row>
    <row r="4" spans="1:17" ht="61.5" customHeight="1" thickBot="1">
      <c r="A4" s="244" t="s">
        <v>2</v>
      </c>
      <c r="B4" s="245"/>
      <c r="C4" s="15"/>
      <c r="D4" s="27">
        <v>146161</v>
      </c>
      <c r="E4" s="27">
        <v>131854</v>
      </c>
      <c r="F4" s="27">
        <v>206874</v>
      </c>
      <c r="G4" s="27">
        <v>216754</v>
      </c>
      <c r="I4" s="22">
        <f t="shared" ref="I4:I16" si="2">REPLACE(D4,1,3,"")/1</f>
        <v>161</v>
      </c>
      <c r="J4" s="22">
        <f t="shared" si="0"/>
        <v>854</v>
      </c>
      <c r="K4" s="22">
        <f t="shared" si="0"/>
        <v>874</v>
      </c>
      <c r="L4" s="22">
        <f t="shared" si="0"/>
        <v>754</v>
      </c>
      <c r="N4" s="2">
        <f t="shared" ref="N4:Q38" si="3">D4</f>
        <v>146161</v>
      </c>
      <c r="O4" s="2">
        <f t="shared" si="1"/>
        <v>131854</v>
      </c>
      <c r="P4" s="2">
        <f t="shared" si="1"/>
        <v>206874</v>
      </c>
      <c r="Q4" s="2">
        <f t="shared" si="1"/>
        <v>216754</v>
      </c>
    </row>
    <row r="5" spans="1:17" ht="61.5" customHeight="1" thickBot="1">
      <c r="A5" s="254" t="s">
        <v>3</v>
      </c>
      <c r="B5" s="255"/>
      <c r="C5" s="15"/>
      <c r="D5" s="26">
        <v>166575</v>
      </c>
      <c r="E5" s="26">
        <v>100374</v>
      </c>
      <c r="F5" s="26">
        <v>273351</v>
      </c>
      <c r="G5" s="26">
        <v>271299</v>
      </c>
      <c r="I5" s="22">
        <f t="shared" si="2"/>
        <v>575</v>
      </c>
      <c r="J5" s="22">
        <f t="shared" si="0"/>
        <v>374</v>
      </c>
      <c r="K5" s="22">
        <f t="shared" si="0"/>
        <v>351</v>
      </c>
      <c r="L5" s="22">
        <f t="shared" si="0"/>
        <v>299</v>
      </c>
      <c r="N5" s="2">
        <f t="shared" si="3"/>
        <v>166575</v>
      </c>
      <c r="O5" s="2">
        <f t="shared" si="1"/>
        <v>100374</v>
      </c>
      <c r="P5" s="2">
        <f t="shared" si="1"/>
        <v>273351</v>
      </c>
      <c r="Q5" s="2">
        <f t="shared" si="1"/>
        <v>271299</v>
      </c>
    </row>
    <row r="6" spans="1:17" ht="30" customHeight="1" thickBot="1">
      <c r="A6" s="244" t="s">
        <v>4</v>
      </c>
      <c r="B6" s="245"/>
      <c r="C6" s="15"/>
      <c r="D6" s="27">
        <v>8603</v>
      </c>
      <c r="E6" s="27">
        <v>6757</v>
      </c>
      <c r="F6" s="27">
        <v>18982</v>
      </c>
      <c r="G6" s="27">
        <v>13372</v>
      </c>
      <c r="I6" s="22">
        <f t="shared" si="2"/>
        <v>3</v>
      </c>
      <c r="J6" s="22">
        <f t="shared" si="0"/>
        <v>7</v>
      </c>
      <c r="K6" s="22">
        <f t="shared" si="0"/>
        <v>82</v>
      </c>
      <c r="L6" s="22">
        <f t="shared" si="0"/>
        <v>72</v>
      </c>
      <c r="N6" s="2">
        <f t="shared" si="3"/>
        <v>8603</v>
      </c>
      <c r="O6" s="2">
        <f t="shared" si="1"/>
        <v>6757</v>
      </c>
      <c r="P6" s="2">
        <f t="shared" si="1"/>
        <v>18982</v>
      </c>
      <c r="Q6" s="2">
        <f t="shared" si="1"/>
        <v>13372</v>
      </c>
    </row>
    <row r="7" spans="1:17" ht="24" customHeight="1" thickBot="1">
      <c r="A7" s="244" t="s">
        <v>5</v>
      </c>
      <c r="B7" s="245"/>
      <c r="C7" s="15"/>
      <c r="D7" s="27">
        <v>89607</v>
      </c>
      <c r="E7" s="27">
        <v>21515</v>
      </c>
      <c r="F7" s="27">
        <v>8875</v>
      </c>
      <c r="G7" s="27">
        <v>6259</v>
      </c>
      <c r="I7" s="22">
        <f t="shared" si="2"/>
        <v>7</v>
      </c>
      <c r="J7" s="22">
        <f t="shared" si="0"/>
        <v>15</v>
      </c>
      <c r="K7" s="22">
        <f t="shared" si="0"/>
        <v>5</v>
      </c>
      <c r="L7" s="22">
        <f t="shared" si="0"/>
        <v>9</v>
      </c>
      <c r="N7" s="2">
        <f t="shared" si="3"/>
        <v>89607</v>
      </c>
      <c r="O7" s="2">
        <f t="shared" si="1"/>
        <v>21515</v>
      </c>
      <c r="P7" s="2">
        <f t="shared" si="1"/>
        <v>8875</v>
      </c>
      <c r="Q7" s="2">
        <f t="shared" si="1"/>
        <v>6259</v>
      </c>
    </row>
    <row r="8" spans="1:17" ht="24" customHeight="1" thickBot="1">
      <c r="A8" s="244" t="s">
        <v>6</v>
      </c>
      <c r="B8" s="245"/>
      <c r="C8" s="15"/>
      <c r="D8" s="27">
        <v>8919</v>
      </c>
      <c r="E8" s="27">
        <v>8313</v>
      </c>
      <c r="F8" s="27">
        <v>15167</v>
      </c>
      <c r="G8" s="27">
        <v>19786</v>
      </c>
      <c r="I8" s="22">
        <f t="shared" si="2"/>
        <v>9</v>
      </c>
      <c r="J8" s="22">
        <f t="shared" si="0"/>
        <v>3</v>
      </c>
      <c r="K8" s="22">
        <f t="shared" si="0"/>
        <v>67</v>
      </c>
      <c r="L8" s="22">
        <f t="shared" si="0"/>
        <v>86</v>
      </c>
      <c r="N8" s="2">
        <f t="shared" si="3"/>
        <v>8919</v>
      </c>
      <c r="O8" s="2">
        <f t="shared" si="1"/>
        <v>8313</v>
      </c>
      <c r="P8" s="2">
        <f t="shared" si="1"/>
        <v>15167</v>
      </c>
      <c r="Q8" s="2">
        <f t="shared" si="1"/>
        <v>19786</v>
      </c>
    </row>
    <row r="9" spans="1:17" ht="37.5" customHeight="1" thickBot="1">
      <c r="A9" s="244" t="s">
        <v>7</v>
      </c>
      <c r="B9" s="245"/>
      <c r="C9" s="15"/>
      <c r="D9" s="27">
        <v>32404</v>
      </c>
      <c r="E9" s="27">
        <v>43713</v>
      </c>
      <c r="F9" s="27">
        <v>73791</v>
      </c>
      <c r="G9" s="27">
        <v>59500</v>
      </c>
      <c r="I9" s="22">
        <f t="shared" si="2"/>
        <v>4</v>
      </c>
      <c r="J9" s="22">
        <f t="shared" si="0"/>
        <v>13</v>
      </c>
      <c r="K9" s="22">
        <f t="shared" si="0"/>
        <v>91</v>
      </c>
      <c r="L9" s="22">
        <f t="shared" si="0"/>
        <v>0</v>
      </c>
      <c r="N9" s="2">
        <f t="shared" si="3"/>
        <v>32404</v>
      </c>
      <c r="O9" s="2">
        <f t="shared" si="1"/>
        <v>43713</v>
      </c>
      <c r="P9" s="2">
        <f t="shared" si="1"/>
        <v>73791</v>
      </c>
      <c r="Q9" s="2">
        <f t="shared" si="1"/>
        <v>59500</v>
      </c>
    </row>
    <row r="10" spans="1:17" ht="61.5" customHeight="1" thickBot="1">
      <c r="A10" s="254" t="s">
        <v>8</v>
      </c>
      <c r="B10" s="255"/>
      <c r="C10" s="15"/>
      <c r="D10" s="26">
        <v>44249</v>
      </c>
      <c r="E10" s="26">
        <v>33590</v>
      </c>
      <c r="F10" s="26">
        <v>194501</v>
      </c>
      <c r="G10" s="26">
        <v>199125</v>
      </c>
      <c r="I10" s="22">
        <f t="shared" si="2"/>
        <v>49</v>
      </c>
      <c r="J10" s="22">
        <f t="shared" si="0"/>
        <v>90</v>
      </c>
      <c r="K10" s="22">
        <f t="shared" si="0"/>
        <v>501</v>
      </c>
      <c r="L10" s="22">
        <f t="shared" si="0"/>
        <v>125</v>
      </c>
      <c r="N10" s="2">
        <f t="shared" si="3"/>
        <v>44249</v>
      </c>
      <c r="O10" s="2">
        <f t="shared" si="1"/>
        <v>33590</v>
      </c>
      <c r="P10" s="2">
        <f t="shared" si="1"/>
        <v>194501</v>
      </c>
      <c r="Q10" s="2">
        <f t="shared" si="1"/>
        <v>199125</v>
      </c>
    </row>
    <row r="11" spans="1:17" ht="48" customHeight="1" thickBot="1">
      <c r="A11" s="244" t="s">
        <v>9</v>
      </c>
      <c r="B11" s="245"/>
      <c r="C11" s="15"/>
      <c r="D11" s="27">
        <v>2753</v>
      </c>
      <c r="E11" s="28">
        <v>526</v>
      </c>
      <c r="F11" s="27">
        <v>2948</v>
      </c>
      <c r="G11" s="27">
        <v>8811</v>
      </c>
      <c r="I11" s="22">
        <f t="shared" si="2"/>
        <v>3</v>
      </c>
      <c r="J11" s="22" t="e">
        <f t="shared" si="0"/>
        <v>#VALUE!</v>
      </c>
      <c r="K11" s="22">
        <f t="shared" si="0"/>
        <v>8</v>
      </c>
      <c r="L11" s="22">
        <f t="shared" si="0"/>
        <v>1</v>
      </c>
      <c r="N11" s="2">
        <f t="shared" si="3"/>
        <v>2753</v>
      </c>
      <c r="O11" s="2">
        <f t="shared" si="1"/>
        <v>526</v>
      </c>
      <c r="P11" s="2">
        <f t="shared" si="1"/>
        <v>2948</v>
      </c>
      <c r="Q11" s="2">
        <f t="shared" si="1"/>
        <v>8811</v>
      </c>
    </row>
    <row r="12" spans="1:17" ht="45" customHeight="1" thickBot="1">
      <c r="A12" s="244" t="s">
        <v>10</v>
      </c>
      <c r="B12" s="245"/>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26">
        <v>47002</v>
      </c>
      <c r="E13" s="26">
        <v>34116</v>
      </c>
      <c r="F13" s="26">
        <v>197448</v>
      </c>
      <c r="G13" s="26">
        <v>207936</v>
      </c>
      <c r="I13" s="22">
        <f t="shared" si="2"/>
        <v>2</v>
      </c>
      <c r="J13" s="22">
        <f t="shared" si="0"/>
        <v>16</v>
      </c>
      <c r="K13" s="22">
        <f t="shared" si="0"/>
        <v>448</v>
      </c>
      <c r="L13" s="22">
        <f t="shared" si="0"/>
        <v>936</v>
      </c>
      <c r="N13" s="2">
        <f t="shared" si="3"/>
        <v>47002</v>
      </c>
      <c r="O13" s="2">
        <f t="shared" si="1"/>
        <v>34116</v>
      </c>
      <c r="P13" s="2">
        <f t="shared" si="1"/>
        <v>197448</v>
      </c>
      <c r="Q13" s="2">
        <f t="shared" si="1"/>
        <v>207936</v>
      </c>
    </row>
    <row r="14" spans="1:17" ht="61.5" customHeight="1" thickBot="1">
      <c r="A14" s="254" t="s">
        <v>12</v>
      </c>
      <c r="B14" s="255"/>
      <c r="C14" s="15"/>
      <c r="D14" s="26">
        <v>25170</v>
      </c>
      <c r="E14" s="26">
        <v>69596</v>
      </c>
      <c r="F14" s="26">
        <v>165482</v>
      </c>
      <c r="G14" s="26">
        <v>165805</v>
      </c>
      <c r="I14" s="22">
        <f t="shared" si="2"/>
        <v>70</v>
      </c>
      <c r="J14" s="22">
        <f t="shared" si="0"/>
        <v>96</v>
      </c>
      <c r="K14" s="22">
        <f t="shared" si="0"/>
        <v>482</v>
      </c>
      <c r="L14" s="22">
        <f t="shared" si="0"/>
        <v>805</v>
      </c>
      <c r="N14" s="2">
        <f t="shared" si="3"/>
        <v>25170</v>
      </c>
      <c r="O14" s="2">
        <f t="shared" si="1"/>
        <v>69596</v>
      </c>
      <c r="P14" s="2">
        <f t="shared" si="1"/>
        <v>165482</v>
      </c>
      <c r="Q14" s="2">
        <f t="shared" si="1"/>
        <v>165805</v>
      </c>
    </row>
    <row r="15" spans="1:17" ht="61.5" customHeight="1" thickBot="1">
      <c r="A15" s="254" t="s">
        <v>13</v>
      </c>
      <c r="B15" s="255"/>
      <c r="C15" s="15"/>
      <c r="D15" s="26">
        <v>25170</v>
      </c>
      <c r="E15" s="26">
        <v>69596</v>
      </c>
      <c r="F15" s="26">
        <v>165482</v>
      </c>
      <c r="G15" s="26">
        <v>165805</v>
      </c>
      <c r="I15" s="22">
        <f t="shared" si="2"/>
        <v>70</v>
      </c>
      <c r="J15" s="22">
        <f t="shared" si="0"/>
        <v>96</v>
      </c>
      <c r="K15" s="22">
        <f t="shared" si="0"/>
        <v>482</v>
      </c>
      <c r="L15" s="22">
        <f t="shared" si="0"/>
        <v>805</v>
      </c>
      <c r="N15" s="2">
        <f t="shared" si="3"/>
        <v>25170</v>
      </c>
      <c r="O15" s="2">
        <f t="shared" si="1"/>
        <v>69596</v>
      </c>
      <c r="P15" s="2">
        <f t="shared" si="1"/>
        <v>165482</v>
      </c>
      <c r="Q15" s="2">
        <f t="shared" si="1"/>
        <v>165805</v>
      </c>
    </row>
    <row r="16" spans="1:17" ht="37.5" customHeight="1" thickBot="1">
      <c r="A16" s="244" t="s">
        <v>14</v>
      </c>
      <c r="B16" s="245"/>
      <c r="C16" s="15"/>
      <c r="D16" s="28">
        <v>966</v>
      </c>
      <c r="E16" s="27">
        <v>2676</v>
      </c>
      <c r="F16" s="27">
        <v>6362</v>
      </c>
      <c r="G16" s="27">
        <v>6157</v>
      </c>
      <c r="I16" s="22" t="e">
        <f t="shared" si="2"/>
        <v>#VALUE!</v>
      </c>
      <c r="J16" s="22">
        <f t="shared" si="0"/>
        <v>6</v>
      </c>
      <c r="K16" s="22">
        <f t="shared" si="0"/>
        <v>2</v>
      </c>
      <c r="L16" s="22">
        <f t="shared" si="0"/>
        <v>7</v>
      </c>
      <c r="N16" s="2">
        <f t="shared" si="3"/>
        <v>966</v>
      </c>
      <c r="O16" s="2">
        <f t="shared" si="1"/>
        <v>2676</v>
      </c>
      <c r="P16" s="2">
        <f t="shared" si="1"/>
        <v>6362</v>
      </c>
      <c r="Q16" s="2">
        <f t="shared" si="1"/>
        <v>6157</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1381</v>
      </c>
      <c r="F18" s="20" t="s">
        <v>1383</v>
      </c>
      <c r="G18" s="20" t="s">
        <v>1610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26">
        <v>803573</v>
      </c>
      <c r="E19" s="26">
        <v>771889</v>
      </c>
      <c r="F19" s="26">
        <v>902996</v>
      </c>
      <c r="G19" s="26">
        <v>1340379</v>
      </c>
      <c r="I19" s="22">
        <f t="shared" ref="I19:L38" si="4">REPLACE(D19,1,3,"")/1</f>
        <v>573</v>
      </c>
      <c r="J19" s="22">
        <f t="shared" si="4"/>
        <v>889</v>
      </c>
      <c r="K19" s="22">
        <f t="shared" si="4"/>
        <v>996</v>
      </c>
      <c r="L19" s="22">
        <f t="shared" si="4"/>
        <v>379</v>
      </c>
      <c r="N19" s="2">
        <f t="shared" si="3"/>
        <v>803573</v>
      </c>
      <c r="O19" s="2">
        <f t="shared" si="3"/>
        <v>771889</v>
      </c>
      <c r="P19" s="2">
        <f t="shared" si="3"/>
        <v>902996</v>
      </c>
      <c r="Q19" s="2">
        <f t="shared" si="3"/>
        <v>1340379</v>
      </c>
    </row>
    <row r="20" spans="1:17" ht="61.5" customHeight="1" thickBot="1">
      <c r="A20" s="244" t="s">
        <v>17</v>
      </c>
      <c r="B20" s="245"/>
      <c r="C20" s="15"/>
      <c r="D20" s="27">
        <v>118805</v>
      </c>
      <c r="E20" s="27">
        <v>127672</v>
      </c>
      <c r="F20" s="27">
        <v>254523</v>
      </c>
      <c r="G20" s="27">
        <v>455722</v>
      </c>
      <c r="I20" s="22">
        <f t="shared" si="4"/>
        <v>805</v>
      </c>
      <c r="J20" s="22">
        <f t="shared" si="4"/>
        <v>672</v>
      </c>
      <c r="K20" s="22">
        <f t="shared" si="4"/>
        <v>523</v>
      </c>
      <c r="L20" s="22">
        <f t="shared" si="4"/>
        <v>722</v>
      </c>
      <c r="N20" s="2">
        <f t="shared" si="3"/>
        <v>118805</v>
      </c>
      <c r="O20" s="2">
        <f t="shared" si="3"/>
        <v>127672</v>
      </c>
      <c r="P20" s="2">
        <f t="shared" si="3"/>
        <v>254523</v>
      </c>
      <c r="Q20" s="2">
        <f t="shared" si="3"/>
        <v>455722</v>
      </c>
    </row>
    <row r="21" spans="1:17" ht="30" customHeight="1" thickBot="1">
      <c r="A21" s="244" t="s">
        <v>18</v>
      </c>
      <c r="B21" s="245"/>
      <c r="C21" s="15"/>
      <c r="D21" s="27">
        <v>1678</v>
      </c>
      <c r="E21" s="27">
        <v>1513</v>
      </c>
      <c r="F21" s="27">
        <v>12442</v>
      </c>
      <c r="G21" s="27">
        <v>361769</v>
      </c>
      <c r="I21" s="22">
        <f t="shared" si="4"/>
        <v>8</v>
      </c>
      <c r="J21" s="22">
        <f t="shared" si="4"/>
        <v>3</v>
      </c>
      <c r="K21" s="22">
        <f t="shared" si="4"/>
        <v>42</v>
      </c>
      <c r="L21" s="22">
        <f t="shared" si="4"/>
        <v>769</v>
      </c>
      <c r="N21" s="2">
        <f t="shared" si="3"/>
        <v>1678</v>
      </c>
      <c r="O21" s="2">
        <f t="shared" si="3"/>
        <v>1513</v>
      </c>
      <c r="P21" s="2">
        <f t="shared" si="3"/>
        <v>12442</v>
      </c>
      <c r="Q21" s="2">
        <f t="shared" si="3"/>
        <v>361769</v>
      </c>
    </row>
    <row r="22" spans="1:17" ht="36" customHeight="1" thickBot="1">
      <c r="A22" s="244" t="s">
        <v>19</v>
      </c>
      <c r="B22" s="245"/>
      <c r="C22" s="15"/>
      <c r="D22" s="27">
        <v>408991</v>
      </c>
      <c r="E22" s="27">
        <v>362550</v>
      </c>
      <c r="F22" s="27">
        <v>418893</v>
      </c>
      <c r="G22" s="27">
        <v>215606</v>
      </c>
      <c r="I22" s="22">
        <f t="shared" si="4"/>
        <v>991</v>
      </c>
      <c r="J22" s="22">
        <f t="shared" si="4"/>
        <v>550</v>
      </c>
      <c r="K22" s="22">
        <f t="shared" si="4"/>
        <v>893</v>
      </c>
      <c r="L22" s="22">
        <f t="shared" si="4"/>
        <v>606</v>
      </c>
      <c r="N22" s="2">
        <f t="shared" si="3"/>
        <v>408991</v>
      </c>
      <c r="O22" s="2">
        <f t="shared" si="3"/>
        <v>362550</v>
      </c>
      <c r="P22" s="2">
        <f t="shared" si="3"/>
        <v>418893</v>
      </c>
      <c r="Q22" s="2">
        <f t="shared" si="3"/>
        <v>215606</v>
      </c>
    </row>
    <row r="23" spans="1:17" ht="24" customHeight="1" thickBot="1">
      <c r="A23" s="244" t="s">
        <v>20</v>
      </c>
      <c r="B23" s="245"/>
      <c r="C23" s="15"/>
      <c r="D23" s="27">
        <v>272148</v>
      </c>
      <c r="E23" s="27">
        <v>277287</v>
      </c>
      <c r="F23" s="27">
        <v>216299</v>
      </c>
      <c r="G23" s="27">
        <v>306825</v>
      </c>
      <c r="I23" s="22">
        <f t="shared" si="4"/>
        <v>148</v>
      </c>
      <c r="J23" s="22">
        <f t="shared" si="4"/>
        <v>287</v>
      </c>
      <c r="K23" s="22">
        <f t="shared" si="4"/>
        <v>299</v>
      </c>
      <c r="L23" s="22">
        <f t="shared" si="4"/>
        <v>825</v>
      </c>
      <c r="N23" s="2">
        <f t="shared" si="3"/>
        <v>272148</v>
      </c>
      <c r="O23" s="2">
        <f t="shared" si="3"/>
        <v>277287</v>
      </c>
      <c r="P23" s="2">
        <f t="shared" si="3"/>
        <v>216299</v>
      </c>
      <c r="Q23" s="2">
        <f t="shared" si="3"/>
        <v>306825</v>
      </c>
    </row>
    <row r="24" spans="1:17" ht="36" customHeight="1" thickBot="1">
      <c r="A24" s="244" t="s">
        <v>21</v>
      </c>
      <c r="B24" s="245"/>
      <c r="C24" s="15"/>
      <c r="D24" s="27">
        <v>1949</v>
      </c>
      <c r="E24" s="27">
        <v>2867</v>
      </c>
      <c r="F24" s="28">
        <v>840</v>
      </c>
      <c r="G24" s="28">
        <v>458</v>
      </c>
      <c r="I24" s="22">
        <f t="shared" si="4"/>
        <v>9</v>
      </c>
      <c r="J24" s="22">
        <f t="shared" si="4"/>
        <v>7</v>
      </c>
      <c r="K24" s="22" t="e">
        <f t="shared" si="4"/>
        <v>#VALUE!</v>
      </c>
      <c r="L24" s="22" t="e">
        <f t="shared" si="4"/>
        <v>#VALUE!</v>
      </c>
      <c r="N24" s="2">
        <f t="shared" si="3"/>
        <v>1949</v>
      </c>
      <c r="O24" s="2">
        <f t="shared" si="3"/>
        <v>2867</v>
      </c>
      <c r="P24" s="2">
        <f t="shared" si="3"/>
        <v>840</v>
      </c>
      <c r="Q24" s="2">
        <f t="shared" si="3"/>
        <v>458</v>
      </c>
    </row>
    <row r="25" spans="1:17" ht="24" customHeight="1" thickBot="1">
      <c r="A25" s="254" t="s">
        <v>22</v>
      </c>
      <c r="B25" s="255"/>
      <c r="C25" s="15"/>
      <c r="D25" s="26">
        <v>671986</v>
      </c>
      <c r="E25" s="26">
        <v>606925</v>
      </c>
      <c r="F25" s="26">
        <v>623639</v>
      </c>
      <c r="G25" s="26">
        <v>647915</v>
      </c>
      <c r="I25" s="22">
        <f t="shared" si="4"/>
        <v>986</v>
      </c>
      <c r="J25" s="22">
        <f t="shared" si="4"/>
        <v>925</v>
      </c>
      <c r="K25" s="22">
        <f t="shared" si="4"/>
        <v>639</v>
      </c>
      <c r="L25" s="22">
        <f t="shared" si="4"/>
        <v>915</v>
      </c>
      <c r="N25" s="2">
        <f t="shared" si="3"/>
        <v>671986</v>
      </c>
      <c r="O25" s="2">
        <f t="shared" si="3"/>
        <v>606925</v>
      </c>
      <c r="P25" s="2">
        <f t="shared" si="3"/>
        <v>623639</v>
      </c>
      <c r="Q25" s="2">
        <f t="shared" si="3"/>
        <v>647915</v>
      </c>
    </row>
    <row r="26" spans="1:17" ht="25.5" customHeight="1" thickBot="1">
      <c r="A26" s="244" t="s">
        <v>23</v>
      </c>
      <c r="B26" s="245"/>
      <c r="C26" s="15"/>
      <c r="D26" s="27">
        <v>108829</v>
      </c>
      <c r="E26" s="27">
        <v>53246</v>
      </c>
      <c r="F26" s="27">
        <v>49288</v>
      </c>
      <c r="G26" s="27">
        <v>52886</v>
      </c>
      <c r="I26" s="22">
        <f t="shared" si="4"/>
        <v>829</v>
      </c>
      <c r="J26" s="22">
        <f t="shared" si="4"/>
        <v>46</v>
      </c>
      <c r="K26" s="22">
        <f t="shared" si="4"/>
        <v>88</v>
      </c>
      <c r="L26" s="22">
        <f t="shared" si="4"/>
        <v>86</v>
      </c>
      <c r="N26" s="2">
        <f t="shared" si="3"/>
        <v>108829</v>
      </c>
      <c r="O26" s="2">
        <f t="shared" si="3"/>
        <v>53246</v>
      </c>
      <c r="P26" s="2">
        <f t="shared" si="3"/>
        <v>49288</v>
      </c>
      <c r="Q26" s="2">
        <f t="shared" si="3"/>
        <v>52886</v>
      </c>
    </row>
    <row r="27" spans="1:17" ht="15.75" customHeight="1" thickBot="1">
      <c r="A27" s="244" t="s">
        <v>24</v>
      </c>
      <c r="B27" s="245"/>
      <c r="C27" s="15"/>
      <c r="D27" s="27">
        <v>317277</v>
      </c>
      <c r="E27" s="27">
        <v>297102</v>
      </c>
      <c r="F27" s="27">
        <v>293610</v>
      </c>
      <c r="G27" s="27">
        <v>305020</v>
      </c>
      <c r="I27" s="22">
        <f t="shared" si="4"/>
        <v>277</v>
      </c>
      <c r="J27" s="22">
        <f t="shared" si="4"/>
        <v>102</v>
      </c>
      <c r="K27" s="22">
        <f t="shared" si="4"/>
        <v>610</v>
      </c>
      <c r="L27" s="22">
        <f t="shared" si="4"/>
        <v>20</v>
      </c>
      <c r="N27" s="2">
        <f t="shared" si="3"/>
        <v>317277</v>
      </c>
      <c r="O27" s="2">
        <f t="shared" si="3"/>
        <v>297102</v>
      </c>
      <c r="P27" s="2">
        <f t="shared" si="3"/>
        <v>293610</v>
      </c>
      <c r="Q27" s="2">
        <f t="shared" si="3"/>
        <v>305020</v>
      </c>
    </row>
    <row r="28" spans="1:17" ht="30" customHeight="1" thickBot="1">
      <c r="A28" s="244" t="s">
        <v>25</v>
      </c>
      <c r="B28" s="245"/>
      <c r="C28" s="15"/>
      <c r="D28" s="27">
        <v>192064</v>
      </c>
      <c r="E28" s="27">
        <v>185127</v>
      </c>
      <c r="F28" s="27">
        <v>225158</v>
      </c>
      <c r="G28" s="27">
        <v>225158</v>
      </c>
      <c r="I28" s="22">
        <f t="shared" si="4"/>
        <v>64</v>
      </c>
      <c r="J28" s="22">
        <f t="shared" si="4"/>
        <v>127</v>
      </c>
      <c r="K28" s="22">
        <f t="shared" si="4"/>
        <v>158</v>
      </c>
      <c r="L28" s="22">
        <f t="shared" si="4"/>
        <v>158</v>
      </c>
      <c r="N28" s="2">
        <f t="shared" si="3"/>
        <v>192064</v>
      </c>
      <c r="O28" s="2">
        <f t="shared" si="3"/>
        <v>185127</v>
      </c>
      <c r="P28" s="2">
        <f t="shared" si="3"/>
        <v>225158</v>
      </c>
      <c r="Q28" s="2">
        <f t="shared" si="3"/>
        <v>225158</v>
      </c>
    </row>
    <row r="29" spans="1:17" ht="15" customHeight="1" thickBot="1">
      <c r="A29" s="254" t="s">
        <v>26</v>
      </c>
      <c r="B29" s="255"/>
      <c r="C29" s="15"/>
      <c r="D29" s="26">
        <v>1475559</v>
      </c>
      <c r="E29" s="26">
        <v>1378814</v>
      </c>
      <c r="F29" s="26">
        <v>1526635</v>
      </c>
      <c r="G29" s="26">
        <v>1988294</v>
      </c>
      <c r="I29" s="22">
        <f t="shared" si="4"/>
        <v>5559</v>
      </c>
      <c r="J29" s="22">
        <f t="shared" si="4"/>
        <v>8814</v>
      </c>
      <c r="K29" s="22">
        <f t="shared" si="4"/>
        <v>6635</v>
      </c>
      <c r="L29" s="22">
        <f t="shared" si="4"/>
        <v>8294</v>
      </c>
      <c r="N29" s="2">
        <f t="shared" si="3"/>
        <v>1475559</v>
      </c>
      <c r="O29" s="2">
        <f t="shared" si="3"/>
        <v>1378814</v>
      </c>
      <c r="P29" s="2">
        <f t="shared" si="3"/>
        <v>1526635</v>
      </c>
      <c r="Q29" s="2">
        <f t="shared" si="3"/>
        <v>1988294</v>
      </c>
    </row>
    <row r="30" spans="1:17" ht="15" customHeight="1" thickBot="1">
      <c r="A30" s="254" t="s">
        <v>27</v>
      </c>
      <c r="B30" s="255"/>
      <c r="C30" s="15"/>
      <c r="D30" s="26">
        <v>836691</v>
      </c>
      <c r="E30" s="26">
        <v>694807</v>
      </c>
      <c r="F30" s="26">
        <v>856492</v>
      </c>
      <c r="G30" s="26">
        <v>896952</v>
      </c>
      <c r="I30" s="22">
        <f t="shared" si="4"/>
        <v>691</v>
      </c>
      <c r="J30" s="22">
        <f t="shared" si="4"/>
        <v>807</v>
      </c>
      <c r="K30" s="22">
        <f t="shared" si="4"/>
        <v>492</v>
      </c>
      <c r="L30" s="22">
        <f t="shared" si="4"/>
        <v>952</v>
      </c>
      <c r="N30" s="2">
        <f t="shared" si="3"/>
        <v>836691</v>
      </c>
      <c r="O30" s="2">
        <f t="shared" si="3"/>
        <v>694807</v>
      </c>
      <c r="P30" s="2">
        <f t="shared" si="3"/>
        <v>856492</v>
      </c>
      <c r="Q30" s="2">
        <f t="shared" si="3"/>
        <v>896952</v>
      </c>
    </row>
    <row r="31" spans="1:17" ht="15" customHeight="1" thickBot="1">
      <c r="A31" s="244" t="s">
        <v>28</v>
      </c>
      <c r="B31" s="245"/>
      <c r="C31" s="15"/>
      <c r="D31" s="27">
        <v>447181</v>
      </c>
      <c r="E31" s="27">
        <v>411932</v>
      </c>
      <c r="F31" s="27">
        <v>541825</v>
      </c>
      <c r="G31" s="27">
        <v>557480</v>
      </c>
      <c r="I31" s="22">
        <f t="shared" si="4"/>
        <v>181</v>
      </c>
      <c r="J31" s="22">
        <f t="shared" si="4"/>
        <v>932</v>
      </c>
      <c r="K31" s="22">
        <f t="shared" si="4"/>
        <v>825</v>
      </c>
      <c r="L31" s="22">
        <f t="shared" si="4"/>
        <v>480</v>
      </c>
      <c r="N31" s="2">
        <f t="shared" si="3"/>
        <v>447181</v>
      </c>
      <c r="O31" s="2">
        <f t="shared" si="3"/>
        <v>411932</v>
      </c>
      <c r="P31" s="2">
        <f t="shared" si="3"/>
        <v>541825</v>
      </c>
      <c r="Q31" s="2">
        <f t="shared" si="3"/>
        <v>557480</v>
      </c>
    </row>
    <row r="32" spans="1:17" ht="24" customHeight="1" thickBot="1">
      <c r="A32" s="244" t="s">
        <v>29</v>
      </c>
      <c r="B32" s="245"/>
      <c r="C32" s="15"/>
      <c r="D32" s="27">
        <v>389510</v>
      </c>
      <c r="E32" s="27">
        <v>282875</v>
      </c>
      <c r="F32" s="27">
        <v>314668</v>
      </c>
      <c r="G32" s="27">
        <v>339472</v>
      </c>
      <c r="I32" s="22">
        <f t="shared" si="4"/>
        <v>510</v>
      </c>
      <c r="J32" s="22">
        <f t="shared" si="4"/>
        <v>875</v>
      </c>
      <c r="K32" s="22">
        <f t="shared" si="4"/>
        <v>668</v>
      </c>
      <c r="L32" s="22">
        <f t="shared" si="4"/>
        <v>472</v>
      </c>
      <c r="N32" s="2">
        <f t="shared" si="3"/>
        <v>389510</v>
      </c>
      <c r="O32" s="2">
        <f t="shared" si="3"/>
        <v>282875</v>
      </c>
      <c r="P32" s="2">
        <f t="shared" si="3"/>
        <v>314668</v>
      </c>
      <c r="Q32" s="2">
        <f t="shared" si="3"/>
        <v>339472</v>
      </c>
    </row>
    <row r="33" spans="1:18" ht="24" customHeight="1" thickBot="1">
      <c r="A33" s="254" t="s">
        <v>30</v>
      </c>
      <c r="B33" s="255"/>
      <c r="C33" s="15"/>
      <c r="D33" s="26">
        <v>638868</v>
      </c>
      <c r="E33" s="26">
        <v>684006</v>
      </c>
      <c r="F33" s="26">
        <v>670143</v>
      </c>
      <c r="G33" s="26">
        <v>1091343</v>
      </c>
      <c r="I33" s="22">
        <f t="shared" si="4"/>
        <v>868</v>
      </c>
      <c r="J33" s="22">
        <f t="shared" si="4"/>
        <v>6</v>
      </c>
      <c r="K33" s="22">
        <f t="shared" si="4"/>
        <v>143</v>
      </c>
      <c r="L33" s="22">
        <f t="shared" si="4"/>
        <v>1343</v>
      </c>
      <c r="N33" s="2">
        <f t="shared" si="3"/>
        <v>638868</v>
      </c>
      <c r="O33" s="2">
        <f t="shared" si="3"/>
        <v>684006</v>
      </c>
      <c r="P33" s="2">
        <f t="shared" si="3"/>
        <v>670143</v>
      </c>
      <c r="Q33" s="2">
        <f t="shared" si="3"/>
        <v>1091343</v>
      </c>
      <c r="R33" s="22"/>
    </row>
    <row r="34" spans="1:18" ht="30" customHeight="1" thickBot="1">
      <c r="A34" s="244" t="s">
        <v>31</v>
      </c>
      <c r="B34" s="245"/>
      <c r="C34" s="15"/>
      <c r="D34" s="27">
        <v>260826</v>
      </c>
      <c r="E34" s="27">
        <v>260826</v>
      </c>
      <c r="F34" s="27">
        <v>260826</v>
      </c>
      <c r="G34" s="27">
        <v>500120</v>
      </c>
      <c r="I34" s="22">
        <f t="shared" si="4"/>
        <v>826</v>
      </c>
      <c r="J34" s="22">
        <f t="shared" si="4"/>
        <v>826</v>
      </c>
      <c r="K34" s="22">
        <f t="shared" si="4"/>
        <v>826</v>
      </c>
      <c r="L34" s="22">
        <f t="shared" si="4"/>
        <v>120</v>
      </c>
      <c r="N34" s="2">
        <f t="shared" si="3"/>
        <v>260826</v>
      </c>
      <c r="O34" s="2">
        <f t="shared" si="3"/>
        <v>260826</v>
      </c>
      <c r="P34" s="2">
        <f t="shared" si="3"/>
        <v>260826</v>
      </c>
      <c r="Q34" s="2">
        <f t="shared" si="3"/>
        <v>500120</v>
      </c>
    </row>
    <row r="35" spans="1:18" ht="30" customHeight="1" thickBot="1">
      <c r="A35" s="244" t="s">
        <v>32</v>
      </c>
      <c r="B35" s="245"/>
      <c r="C35" s="15"/>
      <c r="D35" s="28"/>
      <c r="E35" s="28"/>
      <c r="F35" s="28"/>
      <c r="G35" s="27">
        <v>71770</v>
      </c>
      <c r="I35" s="22" t="e">
        <f t="shared" si="4"/>
        <v>#VALUE!</v>
      </c>
      <c r="J35" s="22" t="e">
        <f t="shared" si="4"/>
        <v>#VALUE!</v>
      </c>
      <c r="K35" s="22" t="e">
        <f t="shared" si="4"/>
        <v>#VALUE!</v>
      </c>
      <c r="L35" s="22">
        <f t="shared" si="4"/>
        <v>70</v>
      </c>
      <c r="N35" s="2">
        <f t="shared" si="3"/>
        <v>0</v>
      </c>
      <c r="O35" s="2">
        <f t="shared" si="3"/>
        <v>0</v>
      </c>
      <c r="P35" s="2">
        <f t="shared" si="3"/>
        <v>0</v>
      </c>
      <c r="Q35" s="2">
        <f t="shared" si="3"/>
        <v>71770</v>
      </c>
    </row>
    <row r="36" spans="1:18" ht="37.5" customHeight="1" thickBot="1">
      <c r="A36" s="244" t="s">
        <v>33</v>
      </c>
      <c r="B36" s="245"/>
      <c r="C36" s="15"/>
      <c r="D36" s="27">
        <v>299468</v>
      </c>
      <c r="E36" s="27">
        <v>344606</v>
      </c>
      <c r="F36" s="27">
        <v>330743</v>
      </c>
      <c r="G36" s="27">
        <v>440157</v>
      </c>
      <c r="I36" s="22">
        <f t="shared" si="4"/>
        <v>468</v>
      </c>
      <c r="J36" s="22">
        <f t="shared" si="4"/>
        <v>606</v>
      </c>
      <c r="K36" s="22">
        <f t="shared" si="4"/>
        <v>743</v>
      </c>
      <c r="L36" s="22">
        <f t="shared" si="4"/>
        <v>157</v>
      </c>
      <c r="N36" s="2">
        <f t="shared" si="3"/>
        <v>299468</v>
      </c>
      <c r="O36" s="2">
        <f t="shared" si="3"/>
        <v>344606</v>
      </c>
      <c r="P36" s="2">
        <f t="shared" si="3"/>
        <v>330743</v>
      </c>
      <c r="Q36" s="2">
        <f t="shared" si="3"/>
        <v>440157</v>
      </c>
    </row>
    <row r="37" spans="1:18" ht="36" customHeight="1" thickBot="1">
      <c r="A37" s="254" t="s">
        <v>34</v>
      </c>
      <c r="B37" s="255"/>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26">
        <v>1475559</v>
      </c>
      <c r="E38" s="26">
        <v>1378814</v>
      </c>
      <c r="F38" s="26">
        <v>1526635</v>
      </c>
      <c r="G38" s="26">
        <v>1988294</v>
      </c>
      <c r="I38" s="22">
        <f t="shared" si="4"/>
        <v>5559</v>
      </c>
      <c r="J38" s="22">
        <f t="shared" si="4"/>
        <v>8814</v>
      </c>
      <c r="K38" s="22">
        <f t="shared" si="4"/>
        <v>6635</v>
      </c>
      <c r="L38" s="22">
        <f t="shared" si="4"/>
        <v>8294</v>
      </c>
      <c r="N38" s="2">
        <f t="shared" si="3"/>
        <v>1475559</v>
      </c>
      <c r="O38" s="2">
        <f t="shared" si="3"/>
        <v>1378814</v>
      </c>
      <c r="P38" s="2">
        <f t="shared" si="3"/>
        <v>1526635</v>
      </c>
      <c r="Q38" s="2">
        <f t="shared" si="3"/>
        <v>1988294</v>
      </c>
    </row>
    <row r="39" spans="1:18" ht="15" customHeight="1" thickBot="1">
      <c r="A39" s="21" t="s">
        <v>1716</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9.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1451</v>
      </c>
      <c r="E2" s="24" t="s">
        <v>1452</v>
      </c>
      <c r="F2" s="24" t="s">
        <v>1449</v>
      </c>
      <c r="G2" s="24" t="s">
        <v>1450</v>
      </c>
      <c r="H2" s="261"/>
      <c r="I2" s="250"/>
      <c r="J2" s="251"/>
      <c r="K2" s="24" t="s">
        <v>1451</v>
      </c>
      <c r="L2" s="24" t="s">
        <v>1452</v>
      </c>
      <c r="M2" s="24" t="s">
        <v>1449</v>
      </c>
      <c r="N2" s="24" t="s">
        <v>1450</v>
      </c>
      <c r="Y2" s="3"/>
      <c r="Z2" s="3"/>
      <c r="AA2" s="3"/>
      <c r="AB2" s="3"/>
      <c r="AC2" s="3"/>
      <c r="AD2" s="3"/>
      <c r="AE2" s="3"/>
      <c r="AF2" s="3"/>
    </row>
    <row r="3" spans="1:32" ht="61.5" customHeight="1" thickBot="1">
      <c r="A3" s="252" t="s">
        <v>1</v>
      </c>
      <c r="B3" s="253"/>
      <c r="C3" s="15"/>
      <c r="D3" s="26">
        <v>68155</v>
      </c>
      <c r="E3" s="26">
        <v>64397</v>
      </c>
      <c r="F3" s="26">
        <v>308512</v>
      </c>
      <c r="G3" s="26">
        <v>167316</v>
      </c>
      <c r="H3" s="252" t="s">
        <v>1</v>
      </c>
      <c r="I3" s="253"/>
      <c r="J3" s="15"/>
      <c r="K3" s="16">
        <v>69324</v>
      </c>
      <c r="L3" s="16">
        <v>72440</v>
      </c>
      <c r="M3" s="16">
        <v>300453</v>
      </c>
      <c r="N3" s="16">
        <v>46990</v>
      </c>
      <c r="P3" s="2">
        <f>REPLACE(D3,1,3,"")/1</f>
        <v>55</v>
      </c>
      <c r="Q3" s="2">
        <f t="shared" ref="Q3:S16" si="0">REPLACE(E3,1,3,"")/1</f>
        <v>97</v>
      </c>
      <c r="R3" s="2">
        <f t="shared" si="0"/>
        <v>512</v>
      </c>
      <c r="S3" s="2">
        <f t="shared" si="0"/>
        <v>316</v>
      </c>
      <c r="T3" s="2">
        <f>REPLACE(K3,1,3,"")/1</f>
        <v>24</v>
      </c>
      <c r="U3" s="2">
        <f t="shared" ref="U3:W16" si="1">REPLACE(L3,1,3,"")/1</f>
        <v>40</v>
      </c>
      <c r="V3" s="2">
        <f t="shared" si="1"/>
        <v>453</v>
      </c>
      <c r="W3" s="2">
        <f t="shared" si="1"/>
        <v>90</v>
      </c>
      <c r="Y3" s="3">
        <f>K3</f>
        <v>69324</v>
      </c>
      <c r="Z3" s="3">
        <f t="shared" ref="Z3:AB17" si="2">L3</f>
        <v>72440</v>
      </c>
      <c r="AA3" s="3">
        <f t="shared" si="2"/>
        <v>300453</v>
      </c>
      <c r="AB3" s="3">
        <f t="shared" si="2"/>
        <v>46990</v>
      </c>
      <c r="AC3" s="3">
        <f>D3</f>
        <v>68155</v>
      </c>
      <c r="AD3" s="3">
        <f t="shared" ref="AD3:AF17" si="3">E3</f>
        <v>64397</v>
      </c>
      <c r="AE3" s="3">
        <f t="shared" si="3"/>
        <v>308512</v>
      </c>
      <c r="AF3" s="3">
        <f t="shared" si="3"/>
        <v>167316</v>
      </c>
    </row>
    <row r="4" spans="1:32" ht="24" customHeight="1" thickBot="1">
      <c r="A4" s="244" t="s">
        <v>2</v>
      </c>
      <c r="B4" s="245"/>
      <c r="C4" s="15"/>
      <c r="D4" s="27">
        <v>42077</v>
      </c>
      <c r="E4" s="27">
        <v>16493</v>
      </c>
      <c r="F4" s="27">
        <v>134450</v>
      </c>
      <c r="G4" s="27">
        <v>61054</v>
      </c>
      <c r="H4" s="244" t="s">
        <v>2</v>
      </c>
      <c r="I4" s="245"/>
      <c r="J4" s="15"/>
      <c r="K4" s="17">
        <v>37670</v>
      </c>
      <c r="L4" s="17">
        <v>31950</v>
      </c>
      <c r="M4" s="17">
        <v>124668</v>
      </c>
      <c r="N4" s="17">
        <v>23734</v>
      </c>
      <c r="P4" s="2">
        <f t="shared" ref="P4:P16" si="4">REPLACE(D4,1,3,"")/1</f>
        <v>77</v>
      </c>
      <c r="Q4" s="2">
        <f t="shared" si="0"/>
        <v>93</v>
      </c>
      <c r="R4" s="2">
        <f t="shared" si="0"/>
        <v>450</v>
      </c>
      <c r="S4" s="2">
        <f t="shared" si="0"/>
        <v>54</v>
      </c>
      <c r="T4" s="2">
        <f t="shared" ref="T4:U16" si="5">REPLACE(K4,1,3,"")/1</f>
        <v>70</v>
      </c>
      <c r="U4" s="2">
        <f t="shared" si="5"/>
        <v>50</v>
      </c>
      <c r="V4" s="2">
        <f t="shared" si="1"/>
        <v>668</v>
      </c>
      <c r="W4" s="2">
        <f t="shared" si="1"/>
        <v>34</v>
      </c>
      <c r="Y4" s="3">
        <f t="shared" ref="Y4:AB38" si="6">K4</f>
        <v>37670</v>
      </c>
      <c r="Z4" s="3">
        <f t="shared" si="2"/>
        <v>31950</v>
      </c>
      <c r="AA4" s="3">
        <f t="shared" si="2"/>
        <v>124668</v>
      </c>
      <c r="AB4" s="3">
        <f t="shared" si="2"/>
        <v>23734</v>
      </c>
      <c r="AC4" s="3">
        <f t="shared" ref="AC4:AF38" si="7">D4</f>
        <v>42077</v>
      </c>
      <c r="AD4" s="3">
        <f t="shared" si="3"/>
        <v>16493</v>
      </c>
      <c r="AE4" s="3">
        <f t="shared" si="3"/>
        <v>134450</v>
      </c>
      <c r="AF4" s="3">
        <f t="shared" si="3"/>
        <v>61054</v>
      </c>
    </row>
    <row r="5" spans="1:32" ht="61.5" customHeight="1" thickBot="1">
      <c r="A5" s="254" t="s">
        <v>3</v>
      </c>
      <c r="B5" s="255"/>
      <c r="C5" s="15"/>
      <c r="D5" s="26">
        <v>26079</v>
      </c>
      <c r="E5" s="26">
        <v>47903</v>
      </c>
      <c r="F5" s="26">
        <v>174062</v>
      </c>
      <c r="G5" s="26">
        <v>106261</v>
      </c>
      <c r="H5" s="254" t="s">
        <v>3</v>
      </c>
      <c r="I5" s="255"/>
      <c r="J5" s="15"/>
      <c r="K5" s="16">
        <v>31654</v>
      </c>
      <c r="L5" s="16">
        <v>40490</v>
      </c>
      <c r="M5" s="16">
        <v>175785</v>
      </c>
      <c r="N5" s="16">
        <v>23255</v>
      </c>
      <c r="P5" s="2">
        <f t="shared" si="4"/>
        <v>79</v>
      </c>
      <c r="Q5" s="2">
        <f t="shared" si="0"/>
        <v>3</v>
      </c>
      <c r="R5" s="2">
        <f t="shared" si="0"/>
        <v>62</v>
      </c>
      <c r="S5" s="2">
        <f t="shared" si="0"/>
        <v>261</v>
      </c>
      <c r="T5" s="2">
        <f t="shared" si="5"/>
        <v>54</v>
      </c>
      <c r="U5" s="2">
        <f t="shared" si="1"/>
        <v>90</v>
      </c>
      <c r="V5" s="2">
        <f t="shared" si="1"/>
        <v>785</v>
      </c>
      <c r="W5" s="2">
        <f t="shared" si="1"/>
        <v>55</v>
      </c>
      <c r="Y5" s="3">
        <f t="shared" si="6"/>
        <v>31654</v>
      </c>
      <c r="Z5" s="3">
        <f t="shared" si="2"/>
        <v>40490</v>
      </c>
      <c r="AA5" s="3">
        <f t="shared" si="2"/>
        <v>175785</v>
      </c>
      <c r="AB5" s="3">
        <f t="shared" si="2"/>
        <v>23255</v>
      </c>
      <c r="AC5" s="3">
        <f t="shared" si="7"/>
        <v>26079</v>
      </c>
      <c r="AD5" s="3">
        <f t="shared" si="3"/>
        <v>47903</v>
      </c>
      <c r="AE5" s="3">
        <f t="shared" si="3"/>
        <v>174062</v>
      </c>
      <c r="AF5" s="3">
        <f t="shared" si="3"/>
        <v>106261</v>
      </c>
    </row>
    <row r="6" spans="1:32" ht="37.5" customHeight="1" thickBot="1">
      <c r="A6" s="244" t="s">
        <v>4</v>
      </c>
      <c r="B6" s="245"/>
      <c r="C6" s="15"/>
      <c r="D6" s="28">
        <v>-702</v>
      </c>
      <c r="E6" s="27">
        <v>-1288</v>
      </c>
      <c r="F6" s="27">
        <v>12071</v>
      </c>
      <c r="G6" s="27">
        <v>8496</v>
      </c>
      <c r="H6" s="244" t="s">
        <v>4</v>
      </c>
      <c r="I6" s="245"/>
      <c r="J6" s="15"/>
      <c r="K6" s="17">
        <v>2824</v>
      </c>
      <c r="L6" s="18">
        <v>388</v>
      </c>
      <c r="M6" s="17">
        <v>4566</v>
      </c>
      <c r="N6" s="17">
        <v>3291</v>
      </c>
      <c r="P6" s="2">
        <f t="shared" si="4"/>
        <v>2</v>
      </c>
      <c r="Q6" s="2">
        <f t="shared" si="0"/>
        <v>88</v>
      </c>
      <c r="R6" s="2">
        <f t="shared" si="0"/>
        <v>71</v>
      </c>
      <c r="S6" s="2">
        <f t="shared" si="0"/>
        <v>6</v>
      </c>
      <c r="T6" s="2">
        <f t="shared" si="5"/>
        <v>4</v>
      </c>
      <c r="U6" s="2" t="e">
        <f t="shared" si="1"/>
        <v>#VALUE!</v>
      </c>
      <c r="V6" s="2">
        <f t="shared" si="1"/>
        <v>6</v>
      </c>
      <c r="W6" s="2">
        <f t="shared" si="1"/>
        <v>1</v>
      </c>
      <c r="Y6" s="3">
        <f t="shared" si="6"/>
        <v>2824</v>
      </c>
      <c r="Z6" s="3">
        <f t="shared" si="2"/>
        <v>388</v>
      </c>
      <c r="AA6" s="3">
        <f t="shared" si="2"/>
        <v>4566</v>
      </c>
      <c r="AB6" s="3">
        <f t="shared" si="2"/>
        <v>3291</v>
      </c>
      <c r="AC6" s="3">
        <f t="shared" si="7"/>
        <v>-702</v>
      </c>
      <c r="AD6" s="3">
        <f t="shared" si="3"/>
        <v>-1288</v>
      </c>
      <c r="AE6" s="3">
        <f t="shared" si="3"/>
        <v>12071</v>
      </c>
      <c r="AF6" s="3">
        <f t="shared" si="3"/>
        <v>8496</v>
      </c>
    </row>
    <row r="7" spans="1:32" ht="24" customHeight="1" thickBot="1">
      <c r="A7" s="244" t="s">
        <v>5</v>
      </c>
      <c r="B7" s="245"/>
      <c r="C7" s="15"/>
      <c r="D7" s="27">
        <v>1506</v>
      </c>
      <c r="E7" s="27">
        <v>1501</v>
      </c>
      <c r="F7" s="27">
        <v>1534</v>
      </c>
      <c r="G7" s="27">
        <v>1521</v>
      </c>
      <c r="H7" s="244" t="s">
        <v>5</v>
      </c>
      <c r="I7" s="245"/>
      <c r="J7" s="15"/>
      <c r="K7" s="17">
        <v>2036</v>
      </c>
      <c r="L7" s="17">
        <v>2772</v>
      </c>
      <c r="M7" s="17">
        <v>1660</v>
      </c>
      <c r="N7" s="17">
        <v>1718</v>
      </c>
      <c r="P7" s="2">
        <f t="shared" si="4"/>
        <v>6</v>
      </c>
      <c r="Q7" s="2">
        <f t="shared" si="0"/>
        <v>1</v>
      </c>
      <c r="R7" s="2">
        <f t="shared" si="0"/>
        <v>4</v>
      </c>
      <c r="S7" s="2">
        <f t="shared" si="0"/>
        <v>1</v>
      </c>
      <c r="T7" s="2">
        <f t="shared" si="5"/>
        <v>6</v>
      </c>
      <c r="U7" s="2">
        <f t="shared" si="1"/>
        <v>2</v>
      </c>
      <c r="V7" s="2">
        <f t="shared" si="1"/>
        <v>0</v>
      </c>
      <c r="W7" s="2">
        <f t="shared" si="1"/>
        <v>8</v>
      </c>
      <c r="Y7" s="3">
        <f t="shared" si="6"/>
        <v>2036</v>
      </c>
      <c r="Z7" s="3">
        <f t="shared" si="2"/>
        <v>2772</v>
      </c>
      <c r="AA7" s="3">
        <f t="shared" si="2"/>
        <v>1660</v>
      </c>
      <c r="AB7" s="3">
        <f t="shared" si="2"/>
        <v>1718</v>
      </c>
      <c r="AC7" s="3">
        <f t="shared" si="7"/>
        <v>1506</v>
      </c>
      <c r="AD7" s="3">
        <f t="shared" si="3"/>
        <v>1501</v>
      </c>
      <c r="AE7" s="3">
        <f t="shared" si="3"/>
        <v>1534</v>
      </c>
      <c r="AF7" s="3">
        <f t="shared" si="3"/>
        <v>1521</v>
      </c>
    </row>
    <row r="8" spans="1:32" ht="24" customHeight="1" thickBot="1">
      <c r="A8" s="244" t="s">
        <v>6</v>
      </c>
      <c r="B8" s="245"/>
      <c r="C8" s="15"/>
      <c r="D8" s="27">
        <v>3750</v>
      </c>
      <c r="E8" s="27">
        <v>4181</v>
      </c>
      <c r="F8" s="27">
        <v>12894</v>
      </c>
      <c r="G8" s="27">
        <v>5185</v>
      </c>
      <c r="H8" s="244" t="s">
        <v>6</v>
      </c>
      <c r="I8" s="245"/>
      <c r="J8" s="15"/>
      <c r="K8" s="17">
        <v>2893</v>
      </c>
      <c r="L8" s="17">
        <v>2640</v>
      </c>
      <c r="M8" s="17">
        <v>8991</v>
      </c>
      <c r="N8" s="17">
        <v>1161</v>
      </c>
      <c r="P8" s="2">
        <f t="shared" si="4"/>
        <v>0</v>
      </c>
      <c r="Q8" s="2">
        <f t="shared" si="0"/>
        <v>1</v>
      </c>
      <c r="R8" s="2">
        <f t="shared" si="0"/>
        <v>94</v>
      </c>
      <c r="S8" s="2">
        <f t="shared" si="0"/>
        <v>5</v>
      </c>
      <c r="T8" s="2">
        <f t="shared" si="5"/>
        <v>3</v>
      </c>
      <c r="U8" s="2">
        <f t="shared" si="1"/>
        <v>0</v>
      </c>
      <c r="V8" s="2">
        <f t="shared" si="1"/>
        <v>1</v>
      </c>
      <c r="W8" s="2">
        <f t="shared" si="1"/>
        <v>1</v>
      </c>
      <c r="Y8" s="3">
        <f t="shared" si="6"/>
        <v>2893</v>
      </c>
      <c r="Z8" s="3">
        <f t="shared" si="2"/>
        <v>2640</v>
      </c>
      <c r="AA8" s="3">
        <f t="shared" si="2"/>
        <v>8991</v>
      </c>
      <c r="AB8" s="3">
        <f t="shared" si="2"/>
        <v>1161</v>
      </c>
      <c r="AC8" s="3">
        <f t="shared" si="7"/>
        <v>3750</v>
      </c>
      <c r="AD8" s="3">
        <f t="shared" si="3"/>
        <v>4181</v>
      </c>
      <c r="AE8" s="3">
        <f t="shared" si="3"/>
        <v>12894</v>
      </c>
      <c r="AF8" s="3">
        <f t="shared" si="3"/>
        <v>5185</v>
      </c>
    </row>
    <row r="9" spans="1:32" ht="37.5" customHeight="1" thickBot="1">
      <c r="A9" s="244" t="s">
        <v>7</v>
      </c>
      <c r="B9" s="245"/>
      <c r="C9" s="15"/>
      <c r="D9" s="27">
        <v>10863</v>
      </c>
      <c r="E9" s="27">
        <v>10563</v>
      </c>
      <c r="F9" s="27">
        <v>29808</v>
      </c>
      <c r="G9" s="27">
        <v>9983</v>
      </c>
      <c r="H9" s="244" t="s">
        <v>7</v>
      </c>
      <c r="I9" s="245"/>
      <c r="J9" s="15"/>
      <c r="K9" s="17">
        <v>11058</v>
      </c>
      <c r="L9" s="17">
        <v>9842</v>
      </c>
      <c r="M9" s="17">
        <v>44789</v>
      </c>
      <c r="N9" s="17">
        <v>8353</v>
      </c>
      <c r="P9" s="2">
        <f t="shared" si="4"/>
        <v>63</v>
      </c>
      <c r="Q9" s="2">
        <f t="shared" si="0"/>
        <v>63</v>
      </c>
      <c r="R9" s="2">
        <f t="shared" si="0"/>
        <v>8</v>
      </c>
      <c r="S9" s="2">
        <f t="shared" si="0"/>
        <v>3</v>
      </c>
      <c r="T9" s="2">
        <f t="shared" si="5"/>
        <v>58</v>
      </c>
      <c r="U9" s="2">
        <f t="shared" si="1"/>
        <v>2</v>
      </c>
      <c r="V9" s="2">
        <f t="shared" si="1"/>
        <v>89</v>
      </c>
      <c r="W9" s="2">
        <f t="shared" si="1"/>
        <v>3</v>
      </c>
      <c r="Y9" s="3">
        <f t="shared" si="6"/>
        <v>11058</v>
      </c>
      <c r="Z9" s="3">
        <f t="shared" si="2"/>
        <v>9842</v>
      </c>
      <c r="AA9" s="3">
        <f t="shared" si="2"/>
        <v>44789</v>
      </c>
      <c r="AB9" s="3">
        <f t="shared" si="2"/>
        <v>8353</v>
      </c>
      <c r="AC9" s="3">
        <f t="shared" si="7"/>
        <v>10863</v>
      </c>
      <c r="AD9" s="3">
        <f t="shared" si="3"/>
        <v>10563</v>
      </c>
      <c r="AE9" s="3">
        <f t="shared" si="3"/>
        <v>29808</v>
      </c>
      <c r="AF9" s="3">
        <f t="shared" si="3"/>
        <v>9983</v>
      </c>
    </row>
    <row r="10" spans="1:32" ht="61.5" customHeight="1" thickBot="1">
      <c r="A10" s="254" t="s">
        <v>8</v>
      </c>
      <c r="B10" s="255"/>
      <c r="C10" s="15"/>
      <c r="D10" s="26">
        <v>9258</v>
      </c>
      <c r="E10" s="26">
        <v>30370</v>
      </c>
      <c r="F10" s="26">
        <v>141897</v>
      </c>
      <c r="G10" s="26">
        <v>98068</v>
      </c>
      <c r="H10" s="254" t="s">
        <v>8</v>
      </c>
      <c r="I10" s="255"/>
      <c r="J10" s="15"/>
      <c r="K10" s="16">
        <v>18491</v>
      </c>
      <c r="L10" s="16">
        <v>25625</v>
      </c>
      <c r="M10" s="16">
        <v>124912</v>
      </c>
      <c r="N10" s="16">
        <v>15315</v>
      </c>
      <c r="P10" s="2">
        <f t="shared" si="4"/>
        <v>8</v>
      </c>
      <c r="Q10" s="2">
        <f t="shared" si="0"/>
        <v>70</v>
      </c>
      <c r="R10" s="2">
        <f t="shared" si="0"/>
        <v>897</v>
      </c>
      <c r="S10" s="2">
        <f t="shared" si="0"/>
        <v>68</v>
      </c>
      <c r="T10" s="2">
        <f t="shared" si="5"/>
        <v>91</v>
      </c>
      <c r="U10" s="2">
        <f t="shared" si="1"/>
        <v>25</v>
      </c>
      <c r="V10" s="2">
        <f t="shared" si="1"/>
        <v>912</v>
      </c>
      <c r="W10" s="2">
        <f t="shared" si="1"/>
        <v>15</v>
      </c>
      <c r="Y10" s="3">
        <f t="shared" si="6"/>
        <v>18491</v>
      </c>
      <c r="Z10" s="3">
        <f t="shared" si="2"/>
        <v>25625</v>
      </c>
      <c r="AA10" s="3">
        <f t="shared" si="2"/>
        <v>124912</v>
      </c>
      <c r="AB10" s="3">
        <f t="shared" si="2"/>
        <v>15315</v>
      </c>
      <c r="AC10" s="3">
        <f t="shared" si="7"/>
        <v>9258</v>
      </c>
      <c r="AD10" s="3">
        <f t="shared" si="3"/>
        <v>30370</v>
      </c>
      <c r="AE10" s="3">
        <f t="shared" si="3"/>
        <v>141897</v>
      </c>
      <c r="AF10" s="3">
        <f t="shared" si="3"/>
        <v>98068</v>
      </c>
    </row>
    <row r="11" spans="1:32" ht="36" customHeight="1" thickBot="1">
      <c r="A11" s="244" t="s">
        <v>9</v>
      </c>
      <c r="B11" s="245"/>
      <c r="C11" s="15"/>
      <c r="D11" s="28">
        <v>774</v>
      </c>
      <c r="E11" s="27">
        <v>3854</v>
      </c>
      <c r="F11" s="27">
        <v>3390</v>
      </c>
      <c r="G11" s="28">
        <v>38</v>
      </c>
      <c r="H11" s="244" t="s">
        <v>9</v>
      </c>
      <c r="I11" s="245"/>
      <c r="J11" s="15"/>
      <c r="K11" s="18">
        <v>545</v>
      </c>
      <c r="L11" s="18">
        <v>603</v>
      </c>
      <c r="M11" s="18">
        <v>647</v>
      </c>
      <c r="N11" s="18">
        <v>793</v>
      </c>
      <c r="P11" s="2" t="e">
        <f t="shared" si="4"/>
        <v>#VALUE!</v>
      </c>
      <c r="Q11" s="2">
        <f t="shared" si="0"/>
        <v>4</v>
      </c>
      <c r="R11" s="2">
        <f t="shared" si="0"/>
        <v>0</v>
      </c>
      <c r="S11" s="2" t="e">
        <f t="shared" si="0"/>
        <v>#VALUE!</v>
      </c>
      <c r="T11" s="2" t="e">
        <f t="shared" si="5"/>
        <v>#VALUE!</v>
      </c>
      <c r="U11" s="2" t="e">
        <f t="shared" si="1"/>
        <v>#VALUE!</v>
      </c>
      <c r="V11" s="2" t="e">
        <f t="shared" si="1"/>
        <v>#VALUE!</v>
      </c>
      <c r="W11" s="2" t="e">
        <f t="shared" si="1"/>
        <v>#VALUE!</v>
      </c>
      <c r="Y11" s="3">
        <f t="shared" si="6"/>
        <v>545</v>
      </c>
      <c r="Z11" s="3">
        <f t="shared" si="2"/>
        <v>603</v>
      </c>
      <c r="AA11" s="3">
        <f t="shared" si="2"/>
        <v>647</v>
      </c>
      <c r="AB11" s="3">
        <f t="shared" si="2"/>
        <v>793</v>
      </c>
      <c r="AC11" s="3">
        <f t="shared" si="7"/>
        <v>774</v>
      </c>
      <c r="AD11" s="3">
        <f t="shared" si="3"/>
        <v>3854</v>
      </c>
      <c r="AE11" s="3">
        <f t="shared" si="3"/>
        <v>3390</v>
      </c>
      <c r="AF11" s="3">
        <f t="shared" si="3"/>
        <v>38</v>
      </c>
    </row>
    <row r="12" spans="1:32" ht="45" customHeight="1" thickBot="1">
      <c r="A12" s="244" t="s">
        <v>10</v>
      </c>
      <c r="B12" s="245"/>
      <c r="C12" s="15"/>
      <c r="D12" s="28"/>
      <c r="E12" s="28"/>
      <c r="F12" s="28"/>
      <c r="G12" s="2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26">
        <v>10032</v>
      </c>
      <c r="E13" s="26">
        <v>34224</v>
      </c>
      <c r="F13" s="26">
        <v>145287</v>
      </c>
      <c r="G13" s="26">
        <v>98106</v>
      </c>
      <c r="H13" s="254" t="s">
        <v>11</v>
      </c>
      <c r="I13" s="255"/>
      <c r="J13" s="15"/>
      <c r="K13" s="16">
        <v>19036</v>
      </c>
      <c r="L13" s="16">
        <v>26228</v>
      </c>
      <c r="M13" s="16">
        <v>125559</v>
      </c>
      <c r="N13" s="16">
        <v>16107</v>
      </c>
      <c r="P13" s="2">
        <f t="shared" si="4"/>
        <v>32</v>
      </c>
      <c r="Q13" s="2">
        <f t="shared" si="0"/>
        <v>24</v>
      </c>
      <c r="R13" s="2">
        <f t="shared" si="0"/>
        <v>287</v>
      </c>
      <c r="S13" s="2">
        <f t="shared" si="0"/>
        <v>6</v>
      </c>
      <c r="T13" s="2">
        <f t="shared" si="5"/>
        <v>36</v>
      </c>
      <c r="U13" s="2">
        <f t="shared" si="1"/>
        <v>28</v>
      </c>
      <c r="V13" s="2">
        <f t="shared" si="1"/>
        <v>559</v>
      </c>
      <c r="W13" s="2">
        <f t="shared" si="1"/>
        <v>7</v>
      </c>
      <c r="Y13" s="3">
        <f t="shared" si="6"/>
        <v>19036</v>
      </c>
      <c r="Z13" s="3">
        <f t="shared" si="2"/>
        <v>26228</v>
      </c>
      <c r="AA13" s="3">
        <f t="shared" si="2"/>
        <v>125559</v>
      </c>
      <c r="AB13" s="3">
        <f t="shared" si="2"/>
        <v>16107</v>
      </c>
      <c r="AC13" s="3">
        <f t="shared" si="7"/>
        <v>10032</v>
      </c>
      <c r="AD13" s="3">
        <f t="shared" si="3"/>
        <v>34224</v>
      </c>
      <c r="AE13" s="3">
        <f t="shared" si="3"/>
        <v>145287</v>
      </c>
      <c r="AF13" s="3">
        <f t="shared" si="3"/>
        <v>98106</v>
      </c>
    </row>
    <row r="14" spans="1:32" ht="49.5" customHeight="1" thickBot="1">
      <c r="A14" s="254" t="s">
        <v>12</v>
      </c>
      <c r="B14" s="255"/>
      <c r="C14" s="15"/>
      <c r="D14" s="26">
        <v>11631</v>
      </c>
      <c r="E14" s="26">
        <v>27762</v>
      </c>
      <c r="F14" s="26">
        <v>109002</v>
      </c>
      <c r="G14" s="26">
        <v>75973</v>
      </c>
      <c r="H14" s="254" t="s">
        <v>12</v>
      </c>
      <c r="I14" s="255"/>
      <c r="J14" s="15"/>
      <c r="K14" s="16">
        <v>18388</v>
      </c>
      <c r="L14" s="16">
        <v>21162</v>
      </c>
      <c r="M14" s="16">
        <v>101731</v>
      </c>
      <c r="N14" s="16">
        <v>15123</v>
      </c>
      <c r="P14" s="2">
        <f t="shared" si="4"/>
        <v>31</v>
      </c>
      <c r="Q14" s="2">
        <f t="shared" si="0"/>
        <v>62</v>
      </c>
      <c r="R14" s="2">
        <f t="shared" si="0"/>
        <v>2</v>
      </c>
      <c r="S14" s="2">
        <f t="shared" si="0"/>
        <v>73</v>
      </c>
      <c r="T14" s="2">
        <f t="shared" si="5"/>
        <v>88</v>
      </c>
      <c r="U14" s="2">
        <f t="shared" si="1"/>
        <v>62</v>
      </c>
      <c r="V14" s="2">
        <f t="shared" si="1"/>
        <v>731</v>
      </c>
      <c r="W14" s="2">
        <f t="shared" si="1"/>
        <v>23</v>
      </c>
      <c r="Y14" s="3">
        <f t="shared" si="6"/>
        <v>18388</v>
      </c>
      <c r="Z14" s="3">
        <f t="shared" si="2"/>
        <v>21162</v>
      </c>
      <c r="AA14" s="3">
        <f t="shared" si="2"/>
        <v>101731</v>
      </c>
      <c r="AB14" s="3">
        <f t="shared" si="2"/>
        <v>15123</v>
      </c>
      <c r="AC14" s="3">
        <f t="shared" si="7"/>
        <v>11631</v>
      </c>
      <c r="AD14" s="3">
        <f t="shared" si="3"/>
        <v>27762</v>
      </c>
      <c r="AE14" s="3">
        <f t="shared" si="3"/>
        <v>109002</v>
      </c>
      <c r="AF14" s="3">
        <f t="shared" si="3"/>
        <v>75973</v>
      </c>
    </row>
    <row r="15" spans="1:32" ht="61.5" customHeight="1" thickBot="1">
      <c r="A15" s="254" t="s">
        <v>13</v>
      </c>
      <c r="B15" s="255"/>
      <c r="C15" s="15"/>
      <c r="D15" s="26">
        <v>11631</v>
      </c>
      <c r="E15" s="26">
        <v>27762</v>
      </c>
      <c r="F15" s="26">
        <v>109002</v>
      </c>
      <c r="G15" s="26">
        <v>75973</v>
      </c>
      <c r="H15" s="254" t="s">
        <v>13</v>
      </c>
      <c r="I15" s="255"/>
      <c r="J15" s="15"/>
      <c r="K15" s="16">
        <v>18388</v>
      </c>
      <c r="L15" s="16">
        <v>21162</v>
      </c>
      <c r="M15" s="16">
        <v>101731</v>
      </c>
      <c r="N15" s="16">
        <v>15123</v>
      </c>
      <c r="P15" s="2">
        <f t="shared" si="4"/>
        <v>31</v>
      </c>
      <c r="Q15" s="2">
        <f t="shared" si="0"/>
        <v>62</v>
      </c>
      <c r="R15" s="2">
        <f t="shared" si="0"/>
        <v>2</v>
      </c>
      <c r="S15" s="2">
        <f t="shared" si="0"/>
        <v>73</v>
      </c>
      <c r="T15" s="2">
        <f t="shared" si="5"/>
        <v>88</v>
      </c>
      <c r="U15" s="2">
        <f t="shared" si="1"/>
        <v>62</v>
      </c>
      <c r="V15" s="2">
        <f t="shared" si="1"/>
        <v>731</v>
      </c>
      <c r="W15" s="2">
        <f t="shared" si="1"/>
        <v>23</v>
      </c>
      <c r="Y15" s="3">
        <f t="shared" si="6"/>
        <v>18388</v>
      </c>
      <c r="Z15" s="3">
        <f t="shared" si="2"/>
        <v>21162</v>
      </c>
      <c r="AA15" s="3">
        <f t="shared" si="2"/>
        <v>101731</v>
      </c>
      <c r="AB15" s="3">
        <f t="shared" si="2"/>
        <v>15123</v>
      </c>
      <c r="AC15" s="3">
        <f t="shared" si="7"/>
        <v>11631</v>
      </c>
      <c r="AD15" s="3">
        <f t="shared" si="3"/>
        <v>27762</v>
      </c>
      <c r="AE15" s="3">
        <f t="shared" si="3"/>
        <v>109002</v>
      </c>
      <c r="AF15" s="3">
        <f t="shared" si="3"/>
        <v>75973</v>
      </c>
    </row>
    <row r="16" spans="1:32" ht="30" customHeight="1" thickBot="1">
      <c r="A16" s="244" t="s">
        <v>14</v>
      </c>
      <c r="B16" s="245"/>
      <c r="C16" s="15"/>
      <c r="D16" s="28"/>
      <c r="E16" s="28"/>
      <c r="F16" s="28"/>
      <c r="G16" s="28"/>
      <c r="H16" s="244" t="s">
        <v>14</v>
      </c>
      <c r="I16" s="245"/>
      <c r="J16" s="15"/>
      <c r="K16" s="18"/>
      <c r="L16" s="18"/>
      <c r="M16" s="18"/>
      <c r="N16" s="18"/>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1453</v>
      </c>
      <c r="E18" s="20" t="s">
        <v>1454</v>
      </c>
      <c r="F18" s="20" t="s">
        <v>1606</v>
      </c>
      <c r="G18" s="20" t="s">
        <v>1651</v>
      </c>
      <c r="H18" s="262" t="s">
        <v>15</v>
      </c>
      <c r="I18" s="258"/>
      <c r="J18" s="259"/>
      <c r="K18" s="20" t="s">
        <v>1377</v>
      </c>
      <c r="L18" s="20" t="s">
        <v>1378</v>
      </c>
      <c r="M18" s="20" t="s">
        <v>1379</v>
      </c>
      <c r="N18" s="20"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26">
        <v>911039</v>
      </c>
      <c r="E19" s="26">
        <v>1006981</v>
      </c>
      <c r="F19" s="26">
        <v>1339411</v>
      </c>
      <c r="G19" s="26">
        <v>1349805</v>
      </c>
      <c r="H19" s="252" t="s">
        <v>16</v>
      </c>
      <c r="I19" s="253"/>
      <c r="J19" s="15"/>
      <c r="K19" s="16">
        <v>854891</v>
      </c>
      <c r="L19" s="16">
        <v>932636</v>
      </c>
      <c r="M19" s="16">
        <v>903054</v>
      </c>
      <c r="N19" s="16">
        <v>939212</v>
      </c>
      <c r="P19" s="2">
        <f t="shared" ref="P19:S38" si="9">REPLACE(D19,1,3,"")/1</f>
        <v>39</v>
      </c>
      <c r="Q19" s="2">
        <f t="shared" si="9"/>
        <v>6981</v>
      </c>
      <c r="R19" s="2">
        <f t="shared" si="9"/>
        <v>9411</v>
      </c>
      <c r="S19" s="2">
        <f t="shared" si="9"/>
        <v>9805</v>
      </c>
      <c r="T19" s="2">
        <f t="shared" ref="T19:W38" si="10">REPLACE(K19,1,3,"")/1</f>
        <v>891</v>
      </c>
      <c r="U19" s="2">
        <f t="shared" si="10"/>
        <v>636</v>
      </c>
      <c r="V19" s="2">
        <f t="shared" si="10"/>
        <v>54</v>
      </c>
      <c r="W19" s="2">
        <f t="shared" si="10"/>
        <v>212</v>
      </c>
      <c r="Y19" s="3">
        <f t="shared" si="6"/>
        <v>854891</v>
      </c>
      <c r="Z19" s="3">
        <f t="shared" si="6"/>
        <v>932636</v>
      </c>
      <c r="AA19" s="3">
        <f t="shared" si="6"/>
        <v>903054</v>
      </c>
      <c r="AB19" s="3">
        <f t="shared" si="6"/>
        <v>939212</v>
      </c>
      <c r="AC19" s="3">
        <f t="shared" si="7"/>
        <v>911039</v>
      </c>
      <c r="AD19" s="3">
        <f t="shared" si="7"/>
        <v>1006981</v>
      </c>
      <c r="AE19" s="3">
        <f t="shared" si="7"/>
        <v>1339411</v>
      </c>
      <c r="AF19" s="3">
        <f t="shared" si="7"/>
        <v>1349805</v>
      </c>
    </row>
    <row r="20" spans="1:32" ht="61.5" customHeight="1" thickBot="1">
      <c r="A20" s="244" t="s">
        <v>17</v>
      </c>
      <c r="B20" s="245"/>
      <c r="C20" s="15"/>
      <c r="D20" s="27">
        <v>134357</v>
      </c>
      <c r="E20" s="27">
        <v>157656</v>
      </c>
      <c r="F20" s="27">
        <v>455722</v>
      </c>
      <c r="G20" s="27">
        <v>447659</v>
      </c>
      <c r="H20" s="244" t="s">
        <v>17</v>
      </c>
      <c r="I20" s="245"/>
      <c r="J20" s="15"/>
      <c r="K20" s="17">
        <v>168358</v>
      </c>
      <c r="L20" s="17">
        <v>221670</v>
      </c>
      <c r="M20" s="17">
        <v>254523</v>
      </c>
      <c r="N20" s="17">
        <v>178925</v>
      </c>
      <c r="P20" s="2">
        <f t="shared" si="9"/>
        <v>357</v>
      </c>
      <c r="Q20" s="2">
        <f t="shared" si="9"/>
        <v>656</v>
      </c>
      <c r="R20" s="2">
        <f t="shared" si="9"/>
        <v>722</v>
      </c>
      <c r="S20" s="2">
        <f t="shared" si="9"/>
        <v>659</v>
      </c>
      <c r="T20" s="2">
        <f t="shared" si="10"/>
        <v>358</v>
      </c>
      <c r="U20" s="2">
        <f t="shared" si="10"/>
        <v>670</v>
      </c>
      <c r="V20" s="2">
        <f t="shared" si="10"/>
        <v>523</v>
      </c>
      <c r="W20" s="2">
        <f t="shared" si="10"/>
        <v>925</v>
      </c>
      <c r="Y20" s="3">
        <f t="shared" si="6"/>
        <v>168358</v>
      </c>
      <c r="Z20" s="3">
        <f t="shared" si="6"/>
        <v>221670</v>
      </c>
      <c r="AA20" s="3">
        <f t="shared" si="6"/>
        <v>254523</v>
      </c>
      <c r="AB20" s="3">
        <f t="shared" si="6"/>
        <v>178925</v>
      </c>
      <c r="AC20" s="3">
        <f t="shared" si="7"/>
        <v>134357</v>
      </c>
      <c r="AD20" s="3">
        <f t="shared" si="7"/>
        <v>157656</v>
      </c>
      <c r="AE20" s="3">
        <f t="shared" si="7"/>
        <v>455722</v>
      </c>
      <c r="AF20" s="3">
        <f t="shared" si="7"/>
        <v>447659</v>
      </c>
    </row>
    <row r="21" spans="1:32" ht="30" customHeight="1" thickBot="1">
      <c r="A21" s="244" t="s">
        <v>18</v>
      </c>
      <c r="B21" s="245"/>
      <c r="C21" s="15"/>
      <c r="D21" s="27">
        <v>152271</v>
      </c>
      <c r="E21" s="27">
        <v>241585</v>
      </c>
      <c r="F21" s="27">
        <v>361769</v>
      </c>
      <c r="G21" s="27">
        <v>374825</v>
      </c>
      <c r="H21" s="244" t="s">
        <v>18</v>
      </c>
      <c r="I21" s="245"/>
      <c r="J21" s="15"/>
      <c r="K21" s="17">
        <v>7224</v>
      </c>
      <c r="L21" s="17">
        <v>7224</v>
      </c>
      <c r="M21" s="17">
        <v>12442</v>
      </c>
      <c r="N21" s="17">
        <v>45474</v>
      </c>
      <c r="P21" s="2">
        <f t="shared" si="9"/>
        <v>271</v>
      </c>
      <c r="Q21" s="2">
        <f t="shared" si="9"/>
        <v>585</v>
      </c>
      <c r="R21" s="2">
        <f t="shared" si="9"/>
        <v>769</v>
      </c>
      <c r="S21" s="2">
        <f t="shared" si="9"/>
        <v>825</v>
      </c>
      <c r="T21" s="2">
        <f t="shared" si="10"/>
        <v>4</v>
      </c>
      <c r="U21" s="2">
        <f t="shared" si="10"/>
        <v>4</v>
      </c>
      <c r="V21" s="2">
        <f t="shared" si="10"/>
        <v>42</v>
      </c>
      <c r="W21" s="2">
        <f t="shared" si="10"/>
        <v>74</v>
      </c>
      <c r="Y21" s="3">
        <f t="shared" si="6"/>
        <v>7224</v>
      </c>
      <c r="Z21" s="3">
        <f t="shared" si="6"/>
        <v>7224</v>
      </c>
      <c r="AA21" s="3">
        <f t="shared" si="6"/>
        <v>12442</v>
      </c>
      <c r="AB21" s="3">
        <f t="shared" si="6"/>
        <v>45474</v>
      </c>
      <c r="AC21" s="3">
        <f t="shared" si="7"/>
        <v>152271</v>
      </c>
      <c r="AD21" s="3">
        <f t="shared" si="7"/>
        <v>241585</v>
      </c>
      <c r="AE21" s="3">
        <f t="shared" si="7"/>
        <v>361769</v>
      </c>
      <c r="AF21" s="3">
        <f t="shared" si="7"/>
        <v>374825</v>
      </c>
    </row>
    <row r="22" spans="1:32" ht="36" customHeight="1" thickBot="1">
      <c r="A22" s="244" t="s">
        <v>19</v>
      </c>
      <c r="B22" s="245"/>
      <c r="C22" s="15"/>
      <c r="D22" s="27">
        <v>404385</v>
      </c>
      <c r="E22" s="27">
        <v>391454</v>
      </c>
      <c r="F22" s="27">
        <v>213085</v>
      </c>
      <c r="G22" s="27">
        <v>237240</v>
      </c>
      <c r="H22" s="244" t="s">
        <v>19</v>
      </c>
      <c r="I22" s="245"/>
      <c r="J22" s="15"/>
      <c r="K22" s="17">
        <v>400795</v>
      </c>
      <c r="L22" s="17">
        <v>406228</v>
      </c>
      <c r="M22" s="17">
        <v>418950</v>
      </c>
      <c r="N22" s="17">
        <v>451097</v>
      </c>
      <c r="P22" s="2">
        <f t="shared" si="9"/>
        <v>385</v>
      </c>
      <c r="Q22" s="2">
        <f t="shared" si="9"/>
        <v>454</v>
      </c>
      <c r="R22" s="2">
        <f t="shared" si="9"/>
        <v>85</v>
      </c>
      <c r="S22" s="2">
        <f t="shared" si="9"/>
        <v>240</v>
      </c>
      <c r="T22" s="2">
        <f t="shared" si="10"/>
        <v>795</v>
      </c>
      <c r="U22" s="2">
        <f t="shared" si="10"/>
        <v>228</v>
      </c>
      <c r="V22" s="2">
        <f t="shared" si="10"/>
        <v>950</v>
      </c>
      <c r="W22" s="2">
        <f t="shared" si="10"/>
        <v>97</v>
      </c>
      <c r="Y22" s="3">
        <f t="shared" si="6"/>
        <v>400795</v>
      </c>
      <c r="Z22" s="3">
        <f t="shared" si="6"/>
        <v>406228</v>
      </c>
      <c r="AA22" s="3">
        <f t="shared" si="6"/>
        <v>418950</v>
      </c>
      <c r="AB22" s="3">
        <f t="shared" si="6"/>
        <v>451097</v>
      </c>
      <c r="AC22" s="3">
        <f t="shared" si="7"/>
        <v>404385</v>
      </c>
      <c r="AD22" s="3">
        <f t="shared" si="7"/>
        <v>391454</v>
      </c>
      <c r="AE22" s="3">
        <f t="shared" si="7"/>
        <v>213085</v>
      </c>
      <c r="AF22" s="3">
        <f t="shared" si="7"/>
        <v>237240</v>
      </c>
    </row>
    <row r="23" spans="1:32" ht="15" customHeight="1" thickBot="1">
      <c r="A23" s="244" t="s">
        <v>20</v>
      </c>
      <c r="B23" s="245"/>
      <c r="C23" s="15"/>
      <c r="D23" s="27">
        <v>219158</v>
      </c>
      <c r="E23" s="27">
        <v>214381</v>
      </c>
      <c r="F23" s="27">
        <v>306825</v>
      </c>
      <c r="G23" s="27">
        <v>288324</v>
      </c>
      <c r="H23" s="244" t="s">
        <v>20</v>
      </c>
      <c r="I23" s="245"/>
      <c r="J23" s="15"/>
      <c r="K23" s="17">
        <v>273834</v>
      </c>
      <c r="L23" s="17">
        <v>293897</v>
      </c>
      <c r="M23" s="17">
        <v>216299</v>
      </c>
      <c r="N23" s="17">
        <v>262679</v>
      </c>
      <c r="P23" s="2">
        <f t="shared" si="9"/>
        <v>158</v>
      </c>
      <c r="Q23" s="2">
        <f t="shared" si="9"/>
        <v>381</v>
      </c>
      <c r="R23" s="2">
        <f t="shared" si="9"/>
        <v>825</v>
      </c>
      <c r="S23" s="2">
        <f t="shared" si="9"/>
        <v>324</v>
      </c>
      <c r="T23" s="2">
        <f t="shared" si="10"/>
        <v>834</v>
      </c>
      <c r="U23" s="2">
        <f t="shared" si="10"/>
        <v>897</v>
      </c>
      <c r="V23" s="2">
        <f t="shared" si="10"/>
        <v>299</v>
      </c>
      <c r="W23" s="2">
        <f t="shared" si="10"/>
        <v>679</v>
      </c>
      <c r="Y23" s="3">
        <f t="shared" si="6"/>
        <v>273834</v>
      </c>
      <c r="Z23" s="3">
        <f t="shared" si="6"/>
        <v>293897</v>
      </c>
      <c r="AA23" s="3">
        <f t="shared" si="6"/>
        <v>216299</v>
      </c>
      <c r="AB23" s="3">
        <f t="shared" si="6"/>
        <v>262679</v>
      </c>
      <c r="AC23" s="3">
        <f t="shared" si="7"/>
        <v>219158</v>
      </c>
      <c r="AD23" s="3">
        <f t="shared" si="7"/>
        <v>214381</v>
      </c>
      <c r="AE23" s="3">
        <f t="shared" si="7"/>
        <v>306825</v>
      </c>
      <c r="AF23" s="3">
        <f t="shared" si="7"/>
        <v>288324</v>
      </c>
    </row>
    <row r="24" spans="1:32" ht="36" customHeight="1" thickBot="1">
      <c r="A24" s="244" t="s">
        <v>21</v>
      </c>
      <c r="B24" s="245"/>
      <c r="C24" s="15"/>
      <c r="D24" s="28">
        <v>868</v>
      </c>
      <c r="E24" s="27">
        <v>1905</v>
      </c>
      <c r="F24" s="27">
        <v>2010</v>
      </c>
      <c r="G24" s="27">
        <v>1758</v>
      </c>
      <c r="H24" s="244" t="s">
        <v>21</v>
      </c>
      <c r="I24" s="245"/>
      <c r="J24" s="15"/>
      <c r="K24" s="17">
        <v>4680</v>
      </c>
      <c r="L24" s="17">
        <v>3617</v>
      </c>
      <c r="M24" s="18">
        <v>840</v>
      </c>
      <c r="N24" s="17">
        <v>1037</v>
      </c>
      <c r="P24" s="2" t="e">
        <f t="shared" si="9"/>
        <v>#VALUE!</v>
      </c>
      <c r="Q24" s="2">
        <f t="shared" si="9"/>
        <v>5</v>
      </c>
      <c r="R24" s="2">
        <f t="shared" si="9"/>
        <v>0</v>
      </c>
      <c r="S24" s="2">
        <f t="shared" si="9"/>
        <v>8</v>
      </c>
      <c r="T24" s="2">
        <f t="shared" si="10"/>
        <v>0</v>
      </c>
      <c r="U24" s="2">
        <f t="shared" si="10"/>
        <v>7</v>
      </c>
      <c r="V24" s="2" t="e">
        <f t="shared" si="10"/>
        <v>#VALUE!</v>
      </c>
      <c r="W24" s="2">
        <f t="shared" si="10"/>
        <v>7</v>
      </c>
      <c r="Y24" s="3">
        <f t="shared" si="6"/>
        <v>4680</v>
      </c>
      <c r="Z24" s="3">
        <f t="shared" si="6"/>
        <v>3617</v>
      </c>
      <c r="AA24" s="3">
        <f t="shared" si="6"/>
        <v>840</v>
      </c>
      <c r="AB24" s="3">
        <f t="shared" si="6"/>
        <v>1037</v>
      </c>
      <c r="AC24" s="3">
        <f t="shared" si="7"/>
        <v>868</v>
      </c>
      <c r="AD24" s="3">
        <f t="shared" si="7"/>
        <v>1905</v>
      </c>
      <c r="AE24" s="3">
        <f t="shared" si="7"/>
        <v>2010</v>
      </c>
      <c r="AF24" s="3">
        <f t="shared" si="7"/>
        <v>1758</v>
      </c>
    </row>
    <row r="25" spans="1:32" ht="24" customHeight="1" thickBot="1">
      <c r="A25" s="254" t="s">
        <v>22</v>
      </c>
      <c r="B25" s="255"/>
      <c r="C25" s="15"/>
      <c r="D25" s="26">
        <v>637085</v>
      </c>
      <c r="E25" s="26">
        <v>636992</v>
      </c>
      <c r="F25" s="26">
        <v>646363</v>
      </c>
      <c r="G25" s="26">
        <v>639808</v>
      </c>
      <c r="H25" s="254" t="s">
        <v>22</v>
      </c>
      <c r="I25" s="255"/>
      <c r="J25" s="15"/>
      <c r="K25" s="16">
        <v>622469</v>
      </c>
      <c r="L25" s="16">
        <v>617945</v>
      </c>
      <c r="M25" s="16">
        <v>623639</v>
      </c>
      <c r="N25" s="16">
        <v>623319</v>
      </c>
      <c r="P25" s="2">
        <f t="shared" si="9"/>
        <v>85</v>
      </c>
      <c r="Q25" s="2">
        <f t="shared" si="9"/>
        <v>992</v>
      </c>
      <c r="R25" s="2">
        <f t="shared" si="9"/>
        <v>363</v>
      </c>
      <c r="S25" s="2">
        <f t="shared" si="9"/>
        <v>808</v>
      </c>
      <c r="T25" s="2">
        <f t="shared" si="10"/>
        <v>469</v>
      </c>
      <c r="U25" s="2">
        <f t="shared" si="10"/>
        <v>945</v>
      </c>
      <c r="V25" s="2">
        <f t="shared" si="10"/>
        <v>639</v>
      </c>
      <c r="W25" s="2">
        <f t="shared" si="10"/>
        <v>319</v>
      </c>
      <c r="Y25" s="3">
        <f t="shared" si="6"/>
        <v>622469</v>
      </c>
      <c r="Z25" s="3">
        <f t="shared" si="6"/>
        <v>617945</v>
      </c>
      <c r="AA25" s="3">
        <f t="shared" si="6"/>
        <v>623639</v>
      </c>
      <c r="AB25" s="3">
        <f t="shared" si="6"/>
        <v>623319</v>
      </c>
      <c r="AC25" s="3">
        <f t="shared" si="7"/>
        <v>637085</v>
      </c>
      <c r="AD25" s="3">
        <f t="shared" si="7"/>
        <v>636992</v>
      </c>
      <c r="AE25" s="3">
        <f t="shared" si="7"/>
        <v>646363</v>
      </c>
      <c r="AF25" s="3">
        <f t="shared" si="7"/>
        <v>639808</v>
      </c>
    </row>
    <row r="26" spans="1:32" ht="15" customHeight="1" thickBot="1">
      <c r="A26" s="244" t="s">
        <v>23</v>
      </c>
      <c r="B26" s="245"/>
      <c r="C26" s="15"/>
      <c r="D26" s="27">
        <v>47356</v>
      </c>
      <c r="E26" s="27">
        <v>46212</v>
      </c>
      <c r="F26" s="27">
        <v>52886</v>
      </c>
      <c r="G26" s="27">
        <v>52066</v>
      </c>
      <c r="H26" s="244" t="s">
        <v>23</v>
      </c>
      <c r="I26" s="245"/>
      <c r="J26" s="15"/>
      <c r="K26" s="17">
        <v>50748</v>
      </c>
      <c r="L26" s="17">
        <v>48972</v>
      </c>
      <c r="M26" s="17">
        <v>49288</v>
      </c>
      <c r="N26" s="17">
        <v>48273</v>
      </c>
      <c r="P26" s="2">
        <f t="shared" si="9"/>
        <v>56</v>
      </c>
      <c r="Q26" s="2">
        <f t="shared" si="9"/>
        <v>12</v>
      </c>
      <c r="R26" s="2">
        <f t="shared" si="9"/>
        <v>86</v>
      </c>
      <c r="S26" s="2">
        <f t="shared" si="9"/>
        <v>66</v>
      </c>
      <c r="T26" s="2">
        <f t="shared" si="10"/>
        <v>48</v>
      </c>
      <c r="U26" s="2">
        <f t="shared" si="10"/>
        <v>72</v>
      </c>
      <c r="V26" s="2">
        <f t="shared" si="10"/>
        <v>88</v>
      </c>
      <c r="W26" s="2">
        <f t="shared" si="10"/>
        <v>73</v>
      </c>
      <c r="Y26" s="3">
        <f t="shared" si="6"/>
        <v>50748</v>
      </c>
      <c r="Z26" s="3">
        <f t="shared" si="6"/>
        <v>48972</v>
      </c>
      <c r="AA26" s="3">
        <f t="shared" si="6"/>
        <v>49288</v>
      </c>
      <c r="AB26" s="3">
        <f t="shared" si="6"/>
        <v>48273</v>
      </c>
      <c r="AC26" s="3">
        <f t="shared" si="7"/>
        <v>47356</v>
      </c>
      <c r="AD26" s="3">
        <f t="shared" si="7"/>
        <v>46212</v>
      </c>
      <c r="AE26" s="3">
        <f t="shared" si="7"/>
        <v>52886</v>
      </c>
      <c r="AF26" s="3">
        <f t="shared" si="7"/>
        <v>52066</v>
      </c>
    </row>
    <row r="27" spans="1:32" ht="15.75" customHeight="1" thickBot="1">
      <c r="A27" s="244" t="s">
        <v>24</v>
      </c>
      <c r="B27" s="245"/>
      <c r="C27" s="15"/>
      <c r="D27" s="27">
        <v>297684</v>
      </c>
      <c r="E27" s="27">
        <v>291416</v>
      </c>
      <c r="F27" s="27">
        <v>305020</v>
      </c>
      <c r="G27" s="27">
        <v>298694</v>
      </c>
      <c r="H27" s="244" t="s">
        <v>24</v>
      </c>
      <c r="I27" s="245"/>
      <c r="J27" s="15"/>
      <c r="K27" s="17">
        <v>286284</v>
      </c>
      <c r="L27" s="17">
        <v>280875</v>
      </c>
      <c r="M27" s="17">
        <v>293610</v>
      </c>
      <c r="N27" s="17">
        <v>287884</v>
      </c>
      <c r="P27" s="2">
        <f t="shared" si="9"/>
        <v>684</v>
      </c>
      <c r="Q27" s="2">
        <f t="shared" si="9"/>
        <v>416</v>
      </c>
      <c r="R27" s="2">
        <f t="shared" si="9"/>
        <v>20</v>
      </c>
      <c r="S27" s="2">
        <f t="shared" si="9"/>
        <v>694</v>
      </c>
      <c r="T27" s="2">
        <f t="shared" si="10"/>
        <v>284</v>
      </c>
      <c r="U27" s="2">
        <f t="shared" si="10"/>
        <v>875</v>
      </c>
      <c r="V27" s="2">
        <f t="shared" si="10"/>
        <v>610</v>
      </c>
      <c r="W27" s="2">
        <f t="shared" si="10"/>
        <v>884</v>
      </c>
      <c r="Y27" s="3">
        <f t="shared" si="6"/>
        <v>286284</v>
      </c>
      <c r="Z27" s="3">
        <f t="shared" si="6"/>
        <v>280875</v>
      </c>
      <c r="AA27" s="3">
        <f t="shared" si="6"/>
        <v>293610</v>
      </c>
      <c r="AB27" s="3">
        <f t="shared" si="6"/>
        <v>287884</v>
      </c>
      <c r="AC27" s="3">
        <f t="shared" si="7"/>
        <v>297684</v>
      </c>
      <c r="AD27" s="3">
        <f t="shared" si="7"/>
        <v>291416</v>
      </c>
      <c r="AE27" s="3">
        <f t="shared" si="7"/>
        <v>305020</v>
      </c>
      <c r="AF27" s="3">
        <f t="shared" si="7"/>
        <v>298694</v>
      </c>
    </row>
    <row r="28" spans="1:32" ht="30" customHeight="1" thickBot="1">
      <c r="A28" s="244" t="s">
        <v>25</v>
      </c>
      <c r="B28" s="245"/>
      <c r="C28" s="15"/>
      <c r="D28" s="27">
        <v>225158</v>
      </c>
      <c r="E28" s="27">
        <v>225158</v>
      </c>
      <c r="F28" s="27">
        <v>225158</v>
      </c>
      <c r="G28" s="27">
        <v>225158</v>
      </c>
      <c r="H28" s="244" t="s">
        <v>25</v>
      </c>
      <c r="I28" s="245"/>
      <c r="J28" s="15"/>
      <c r="K28" s="17">
        <v>225158</v>
      </c>
      <c r="L28" s="17">
        <v>225158</v>
      </c>
      <c r="M28" s="17">
        <v>225158</v>
      </c>
      <c r="N28" s="17">
        <v>225158</v>
      </c>
      <c r="P28" s="2">
        <f t="shared" si="9"/>
        <v>158</v>
      </c>
      <c r="Q28" s="2">
        <f t="shared" si="9"/>
        <v>158</v>
      </c>
      <c r="R28" s="2">
        <f t="shared" si="9"/>
        <v>158</v>
      </c>
      <c r="S28" s="2">
        <f t="shared" si="9"/>
        <v>158</v>
      </c>
      <c r="T28" s="2">
        <f t="shared" si="10"/>
        <v>158</v>
      </c>
      <c r="U28" s="2">
        <f t="shared" si="10"/>
        <v>158</v>
      </c>
      <c r="V28" s="2">
        <f t="shared" si="10"/>
        <v>158</v>
      </c>
      <c r="W28" s="2">
        <f t="shared" si="10"/>
        <v>158</v>
      </c>
      <c r="Y28" s="3">
        <f t="shared" si="6"/>
        <v>225158</v>
      </c>
      <c r="Z28" s="3">
        <f t="shared" si="6"/>
        <v>225158</v>
      </c>
      <c r="AA28" s="3">
        <f t="shared" si="6"/>
        <v>225158</v>
      </c>
      <c r="AB28" s="3">
        <f t="shared" si="6"/>
        <v>225158</v>
      </c>
      <c r="AC28" s="3">
        <f t="shared" si="7"/>
        <v>225158</v>
      </c>
      <c r="AD28" s="3">
        <f t="shared" si="7"/>
        <v>225158</v>
      </c>
      <c r="AE28" s="3">
        <f t="shared" si="7"/>
        <v>225158</v>
      </c>
      <c r="AF28" s="3">
        <f t="shared" si="7"/>
        <v>225158</v>
      </c>
    </row>
    <row r="29" spans="1:32" ht="15" customHeight="1" thickBot="1">
      <c r="A29" s="254" t="s">
        <v>26</v>
      </c>
      <c r="B29" s="255"/>
      <c r="C29" s="15"/>
      <c r="D29" s="26">
        <v>1548124</v>
      </c>
      <c r="E29" s="26">
        <v>1643973</v>
      </c>
      <c r="F29" s="26">
        <v>1985774</v>
      </c>
      <c r="G29" s="26">
        <v>1989613</v>
      </c>
      <c r="H29" s="254" t="s">
        <v>26</v>
      </c>
      <c r="I29" s="255"/>
      <c r="J29" s="15"/>
      <c r="K29" s="16">
        <v>1477360</v>
      </c>
      <c r="L29" s="16">
        <v>1550581</v>
      </c>
      <c r="M29" s="16">
        <v>1526692</v>
      </c>
      <c r="N29" s="16">
        <v>1562531</v>
      </c>
      <c r="P29" s="2">
        <f t="shared" si="9"/>
        <v>8124</v>
      </c>
      <c r="Q29" s="2">
        <f t="shared" si="9"/>
        <v>3973</v>
      </c>
      <c r="R29" s="2">
        <f t="shared" si="9"/>
        <v>5774</v>
      </c>
      <c r="S29" s="2">
        <f t="shared" si="9"/>
        <v>9613</v>
      </c>
      <c r="T29" s="2">
        <f t="shared" si="10"/>
        <v>7360</v>
      </c>
      <c r="U29" s="2">
        <f t="shared" si="10"/>
        <v>581</v>
      </c>
      <c r="V29" s="2">
        <f t="shared" si="10"/>
        <v>6692</v>
      </c>
      <c r="W29" s="2">
        <f t="shared" si="10"/>
        <v>2531</v>
      </c>
      <c r="Y29" s="3">
        <f t="shared" si="6"/>
        <v>1477360</v>
      </c>
      <c r="Z29" s="3">
        <f t="shared" si="6"/>
        <v>1550581</v>
      </c>
      <c r="AA29" s="3">
        <f t="shared" si="6"/>
        <v>1526692</v>
      </c>
      <c r="AB29" s="3">
        <f t="shared" si="6"/>
        <v>1562531</v>
      </c>
      <c r="AC29" s="3">
        <f t="shared" si="7"/>
        <v>1548124</v>
      </c>
      <c r="AD29" s="3">
        <f t="shared" si="7"/>
        <v>1643973</v>
      </c>
      <c r="AE29" s="3">
        <f t="shared" si="7"/>
        <v>1985774</v>
      </c>
      <c r="AF29" s="3">
        <f t="shared" si="7"/>
        <v>1989613</v>
      </c>
    </row>
    <row r="30" spans="1:32" ht="15" customHeight="1" thickBot="1">
      <c r="A30" s="254" t="s">
        <v>27</v>
      </c>
      <c r="B30" s="255"/>
      <c r="C30" s="15"/>
      <c r="D30" s="26">
        <v>907619</v>
      </c>
      <c r="E30" s="26">
        <v>975706</v>
      </c>
      <c r="F30" s="26">
        <v>896718</v>
      </c>
      <c r="G30" s="26">
        <v>921173</v>
      </c>
      <c r="H30" s="254" t="s">
        <v>27</v>
      </c>
      <c r="I30" s="255"/>
      <c r="J30" s="15"/>
      <c r="K30" s="16">
        <v>800259</v>
      </c>
      <c r="L30" s="16">
        <v>852317</v>
      </c>
      <c r="M30" s="16">
        <v>869843</v>
      </c>
      <c r="N30" s="16">
        <v>933657</v>
      </c>
      <c r="P30" s="2">
        <f t="shared" si="9"/>
        <v>619</v>
      </c>
      <c r="Q30" s="2">
        <f t="shared" si="9"/>
        <v>706</v>
      </c>
      <c r="R30" s="2">
        <f t="shared" si="9"/>
        <v>718</v>
      </c>
      <c r="S30" s="2">
        <f t="shared" si="9"/>
        <v>173</v>
      </c>
      <c r="T30" s="2">
        <f t="shared" si="10"/>
        <v>259</v>
      </c>
      <c r="U30" s="2">
        <f t="shared" si="10"/>
        <v>317</v>
      </c>
      <c r="V30" s="2">
        <f t="shared" si="10"/>
        <v>843</v>
      </c>
      <c r="W30" s="2">
        <f t="shared" si="10"/>
        <v>657</v>
      </c>
      <c r="Y30" s="3">
        <f t="shared" si="6"/>
        <v>800259</v>
      </c>
      <c r="Z30" s="3">
        <f t="shared" si="6"/>
        <v>852317</v>
      </c>
      <c r="AA30" s="3">
        <f t="shared" si="6"/>
        <v>869843</v>
      </c>
      <c r="AB30" s="3">
        <f t="shared" si="6"/>
        <v>933657</v>
      </c>
      <c r="AC30" s="3">
        <f t="shared" si="7"/>
        <v>907619</v>
      </c>
      <c r="AD30" s="3">
        <f t="shared" si="7"/>
        <v>975706</v>
      </c>
      <c r="AE30" s="3">
        <f t="shared" si="7"/>
        <v>896718</v>
      </c>
      <c r="AF30" s="3">
        <f t="shared" si="7"/>
        <v>921173</v>
      </c>
    </row>
    <row r="31" spans="1:32" ht="15" customHeight="1" thickBot="1">
      <c r="A31" s="244" t="s">
        <v>28</v>
      </c>
      <c r="B31" s="245"/>
      <c r="C31" s="15"/>
      <c r="D31" s="27">
        <v>579172</v>
      </c>
      <c r="E31" s="27">
        <v>652386</v>
      </c>
      <c r="F31" s="27">
        <v>557246</v>
      </c>
      <c r="G31" s="27">
        <v>559597</v>
      </c>
      <c r="H31" s="244" t="s">
        <v>28</v>
      </c>
      <c r="I31" s="245"/>
      <c r="J31" s="15"/>
      <c r="K31" s="17">
        <v>509491</v>
      </c>
      <c r="L31" s="17">
        <v>532325</v>
      </c>
      <c r="M31" s="17">
        <v>546956</v>
      </c>
      <c r="N31" s="17">
        <v>617299</v>
      </c>
      <c r="P31" s="2">
        <f t="shared" si="9"/>
        <v>172</v>
      </c>
      <c r="Q31" s="2">
        <f t="shared" si="9"/>
        <v>386</v>
      </c>
      <c r="R31" s="2">
        <f t="shared" si="9"/>
        <v>246</v>
      </c>
      <c r="S31" s="2">
        <f t="shared" si="9"/>
        <v>597</v>
      </c>
      <c r="T31" s="2">
        <f t="shared" si="10"/>
        <v>491</v>
      </c>
      <c r="U31" s="2">
        <f t="shared" si="10"/>
        <v>325</v>
      </c>
      <c r="V31" s="2">
        <f t="shared" si="10"/>
        <v>956</v>
      </c>
      <c r="W31" s="2">
        <f t="shared" si="10"/>
        <v>299</v>
      </c>
      <c r="Y31" s="3">
        <f t="shared" si="6"/>
        <v>509491</v>
      </c>
      <c r="Z31" s="3">
        <f t="shared" si="6"/>
        <v>532325</v>
      </c>
      <c r="AA31" s="3">
        <f t="shared" si="6"/>
        <v>546956</v>
      </c>
      <c r="AB31" s="3">
        <f t="shared" si="6"/>
        <v>617299</v>
      </c>
      <c r="AC31" s="3">
        <f t="shared" si="7"/>
        <v>579172</v>
      </c>
      <c r="AD31" s="3">
        <f t="shared" si="7"/>
        <v>652386</v>
      </c>
      <c r="AE31" s="3">
        <f t="shared" si="7"/>
        <v>557246</v>
      </c>
      <c r="AF31" s="3">
        <f t="shared" si="7"/>
        <v>559597</v>
      </c>
    </row>
    <row r="32" spans="1:32" ht="24" customHeight="1" thickBot="1">
      <c r="A32" s="244" t="s">
        <v>29</v>
      </c>
      <c r="B32" s="245"/>
      <c r="C32" s="15"/>
      <c r="D32" s="27">
        <v>328447</v>
      </c>
      <c r="E32" s="27">
        <v>323320</v>
      </c>
      <c r="F32" s="27">
        <v>339472</v>
      </c>
      <c r="G32" s="27">
        <v>361576</v>
      </c>
      <c r="H32" s="244" t="s">
        <v>29</v>
      </c>
      <c r="I32" s="245"/>
      <c r="J32" s="15"/>
      <c r="K32" s="17">
        <v>290768</v>
      </c>
      <c r="L32" s="17">
        <v>319993</v>
      </c>
      <c r="M32" s="17">
        <v>322887</v>
      </c>
      <c r="N32" s="17">
        <v>316358</v>
      </c>
      <c r="P32" s="2">
        <f t="shared" si="9"/>
        <v>447</v>
      </c>
      <c r="Q32" s="2">
        <f t="shared" si="9"/>
        <v>320</v>
      </c>
      <c r="R32" s="2">
        <f t="shared" si="9"/>
        <v>472</v>
      </c>
      <c r="S32" s="2">
        <f t="shared" si="9"/>
        <v>576</v>
      </c>
      <c r="T32" s="2">
        <f t="shared" si="10"/>
        <v>768</v>
      </c>
      <c r="U32" s="2">
        <f t="shared" si="10"/>
        <v>993</v>
      </c>
      <c r="V32" s="2">
        <f t="shared" si="10"/>
        <v>887</v>
      </c>
      <c r="W32" s="2">
        <f t="shared" si="10"/>
        <v>358</v>
      </c>
      <c r="Y32" s="3">
        <f t="shared" si="6"/>
        <v>290768</v>
      </c>
      <c r="Z32" s="3">
        <f t="shared" si="6"/>
        <v>319993</v>
      </c>
      <c r="AA32" s="3">
        <f t="shared" si="6"/>
        <v>322887</v>
      </c>
      <c r="AB32" s="3">
        <f t="shared" si="6"/>
        <v>316358</v>
      </c>
      <c r="AC32" s="3">
        <f t="shared" si="7"/>
        <v>328447</v>
      </c>
      <c r="AD32" s="3">
        <f t="shared" si="7"/>
        <v>323320</v>
      </c>
      <c r="AE32" s="3">
        <f t="shared" si="7"/>
        <v>339472</v>
      </c>
      <c r="AF32" s="3">
        <f t="shared" si="7"/>
        <v>361576</v>
      </c>
    </row>
    <row r="33" spans="1:32" ht="24" customHeight="1" thickBot="1">
      <c r="A33" s="254" t="s">
        <v>30</v>
      </c>
      <c r="B33" s="255"/>
      <c r="C33" s="15"/>
      <c r="D33" s="26">
        <v>640506</v>
      </c>
      <c r="E33" s="26">
        <v>668268</v>
      </c>
      <c r="F33" s="26">
        <v>1089056</v>
      </c>
      <c r="G33" s="26">
        <v>1068439</v>
      </c>
      <c r="H33" s="254" t="s">
        <v>30</v>
      </c>
      <c r="I33" s="255"/>
      <c r="J33" s="15"/>
      <c r="K33" s="16">
        <v>677101</v>
      </c>
      <c r="L33" s="16">
        <v>698264</v>
      </c>
      <c r="M33" s="16">
        <v>656849</v>
      </c>
      <c r="N33" s="16">
        <v>628874</v>
      </c>
      <c r="P33" s="2">
        <f t="shared" si="9"/>
        <v>506</v>
      </c>
      <c r="Q33" s="2">
        <f t="shared" si="9"/>
        <v>268</v>
      </c>
      <c r="R33" s="2">
        <f t="shared" si="9"/>
        <v>9056</v>
      </c>
      <c r="S33" s="2">
        <f t="shared" si="9"/>
        <v>8439</v>
      </c>
      <c r="T33" s="2">
        <f t="shared" si="10"/>
        <v>101</v>
      </c>
      <c r="U33" s="2">
        <f t="shared" si="10"/>
        <v>264</v>
      </c>
      <c r="V33" s="2">
        <f t="shared" si="10"/>
        <v>849</v>
      </c>
      <c r="W33" s="2">
        <f t="shared" si="10"/>
        <v>874</v>
      </c>
      <c r="Y33" s="3">
        <f t="shared" si="6"/>
        <v>677101</v>
      </c>
      <c r="Z33" s="3">
        <f t="shared" si="6"/>
        <v>698264</v>
      </c>
      <c r="AA33" s="3">
        <f t="shared" si="6"/>
        <v>656849</v>
      </c>
      <c r="AB33" s="3">
        <f t="shared" si="6"/>
        <v>628874</v>
      </c>
      <c r="AC33" s="3">
        <f t="shared" si="7"/>
        <v>640506</v>
      </c>
      <c r="AD33" s="3">
        <f t="shared" si="7"/>
        <v>668268</v>
      </c>
      <c r="AE33" s="3">
        <f t="shared" si="7"/>
        <v>1089056</v>
      </c>
      <c r="AF33" s="3">
        <f t="shared" si="7"/>
        <v>1068439</v>
      </c>
    </row>
    <row r="34" spans="1:32" ht="30" customHeight="1" thickBot="1">
      <c r="A34" s="244" t="s">
        <v>31</v>
      </c>
      <c r="B34" s="245"/>
      <c r="C34" s="15"/>
      <c r="D34" s="27">
        <v>260826</v>
      </c>
      <c r="E34" s="27">
        <v>260826</v>
      </c>
      <c r="F34" s="27">
        <v>500120</v>
      </c>
      <c r="G34" s="27">
        <v>500120</v>
      </c>
      <c r="H34" s="244" t="s">
        <v>31</v>
      </c>
      <c r="I34" s="245"/>
      <c r="J34" s="15"/>
      <c r="K34" s="17">
        <v>260826</v>
      </c>
      <c r="L34" s="17">
        <v>260826</v>
      </c>
      <c r="M34" s="17">
        <v>260826</v>
      </c>
      <c r="N34" s="17">
        <v>260826</v>
      </c>
      <c r="P34" s="2">
        <f t="shared" si="9"/>
        <v>826</v>
      </c>
      <c r="Q34" s="2">
        <f t="shared" si="9"/>
        <v>826</v>
      </c>
      <c r="R34" s="2">
        <f t="shared" si="9"/>
        <v>120</v>
      </c>
      <c r="S34" s="2">
        <f t="shared" si="9"/>
        <v>120</v>
      </c>
      <c r="T34" s="2">
        <f t="shared" si="10"/>
        <v>826</v>
      </c>
      <c r="U34" s="2">
        <f t="shared" si="10"/>
        <v>826</v>
      </c>
      <c r="V34" s="2">
        <f t="shared" si="10"/>
        <v>826</v>
      </c>
      <c r="W34" s="2">
        <f t="shared" si="10"/>
        <v>826</v>
      </c>
      <c r="Y34" s="3">
        <f t="shared" si="6"/>
        <v>260826</v>
      </c>
      <c r="Z34" s="3">
        <f t="shared" si="6"/>
        <v>260826</v>
      </c>
      <c r="AA34" s="3">
        <f t="shared" si="6"/>
        <v>260826</v>
      </c>
      <c r="AB34" s="3">
        <f t="shared" si="6"/>
        <v>260826</v>
      </c>
      <c r="AC34" s="3">
        <f t="shared" si="7"/>
        <v>260826</v>
      </c>
      <c r="AD34" s="3">
        <f t="shared" si="7"/>
        <v>260826</v>
      </c>
      <c r="AE34" s="3">
        <f t="shared" si="7"/>
        <v>500120</v>
      </c>
      <c r="AF34" s="3">
        <f t="shared" si="7"/>
        <v>500120</v>
      </c>
    </row>
    <row r="35" spans="1:32" ht="30" customHeight="1" thickBot="1">
      <c r="A35" s="244" t="s">
        <v>32</v>
      </c>
      <c r="B35" s="245"/>
      <c r="C35" s="15"/>
      <c r="D35" s="28"/>
      <c r="E35" s="28"/>
      <c r="F35" s="27">
        <v>71770</v>
      </c>
      <c r="G35" s="27">
        <v>71770</v>
      </c>
      <c r="H35" s="244" t="s">
        <v>32</v>
      </c>
      <c r="I35" s="245"/>
      <c r="J35" s="15"/>
      <c r="K35" s="18"/>
      <c r="L35" s="18"/>
      <c r="M35" s="18"/>
      <c r="N35" s="18"/>
      <c r="P35" s="2" t="e">
        <f t="shared" si="9"/>
        <v>#VALUE!</v>
      </c>
      <c r="Q35" s="2" t="e">
        <f t="shared" si="9"/>
        <v>#VALUE!</v>
      </c>
      <c r="R35" s="2">
        <f t="shared" si="9"/>
        <v>70</v>
      </c>
      <c r="S35" s="2">
        <f t="shared" si="9"/>
        <v>70</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71770</v>
      </c>
      <c r="AF35" s="3">
        <f t="shared" si="7"/>
        <v>71770</v>
      </c>
    </row>
    <row r="36" spans="1:32" ht="36" customHeight="1" thickBot="1">
      <c r="A36" s="244" t="s">
        <v>33</v>
      </c>
      <c r="B36" s="245"/>
      <c r="C36" s="15"/>
      <c r="D36" s="27">
        <v>301106</v>
      </c>
      <c r="E36" s="27">
        <v>328868</v>
      </c>
      <c r="F36" s="27">
        <v>437870</v>
      </c>
      <c r="G36" s="27">
        <v>417253</v>
      </c>
      <c r="H36" s="244" t="s">
        <v>33</v>
      </c>
      <c r="I36" s="245"/>
      <c r="J36" s="15"/>
      <c r="K36" s="17">
        <v>337701</v>
      </c>
      <c r="L36" s="17">
        <v>358863</v>
      </c>
      <c r="M36" s="17">
        <v>317449</v>
      </c>
      <c r="N36" s="17">
        <v>289474</v>
      </c>
      <c r="P36" s="2">
        <f t="shared" si="9"/>
        <v>106</v>
      </c>
      <c r="Q36" s="2">
        <f t="shared" si="9"/>
        <v>868</v>
      </c>
      <c r="R36" s="2">
        <f t="shared" si="9"/>
        <v>870</v>
      </c>
      <c r="S36" s="2">
        <f t="shared" si="9"/>
        <v>253</v>
      </c>
      <c r="T36" s="2">
        <f t="shared" si="10"/>
        <v>701</v>
      </c>
      <c r="U36" s="2">
        <f t="shared" si="10"/>
        <v>863</v>
      </c>
      <c r="V36" s="2">
        <f t="shared" si="10"/>
        <v>449</v>
      </c>
      <c r="W36" s="2">
        <f t="shared" si="10"/>
        <v>474</v>
      </c>
      <c r="Y36" s="3">
        <f t="shared" si="6"/>
        <v>337701</v>
      </c>
      <c r="Z36" s="3">
        <f t="shared" si="6"/>
        <v>358863</v>
      </c>
      <c r="AA36" s="3">
        <f t="shared" si="6"/>
        <v>317449</v>
      </c>
      <c r="AB36" s="3">
        <f t="shared" si="6"/>
        <v>289474</v>
      </c>
      <c r="AC36" s="3">
        <f t="shared" si="7"/>
        <v>301106</v>
      </c>
      <c r="AD36" s="3">
        <f t="shared" si="7"/>
        <v>328868</v>
      </c>
      <c r="AE36" s="3">
        <f t="shared" si="7"/>
        <v>437870</v>
      </c>
      <c r="AF36" s="3">
        <f t="shared" si="7"/>
        <v>417253</v>
      </c>
    </row>
    <row r="37" spans="1:32" ht="30" customHeight="1" thickBot="1">
      <c r="A37" s="254" t="s">
        <v>34</v>
      </c>
      <c r="B37" s="255"/>
      <c r="C37" s="15"/>
      <c r="D37" s="29"/>
      <c r="E37" s="29"/>
      <c r="F37" s="29"/>
      <c r="G37" s="2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26">
        <v>1548124</v>
      </c>
      <c r="E38" s="26">
        <v>1643973</v>
      </c>
      <c r="F38" s="26">
        <v>1985774</v>
      </c>
      <c r="G38" s="26">
        <v>1989613</v>
      </c>
      <c r="H38" s="254" t="s">
        <v>35</v>
      </c>
      <c r="I38" s="255"/>
      <c r="J38" s="15"/>
      <c r="K38" s="16">
        <v>1477360</v>
      </c>
      <c r="L38" s="16">
        <v>1550581</v>
      </c>
      <c r="M38" s="16">
        <v>1526692</v>
      </c>
      <c r="N38" s="16">
        <v>1562531</v>
      </c>
      <c r="P38" s="2">
        <f t="shared" si="9"/>
        <v>8124</v>
      </c>
      <c r="Q38" s="2">
        <f t="shared" si="9"/>
        <v>3973</v>
      </c>
      <c r="R38" s="2">
        <f t="shared" si="9"/>
        <v>5774</v>
      </c>
      <c r="S38" s="2">
        <f t="shared" si="9"/>
        <v>9613</v>
      </c>
      <c r="T38" s="2">
        <f t="shared" si="10"/>
        <v>7360</v>
      </c>
      <c r="U38" s="2">
        <f t="shared" si="10"/>
        <v>581</v>
      </c>
      <c r="V38" s="2">
        <f t="shared" si="10"/>
        <v>6692</v>
      </c>
      <c r="W38" s="2">
        <f t="shared" si="10"/>
        <v>2531</v>
      </c>
      <c r="Y38" s="3">
        <f t="shared" si="6"/>
        <v>1477360</v>
      </c>
      <c r="Z38" s="3">
        <f t="shared" si="6"/>
        <v>1550581</v>
      </c>
      <c r="AA38" s="3">
        <f t="shared" si="6"/>
        <v>1526692</v>
      </c>
      <c r="AB38" s="3">
        <f t="shared" si="6"/>
        <v>1562531</v>
      </c>
      <c r="AC38" s="3">
        <f t="shared" si="7"/>
        <v>1548124</v>
      </c>
      <c r="AD38" s="3">
        <f t="shared" si="7"/>
        <v>1643973</v>
      </c>
      <c r="AE38" s="3">
        <f t="shared" si="7"/>
        <v>1985774</v>
      </c>
      <c r="AF38" s="3">
        <f t="shared" si="7"/>
        <v>1989613</v>
      </c>
    </row>
    <row r="39" spans="1:32" ht="15" customHeight="1" thickBot="1">
      <c r="A39" s="21" t="s">
        <v>1714</v>
      </c>
      <c r="H39" s="21" t="s">
        <v>1715</v>
      </c>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4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P23" sqref="P23"/>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853</v>
      </c>
      <c r="D1" s="155" t="s">
        <v>1922</v>
      </c>
    </row>
    <row r="2" spans="1:11">
      <c r="A2" s="7"/>
      <c r="B2" s="198" t="s">
        <v>540</v>
      </c>
      <c r="C2" s="199" t="s">
        <v>37</v>
      </c>
      <c r="D2" s="199" t="str">
        <f>'Input yearly MSR'!N18</f>
        <v>Năm 2014</v>
      </c>
      <c r="E2" s="199" t="str">
        <f>'Input yearly MSR'!O18</f>
        <v>Năm 2015</v>
      </c>
      <c r="F2" s="199" t="str">
        <f>'Input yearly MSR'!P18</f>
        <v>Năm 2016</v>
      </c>
      <c r="G2" s="199" t="str">
        <f>'Input yearly MSR'!Q18</f>
        <v>Năm 2017</v>
      </c>
      <c r="H2" s="200"/>
      <c r="I2" s="264" t="s">
        <v>1186</v>
      </c>
      <c r="J2" s="264"/>
      <c r="K2" s="264"/>
    </row>
    <row r="3" spans="1:11">
      <c r="A3" s="7"/>
      <c r="B3" s="170"/>
      <c r="C3" s="171"/>
      <c r="D3" s="171"/>
      <c r="E3" s="171"/>
      <c r="F3" s="171"/>
      <c r="G3" s="171"/>
      <c r="H3" s="171"/>
      <c r="I3" s="265"/>
      <c r="J3" s="266"/>
      <c r="K3" s="267"/>
    </row>
    <row r="4" spans="1:11">
      <c r="A4" s="7"/>
      <c r="B4" s="170" t="s">
        <v>541</v>
      </c>
      <c r="C4" s="171" t="s">
        <v>38</v>
      </c>
      <c r="D4" s="172">
        <f>'Input yearly MSR'!N3</f>
        <v>2825732</v>
      </c>
      <c r="E4" s="172">
        <f>'Input yearly MSR'!O3</f>
        <v>2657875</v>
      </c>
      <c r="F4" s="172">
        <f>'Input yearly MSR'!P3</f>
        <v>4048817</v>
      </c>
      <c r="G4" s="172">
        <f>'Input yearly MSR'!Q3</f>
        <v>5404645</v>
      </c>
      <c r="H4" s="171"/>
      <c r="I4" s="268"/>
      <c r="J4" s="239"/>
      <c r="K4" s="269"/>
    </row>
    <row r="5" spans="1:11">
      <c r="A5" s="7"/>
      <c r="B5" s="170" t="s">
        <v>542</v>
      </c>
      <c r="C5" s="170" t="s">
        <v>38</v>
      </c>
      <c r="D5" s="173">
        <f>'Input yearly MSR'!N5</f>
        <v>739419</v>
      </c>
      <c r="E5" s="173">
        <f>'Input yearly MSR'!O5</f>
        <v>763499</v>
      </c>
      <c r="F5" s="173">
        <f>'Input yearly MSR'!P5</f>
        <v>1103261</v>
      </c>
      <c r="G5" s="173">
        <f>'Input yearly MSR'!Q5</f>
        <v>1690882</v>
      </c>
      <c r="H5" s="171"/>
      <c r="I5" s="268"/>
      <c r="J5" s="239"/>
      <c r="K5" s="269"/>
    </row>
    <row r="6" spans="1:11">
      <c r="A6" s="7"/>
      <c r="B6" s="170" t="s">
        <v>543</v>
      </c>
      <c r="C6" s="170" t="s">
        <v>38</v>
      </c>
      <c r="D6" s="173">
        <f>'Input yearly MSR'!N15</f>
        <v>46676</v>
      </c>
      <c r="E6" s="173">
        <f>'Input yearly MSR'!O15</f>
        <v>152136</v>
      </c>
      <c r="F6" s="173">
        <f>'Input yearly MSR'!P15</f>
        <v>109841</v>
      </c>
      <c r="G6" s="173">
        <f>'Input yearly MSR'!Q15</f>
        <v>205914</v>
      </c>
      <c r="H6" s="171"/>
      <c r="I6" s="268"/>
      <c r="J6" s="239"/>
      <c r="K6" s="269"/>
    </row>
    <row r="7" spans="1:11">
      <c r="A7" s="7"/>
      <c r="B7" s="170" t="s">
        <v>544</v>
      </c>
      <c r="C7" s="170" t="s">
        <v>38</v>
      </c>
      <c r="D7" s="173">
        <f>'Input yearly MSR'!N33</f>
        <v>11132945</v>
      </c>
      <c r="E7" s="173">
        <f>'Input yearly MSR'!O33</f>
        <v>11595134</v>
      </c>
      <c r="F7" s="173">
        <f>'Input yearly MSR'!P33</f>
        <v>11710480</v>
      </c>
      <c r="G7" s="173">
        <f>'Input yearly MSR'!Q33</f>
        <v>12011606</v>
      </c>
      <c r="H7" s="171"/>
      <c r="I7" s="268"/>
      <c r="J7" s="239"/>
      <c r="K7" s="269"/>
    </row>
    <row r="8" spans="1:11">
      <c r="A8" s="7"/>
      <c r="B8" s="170" t="s">
        <v>545</v>
      </c>
      <c r="C8" s="171" t="s">
        <v>38</v>
      </c>
      <c r="D8" s="172">
        <f>'Input yearly MSR'!N29</f>
        <v>25106294</v>
      </c>
      <c r="E8" s="172">
        <f>'Input yearly MSR'!O29</f>
        <v>26607707</v>
      </c>
      <c r="F8" s="172">
        <f>'Input yearly MSR'!P29</f>
        <v>26535498</v>
      </c>
      <c r="G8" s="172">
        <f>'Input yearly MSR'!Q29</f>
        <v>27144211</v>
      </c>
      <c r="H8" s="171"/>
      <c r="I8" s="268"/>
      <c r="J8" s="239"/>
      <c r="K8" s="269"/>
    </row>
    <row r="9" spans="1:11">
      <c r="A9" s="7"/>
      <c r="B9" s="170" t="s">
        <v>546</v>
      </c>
      <c r="C9" s="171" t="s">
        <v>39</v>
      </c>
      <c r="D9" s="172">
        <f>'Input yearly MSR'!N34*1000000/10000</f>
        <v>719447300</v>
      </c>
      <c r="E9" s="172">
        <f>'Input yearly MSR'!O34*1000000/10000</f>
        <v>719447300</v>
      </c>
      <c r="F9" s="172">
        <f>'Input yearly MSR'!P34*1000000/10000</f>
        <v>719447300</v>
      </c>
      <c r="G9" s="172">
        <f>'Input yearly MSR'!Q34*1000000/10000</f>
        <v>719447300</v>
      </c>
      <c r="H9" s="171"/>
      <c r="I9" s="268"/>
      <c r="J9" s="239"/>
      <c r="K9" s="269"/>
    </row>
    <row r="10" spans="1:11">
      <c r="A10" s="7"/>
      <c r="B10" s="170"/>
      <c r="C10" s="171"/>
      <c r="D10" s="172"/>
      <c r="E10" s="172"/>
      <c r="F10" s="172"/>
      <c r="G10" s="172"/>
      <c r="H10" s="171"/>
      <c r="I10" s="268"/>
      <c r="J10" s="239"/>
      <c r="K10" s="269"/>
    </row>
    <row r="11" spans="1:11">
      <c r="A11" s="7"/>
      <c r="B11" s="170" t="s">
        <v>547</v>
      </c>
      <c r="C11" s="170" t="s">
        <v>36</v>
      </c>
      <c r="D11" s="174">
        <f>D5/D4</f>
        <v>0.26167343541425725</v>
      </c>
      <c r="E11" s="174">
        <f>E5/E4</f>
        <v>0.28725918261769273</v>
      </c>
      <c r="F11" s="174">
        <f>F5/F4</f>
        <v>0.27248971736682592</v>
      </c>
      <c r="G11" s="174">
        <f>G5/G4</f>
        <v>0.31285718118396305</v>
      </c>
      <c r="H11" s="171"/>
      <c r="I11" s="268"/>
      <c r="J11" s="239"/>
      <c r="K11" s="269"/>
    </row>
    <row r="12" spans="1:11">
      <c r="A12" s="7"/>
      <c r="B12" s="170" t="s">
        <v>570</v>
      </c>
      <c r="C12" s="171" t="s">
        <v>36</v>
      </c>
      <c r="D12" s="175">
        <f>D6/D4</f>
        <v>1.6518197762562054E-2</v>
      </c>
      <c r="E12" s="174">
        <f>E6/E4</f>
        <v>5.7239712176080516E-2</v>
      </c>
      <c r="F12" s="174">
        <f>F6/F4</f>
        <v>2.712915896174117E-2</v>
      </c>
      <c r="G12" s="174">
        <f>G6/G4</f>
        <v>3.8099449640078116E-2</v>
      </c>
      <c r="H12" s="171"/>
      <c r="I12" s="268"/>
      <c r="J12" s="239"/>
      <c r="K12" s="269"/>
    </row>
    <row r="13" spans="1:11">
      <c r="A13" s="7"/>
      <c r="B13" s="170" t="s">
        <v>41</v>
      </c>
      <c r="C13" s="171" t="s">
        <v>40</v>
      </c>
      <c r="D13" s="172">
        <f>D6*1000000/D9</f>
        <v>64.87758033145721</v>
      </c>
      <c r="E13" s="173">
        <f>E6*1000000/E9</f>
        <v>211.46232670551407</v>
      </c>
      <c r="F13" s="173">
        <f>F6*1000000/F9</f>
        <v>152.67414305398046</v>
      </c>
      <c r="G13" s="173">
        <f>G6*1000000/G9</f>
        <v>286.21137364752082</v>
      </c>
      <c r="H13" s="171"/>
      <c r="I13" s="268"/>
      <c r="J13" s="239"/>
      <c r="K13" s="269"/>
    </row>
    <row r="14" spans="1:11">
      <c r="A14" s="7"/>
      <c r="B14" s="170" t="s">
        <v>548</v>
      </c>
      <c r="C14" s="171"/>
      <c r="D14" s="172">
        <f>D7*1000000/D9</f>
        <v>15474.302287325285</v>
      </c>
      <c r="E14" s="173">
        <f>E7*1000000/E9</f>
        <v>16116.724602344049</v>
      </c>
      <c r="F14" s="173">
        <f>F7*1000000/F9</f>
        <v>16277.050452479285</v>
      </c>
      <c r="G14" s="173">
        <f>G7*1000000/G9</f>
        <v>16695.602304713633</v>
      </c>
      <c r="H14" s="171"/>
      <c r="I14" s="268"/>
      <c r="J14" s="239"/>
      <c r="K14" s="269"/>
    </row>
    <row r="15" spans="1:11">
      <c r="A15" s="7"/>
      <c r="B15" s="176" t="s">
        <v>549</v>
      </c>
      <c r="C15" s="171"/>
      <c r="D15" s="172"/>
      <c r="E15" s="173"/>
      <c r="F15" s="173"/>
      <c r="G15" s="173"/>
      <c r="H15" s="171"/>
      <c r="I15" s="268"/>
      <c r="J15" s="239"/>
      <c r="K15" s="269"/>
    </row>
    <row r="16" spans="1:11">
      <c r="A16" s="7"/>
      <c r="B16" s="170" t="s">
        <v>541</v>
      </c>
      <c r="C16" s="177" t="s">
        <v>36</v>
      </c>
      <c r="D16" s="178"/>
      <c r="E16" s="179">
        <f>(E4-D4)/ABS(D4)</f>
        <v>-5.9403014864820865E-2</v>
      </c>
      <c r="F16" s="179">
        <f>(F4-E4)/ABS(E4)</f>
        <v>0.52332859897474482</v>
      </c>
      <c r="G16" s="179">
        <f>(G4-F4)/ABS(F4)</f>
        <v>0.33487016083957366</v>
      </c>
      <c r="H16" s="171"/>
      <c r="I16" s="268"/>
      <c r="J16" s="239"/>
      <c r="K16" s="269"/>
    </row>
    <row r="17" spans="1:12">
      <c r="A17" s="7"/>
      <c r="B17" s="170" t="s">
        <v>543</v>
      </c>
      <c r="C17" s="180" t="s">
        <v>36</v>
      </c>
      <c r="D17" s="170"/>
      <c r="E17" s="179">
        <f>(E6-D6)/ABS(D6)</f>
        <v>2.259405261804782</v>
      </c>
      <c r="F17" s="179">
        <f>(F6-E6)/ABS(E6)</f>
        <v>-0.27800783509491506</v>
      </c>
      <c r="G17" s="179">
        <f>(G6-F6)/ABS(F6)</f>
        <v>0.87465518340146209</v>
      </c>
      <c r="H17" s="171"/>
      <c r="I17" s="268"/>
      <c r="J17" s="239"/>
      <c r="K17" s="269"/>
    </row>
    <row r="18" spans="1:12">
      <c r="A18" s="7"/>
      <c r="B18" s="170" t="s">
        <v>41</v>
      </c>
      <c r="C18" s="177" t="s">
        <v>36</v>
      </c>
      <c r="D18" s="178"/>
      <c r="E18" s="179">
        <f>(E13-D13)/ABS(D13)</f>
        <v>2.259405261804782</v>
      </c>
      <c r="F18" s="179">
        <f>(F13-E13)/ABS(E13)</f>
        <v>-0.27800783509491511</v>
      </c>
      <c r="G18" s="179">
        <f>(G13-F13)/ABS(F13)</f>
        <v>0.8746551834014622</v>
      </c>
      <c r="H18" s="171"/>
      <c r="I18" s="268"/>
      <c r="J18" s="239"/>
      <c r="K18" s="269"/>
    </row>
    <row r="19" spans="1:12">
      <c r="A19" s="7"/>
      <c r="B19" s="181" t="s">
        <v>550</v>
      </c>
      <c r="C19" s="180"/>
      <c r="D19" s="170"/>
      <c r="E19" s="175"/>
      <c r="F19" s="175"/>
      <c r="G19" s="175"/>
      <c r="H19" s="171"/>
      <c r="I19" s="270"/>
      <c r="J19" s="271"/>
      <c r="K19" s="272"/>
    </row>
    <row r="20" spans="1:12">
      <c r="A20" s="7"/>
      <c r="B20" s="170" t="s">
        <v>42</v>
      </c>
      <c r="C20" s="182" t="s">
        <v>36</v>
      </c>
      <c r="D20" s="171"/>
      <c r="E20" s="175">
        <f>E6/AVERAGE(D7:E7)</f>
        <v>1.3387493065296015E-2</v>
      </c>
      <c r="F20" s="175">
        <f>F6/AVERAGE(E7:F7)</f>
        <v>9.4261408431462052E-3</v>
      </c>
      <c r="G20" s="175">
        <f>G6/AVERAGE(F7:G7)</f>
        <v>1.7360530604264734E-2</v>
      </c>
      <c r="H20" s="171"/>
      <c r="I20" s="264" t="s">
        <v>1187</v>
      </c>
      <c r="J20" s="264"/>
      <c r="K20" s="264"/>
    </row>
    <row r="21" spans="1:12">
      <c r="A21" s="7"/>
      <c r="B21" s="170" t="s">
        <v>43</v>
      </c>
      <c r="C21" s="182" t="s">
        <v>36</v>
      </c>
      <c r="D21" s="171"/>
      <c r="E21" s="175">
        <f>E6/AVERAGE(D8:E8)</f>
        <v>5.8837451002872508E-3</v>
      </c>
      <c r="F21" s="175">
        <f>F6/AVERAGE(E8:F8)</f>
        <v>4.1337740168286806E-3</v>
      </c>
      <c r="G21" s="175">
        <f>G6/AVERAGE(F8:G8)</f>
        <v>7.6719491903355884E-3</v>
      </c>
      <c r="H21" s="171"/>
      <c r="I21" s="183" t="s">
        <v>1188</v>
      </c>
      <c r="J21" s="183">
        <v>2018</v>
      </c>
      <c r="K21" s="183" t="s">
        <v>1190</v>
      </c>
    </row>
    <row r="22" spans="1:12">
      <c r="A22" s="7"/>
      <c r="B22" s="176" t="s">
        <v>551</v>
      </c>
      <c r="C22" s="182"/>
      <c r="D22" s="171"/>
      <c r="E22" s="175"/>
      <c r="F22" s="175"/>
      <c r="G22" s="175"/>
      <c r="H22" s="171"/>
      <c r="I22" s="171" t="s">
        <v>1189</v>
      </c>
      <c r="J22" s="172">
        <v>8000000</v>
      </c>
      <c r="K22" s="185">
        <f>SUM(K30)/J22</f>
        <v>6.4081250000000006E-2</v>
      </c>
    </row>
    <row r="23" spans="1:12">
      <c r="A23" s="7"/>
      <c r="B23" s="170" t="s">
        <v>552</v>
      </c>
      <c r="C23" s="182" t="s">
        <v>36</v>
      </c>
      <c r="D23" s="175">
        <f>1-D7/D8</f>
        <v>0.55656756827590725</v>
      </c>
      <c r="E23" s="175">
        <f>1-E7/E8</f>
        <v>0.56421896858680831</v>
      </c>
      <c r="F23" s="175">
        <f>1-F7/F8</f>
        <v>0.55868625491784629</v>
      </c>
      <c r="G23" s="175">
        <f>1-G7/G8</f>
        <v>0.55748921934035955</v>
      </c>
      <c r="H23" s="171"/>
      <c r="I23" s="171" t="s">
        <v>1191</v>
      </c>
      <c r="J23" s="172">
        <v>1000000</v>
      </c>
      <c r="K23" s="185">
        <f>SUM(K32)/J23</f>
        <v>0.117045</v>
      </c>
    </row>
    <row r="24" spans="1:12">
      <c r="A24" s="7"/>
      <c r="B24" s="170" t="s">
        <v>553</v>
      </c>
      <c r="C24" s="182" t="s">
        <v>36</v>
      </c>
      <c r="D24" s="175">
        <f>D8/D7-1</f>
        <v>1.2551350069545837</v>
      </c>
      <c r="E24" s="175">
        <f>E8/E7-1</f>
        <v>1.2947304446848134</v>
      </c>
      <c r="F24" s="175">
        <f>F8/F7-1</f>
        <v>1.2659616002076772</v>
      </c>
      <c r="G24" s="175">
        <f>G8/G7-1</f>
        <v>1.2598319491997989</v>
      </c>
      <c r="H24" s="171"/>
      <c r="I24" s="171" t="s">
        <v>1376</v>
      </c>
      <c r="J24" s="172"/>
      <c r="K24" s="171"/>
    </row>
    <row r="25" spans="1:12">
      <c r="A25" s="7"/>
      <c r="B25" s="170" t="s">
        <v>554</v>
      </c>
      <c r="C25" s="182" t="s">
        <v>40</v>
      </c>
      <c r="D25" s="186">
        <f>'Input yearly MSR'!N19/'Input yearly MSR'!N31</f>
        <v>0.76889978619870036</v>
      </c>
      <c r="E25" s="186">
        <f>'Input yearly MSR'!O19/'Input yearly MSR'!O31</f>
        <v>0.62706264310926296</v>
      </c>
      <c r="F25" s="186">
        <f>'Input yearly MSR'!P19/'Input yearly MSR'!P31</f>
        <v>0.70941269622928294</v>
      </c>
      <c r="G25" s="186">
        <f>'Input yearly MSR'!Q19/'Input yearly MSR'!Q31</f>
        <v>0.70938293590681478</v>
      </c>
      <c r="H25" s="171"/>
      <c r="I25" s="171" t="s">
        <v>576</v>
      </c>
      <c r="J25" s="187"/>
      <c r="K25" s="197" t="s">
        <v>1649</v>
      </c>
    </row>
    <row r="26" spans="1:12">
      <c r="A26" s="7"/>
      <c r="B26" s="170" t="s">
        <v>555</v>
      </c>
      <c r="C26" s="182" t="s">
        <v>40</v>
      </c>
      <c r="D26" s="186">
        <f>('Input yearly MSR'!N19-'Input yearly MSR'!N23)/'Input yearly MSR'!N31</f>
        <v>0.52259043975845054</v>
      </c>
      <c r="E26" s="186">
        <f>('Input yearly MSR'!O19-'Input yearly MSR'!O23)/'Input yearly MSR'!O31</f>
        <v>0.35399562699137965</v>
      </c>
      <c r="F26" s="186">
        <f>('Input yearly MSR'!P19-'Input yearly MSR'!P23)/'Input yearly MSR'!P31</f>
        <v>0.39326741295087686</v>
      </c>
      <c r="G26" s="186">
        <f>('Input yearly MSR'!Q19-'Input yearly MSR'!Q23)/'Input yearly MSR'!Q31</f>
        <v>0.42015713146808475</v>
      </c>
      <c r="H26" s="171"/>
      <c r="I26" s="171"/>
      <c r="J26" s="171"/>
      <c r="K26" s="171"/>
    </row>
    <row r="27" spans="1:12">
      <c r="A27" s="7"/>
      <c r="B27" s="170"/>
      <c r="C27" s="182"/>
      <c r="D27" s="171"/>
      <c r="E27" s="171"/>
      <c r="F27" s="171"/>
      <c r="G27" s="171"/>
      <c r="H27" s="171"/>
      <c r="I27" s="171"/>
      <c r="J27" s="171"/>
      <c r="K27" s="171"/>
    </row>
    <row r="28" spans="1:12">
      <c r="A28" s="7"/>
      <c r="B28" s="198" t="s">
        <v>568</v>
      </c>
      <c r="C28" s="199" t="s">
        <v>37</v>
      </c>
      <c r="D28" s="199" t="str">
        <f>'Input quaterly MSR'!Y1</f>
        <v>Quý 2/2016</v>
      </c>
      <c r="E28" s="199" t="str">
        <f>'Input quaterly MSR'!Z1</f>
        <v>Quý 3/2016</v>
      </c>
      <c r="F28" s="199" t="str">
        <f>'Input quaterly MSR'!AA1</f>
        <v>Quý 4/2016</v>
      </c>
      <c r="G28" s="199" t="str">
        <f>'Input quaterly MSR'!AB1</f>
        <v>Quý 1/2017</v>
      </c>
      <c r="H28" s="199" t="str">
        <f>'Input quaterly MSR'!AC1</f>
        <v>Quý 2/2017</v>
      </c>
      <c r="I28" s="199" t="str">
        <f>'Input quaterly MSR'!AD1</f>
        <v>Quý 3/2017</v>
      </c>
      <c r="J28" s="199" t="str">
        <f>'Input quaterly MSR'!AE1</f>
        <v>Quý 4/2017</v>
      </c>
      <c r="K28" s="199" t="str">
        <f>'Input quaterly MSR'!AF1</f>
        <v>Quý 1/2018</v>
      </c>
    </row>
    <row r="29" spans="1:12">
      <c r="A29" s="7"/>
      <c r="B29" s="170"/>
      <c r="C29" s="171"/>
      <c r="D29" s="171"/>
      <c r="E29" s="171"/>
      <c r="F29" s="171"/>
      <c r="G29" s="171"/>
      <c r="H29" s="171"/>
      <c r="I29" s="171"/>
      <c r="J29" s="171"/>
      <c r="K29" s="171"/>
    </row>
    <row r="30" spans="1:12">
      <c r="A30" s="7"/>
      <c r="B30" s="170" t="s">
        <v>541</v>
      </c>
      <c r="C30" s="171" t="s">
        <v>38</v>
      </c>
      <c r="D30" s="188">
        <f>'Input quaterly MSR'!Y3</f>
        <v>939283</v>
      </c>
      <c r="E30" s="188">
        <f>'Input quaterly MSR'!Z3</f>
        <v>1062041</v>
      </c>
      <c r="F30" s="188">
        <f>'Input quaterly MSR'!AA3</f>
        <v>1241311</v>
      </c>
      <c r="G30" s="188">
        <f>'Input quaterly MSR'!AB3</f>
        <v>1175891</v>
      </c>
      <c r="H30" s="188">
        <f>'Input quaterly MSR'!AC3</f>
        <v>1382672</v>
      </c>
      <c r="I30" s="188">
        <f>'Input quaterly MSR'!AD3</f>
        <v>1369240</v>
      </c>
      <c r="J30" s="188">
        <f>'Input quaterly MSR'!AE3</f>
        <v>528834</v>
      </c>
      <c r="K30" s="188">
        <f>'Input quaterly MSR'!AF3</f>
        <v>512650</v>
      </c>
    </row>
    <row r="31" spans="1:12">
      <c r="A31" s="7"/>
      <c r="B31" s="170" t="s">
        <v>542</v>
      </c>
      <c r="C31" s="171" t="s">
        <v>38</v>
      </c>
      <c r="D31" s="188">
        <f>'Input quaterly MSR'!Y5</f>
        <v>215152</v>
      </c>
      <c r="E31" s="188">
        <f>'Input quaterly MSR'!Z5</f>
        <v>256031</v>
      </c>
      <c r="F31" s="188">
        <f>'Input quaterly MSR'!AA5</f>
        <v>376439</v>
      </c>
      <c r="G31" s="188">
        <f>'Input quaterly MSR'!AB5</f>
        <v>362717</v>
      </c>
      <c r="H31" s="188">
        <f>'Input quaterly MSR'!AC5</f>
        <v>391219</v>
      </c>
      <c r="I31" s="188">
        <f>'Input quaterly MSR'!AD5</f>
        <v>408113</v>
      </c>
      <c r="J31" s="188">
        <f>'Input quaterly MSR'!AE5</f>
        <v>528834</v>
      </c>
      <c r="K31" s="188">
        <f>'Input quaterly MSR'!AF5</f>
        <v>512650</v>
      </c>
    </row>
    <row r="32" spans="1:12">
      <c r="A32" s="7"/>
      <c r="B32" s="170" t="s">
        <v>543</v>
      </c>
      <c r="C32" s="170" t="s">
        <v>38</v>
      </c>
      <c r="D32" s="189">
        <f>'Input quaterly MSR'!Y15</f>
        <v>58701</v>
      </c>
      <c r="E32" s="189">
        <f>'Input quaterly MSR'!Z15</f>
        <v>36225</v>
      </c>
      <c r="F32" s="189">
        <f>'Input quaterly MSR'!AA15</f>
        <v>3708</v>
      </c>
      <c r="G32" s="189">
        <f>'Input quaterly MSR'!AB15</f>
        <v>43626</v>
      </c>
      <c r="H32" s="189">
        <f>'Input quaterly MSR'!AC15</f>
        <v>19249</v>
      </c>
      <c r="I32" s="189">
        <f>'Input quaterly MSR'!AD15</f>
        <v>34911</v>
      </c>
      <c r="J32" s="189">
        <f>'Input quaterly MSR'!AE15</f>
        <v>108128</v>
      </c>
      <c r="K32" s="189">
        <f>'Input quaterly MSR'!AF15</f>
        <v>117045</v>
      </c>
      <c r="L32" s="10"/>
    </row>
    <row r="33" spans="1:12">
      <c r="A33" s="7"/>
      <c r="B33" s="170" t="s">
        <v>544</v>
      </c>
      <c r="C33" s="171" t="s">
        <v>38</v>
      </c>
      <c r="D33" s="188">
        <f>'Input quaterly MSR'!Y33</f>
        <v>11666483</v>
      </c>
      <c r="E33" s="188">
        <f>'Input quaterly MSR'!Z33</f>
        <v>11705689</v>
      </c>
      <c r="F33" s="188">
        <f>'Input quaterly MSR'!AA33</f>
        <v>11710480</v>
      </c>
      <c r="G33" s="188">
        <f>'Input quaterly MSR'!AB33</f>
        <v>11753213</v>
      </c>
      <c r="H33" s="188">
        <f>'Input quaterly MSR'!AC33</f>
        <v>11796166</v>
      </c>
      <c r="I33" s="188">
        <f>'Input quaterly MSR'!AD33</f>
        <v>11865817</v>
      </c>
      <c r="J33" s="188">
        <f>'Input quaterly MSR'!AE33</f>
        <v>12011606</v>
      </c>
      <c r="K33" s="188">
        <f>'Input quaterly MSR'!AF33</f>
        <v>12178889</v>
      </c>
    </row>
    <row r="34" spans="1:12">
      <c r="A34" s="7"/>
      <c r="B34" s="170" t="s">
        <v>545</v>
      </c>
      <c r="C34" s="171" t="s">
        <v>38</v>
      </c>
      <c r="D34" s="188">
        <f>'Input quaterly MSR'!Y38</f>
        <v>26551355</v>
      </c>
      <c r="E34" s="188">
        <f>'Input quaterly MSR'!Z38</f>
        <v>26363299</v>
      </c>
      <c r="F34" s="188">
        <f>'Input quaterly MSR'!AA38</f>
        <v>26535498</v>
      </c>
      <c r="G34" s="188">
        <f>'Input quaterly MSR'!AB38</f>
        <v>26457653</v>
      </c>
      <c r="H34" s="188">
        <f>'Input quaterly MSR'!AC38</f>
        <v>26635569</v>
      </c>
      <c r="I34" s="188">
        <f>'Input quaterly MSR'!AD38</f>
        <v>26648267</v>
      </c>
      <c r="J34" s="188">
        <f>'Input quaterly MSR'!AE38</f>
        <v>27144211</v>
      </c>
      <c r="K34" s="188">
        <f>'Input quaterly MSR'!AF38</f>
        <v>26898605</v>
      </c>
    </row>
    <row r="35" spans="1:12">
      <c r="A35" s="7"/>
      <c r="B35" s="170" t="s">
        <v>546</v>
      </c>
      <c r="C35" s="171" t="s">
        <v>39</v>
      </c>
      <c r="D35" s="188">
        <f>'Input quaterly MSR'!Y34*1000000/10000</f>
        <v>719447300</v>
      </c>
      <c r="E35" s="188">
        <f>'Input quaterly MSR'!Z34*1000000/10000</f>
        <v>719447300</v>
      </c>
      <c r="F35" s="188">
        <f>'Input quaterly MSR'!AA34*1000000/10000</f>
        <v>719447300</v>
      </c>
      <c r="G35" s="188">
        <f>'Input quaterly MSR'!AB34*1000000/10000</f>
        <v>719447300</v>
      </c>
      <c r="H35" s="188">
        <f>'Input quaterly MSR'!AC34*1000000/10000</f>
        <v>719447300</v>
      </c>
      <c r="I35" s="188">
        <f>'Input quaterly MSR'!AD34*1000000/10000</f>
        <v>719447300</v>
      </c>
      <c r="J35" s="188">
        <f>'Input quaterly MSR'!AE34*1000000/10000</f>
        <v>719447300</v>
      </c>
      <c r="K35" s="188">
        <f>'Input quaterly MSR'!AF34*1000000/10000</f>
        <v>719447300</v>
      </c>
    </row>
    <row r="36" spans="1:12">
      <c r="A36" s="7"/>
      <c r="B36" s="170"/>
      <c r="C36" s="171"/>
      <c r="D36" s="188"/>
      <c r="E36" s="188"/>
      <c r="F36" s="188"/>
      <c r="G36" s="188"/>
      <c r="H36" s="188"/>
      <c r="I36" s="188"/>
      <c r="J36" s="188"/>
      <c r="K36" s="188"/>
    </row>
    <row r="37" spans="1:12">
      <c r="A37" s="7"/>
      <c r="B37" s="170" t="s">
        <v>547</v>
      </c>
      <c r="C37" s="171" t="s">
        <v>36</v>
      </c>
      <c r="D37" s="190">
        <f>D31/D30</f>
        <v>0.22905982542002784</v>
      </c>
      <c r="E37" s="190">
        <f t="shared" ref="E37:K37" si="0">E31/E30</f>
        <v>0.241074497123934</v>
      </c>
      <c r="F37" s="190">
        <f t="shared" si="0"/>
        <v>0.3032592154584951</v>
      </c>
      <c r="G37" s="190">
        <f t="shared" si="0"/>
        <v>0.30846141351536832</v>
      </c>
      <c r="H37" s="190">
        <f t="shared" si="0"/>
        <v>0.28294418343612948</v>
      </c>
      <c r="I37" s="190">
        <f t="shared" si="0"/>
        <v>0.29805804679968451</v>
      </c>
      <c r="J37" s="190">
        <f t="shared" si="0"/>
        <v>1</v>
      </c>
      <c r="K37" s="190">
        <f t="shared" si="0"/>
        <v>1</v>
      </c>
      <c r="L37" s="11"/>
    </row>
    <row r="38" spans="1:12">
      <c r="A38" s="7"/>
      <c r="B38" s="170" t="s">
        <v>571</v>
      </c>
      <c r="C38" s="171" t="s">
        <v>36</v>
      </c>
      <c r="D38" s="190">
        <f>D32/D30</f>
        <v>6.2495541812212084E-2</v>
      </c>
      <c r="E38" s="190">
        <f t="shared" ref="E38:K38" si="1">E32/E30</f>
        <v>3.4108852671412872E-2</v>
      </c>
      <c r="F38" s="190">
        <f t="shared" si="1"/>
        <v>2.987164377017524E-3</v>
      </c>
      <c r="G38" s="190">
        <f t="shared" si="1"/>
        <v>3.7100377500975855E-2</v>
      </c>
      <c r="H38" s="190">
        <f t="shared" si="1"/>
        <v>1.3921595287964173E-2</v>
      </c>
      <c r="I38" s="190">
        <f t="shared" si="1"/>
        <v>2.5496625865443604E-2</v>
      </c>
      <c r="J38" s="190">
        <f t="shared" si="1"/>
        <v>0.20446491715736886</v>
      </c>
      <c r="K38" s="190">
        <f t="shared" si="1"/>
        <v>0.22831366429337754</v>
      </c>
      <c r="L38" s="11"/>
    </row>
    <row r="39" spans="1:12">
      <c r="A39" s="7"/>
      <c r="B39" s="170" t="s">
        <v>41</v>
      </c>
      <c r="C39" s="171" t="s">
        <v>40</v>
      </c>
      <c r="D39" s="172">
        <f>D32*1000000/D35</f>
        <v>81.591799705134761</v>
      </c>
      <c r="E39" s="172">
        <f t="shared" ref="E39:K39" si="2">E32*1000000/E35</f>
        <v>50.351151501993265</v>
      </c>
      <c r="F39" s="172">
        <f t="shared" si="2"/>
        <v>5.1539563773468879</v>
      </c>
      <c r="G39" s="172">
        <f t="shared" si="2"/>
        <v>60.638214918590982</v>
      </c>
      <c r="H39" s="172">
        <f t="shared" si="2"/>
        <v>26.755260600741707</v>
      </c>
      <c r="I39" s="172">
        <f t="shared" si="2"/>
        <v>48.524749484778106</v>
      </c>
      <c r="J39" s="172">
        <f t="shared" si="2"/>
        <v>150.29314864341001</v>
      </c>
      <c r="K39" s="172">
        <f t="shared" si="2"/>
        <v>162.6873851635832</v>
      </c>
    </row>
    <row r="40" spans="1:12">
      <c r="A40" s="7"/>
      <c r="B40" s="170" t="s">
        <v>548</v>
      </c>
      <c r="C40" s="171"/>
      <c r="D40" s="172">
        <f>D33*1000000/D35</f>
        <v>16215.896563931785</v>
      </c>
      <c r="E40" s="172">
        <f t="shared" ref="E40:K40" si="3">E33*1000000/E35</f>
        <v>16270.391173891403</v>
      </c>
      <c r="F40" s="172">
        <f t="shared" si="3"/>
        <v>16277.050452479285</v>
      </c>
      <c r="G40" s="172">
        <f t="shared" si="3"/>
        <v>16336.447436803224</v>
      </c>
      <c r="H40" s="172">
        <f t="shared" si="3"/>
        <v>16396.150211419237</v>
      </c>
      <c r="I40" s="172">
        <f t="shared" si="3"/>
        <v>16492.9620279345</v>
      </c>
      <c r="J40" s="172">
        <f t="shared" si="3"/>
        <v>16695.602304713633</v>
      </c>
      <c r="K40" s="172">
        <f t="shared" si="3"/>
        <v>16928.11829302855</v>
      </c>
    </row>
    <row r="41" spans="1:12">
      <c r="A41" s="7"/>
      <c r="B41" s="181" t="s">
        <v>561</v>
      </c>
      <c r="C41" s="170"/>
      <c r="D41" s="170"/>
      <c r="E41" s="170"/>
      <c r="F41" s="170"/>
      <c r="G41" s="170"/>
      <c r="H41" s="170"/>
      <c r="I41" s="170"/>
      <c r="J41" s="170"/>
      <c r="K41" s="170"/>
      <c r="L41" s="12"/>
    </row>
    <row r="42" spans="1:12">
      <c r="A42" s="7"/>
      <c r="B42" s="170" t="s">
        <v>563</v>
      </c>
      <c r="C42" s="177" t="s">
        <v>36</v>
      </c>
      <c r="D42" s="178"/>
      <c r="E42" s="191"/>
      <c r="F42" s="191"/>
      <c r="G42" s="191"/>
      <c r="H42" s="179">
        <f>(H30-D30)/ABS(D30)</f>
        <v>0.47205048957555923</v>
      </c>
      <c r="I42" s="179">
        <f>(I30-E30)/ABS(E30)</f>
        <v>0.28925342806916116</v>
      </c>
      <c r="J42" s="179">
        <f>(J30-F30)/ABS(F30)</f>
        <v>-0.57397138992565122</v>
      </c>
      <c r="K42" s="179">
        <f>(K30-G30)/ABS(G30)</f>
        <v>-0.56403272071986266</v>
      </c>
      <c r="L42" s="12"/>
    </row>
    <row r="43" spans="1:12">
      <c r="A43" s="7"/>
      <c r="B43" s="170" t="s">
        <v>564</v>
      </c>
      <c r="C43" s="180" t="s">
        <v>36</v>
      </c>
      <c r="D43" s="170"/>
      <c r="E43" s="174">
        <f>E30/D30-1</f>
        <v>0.13069330542552149</v>
      </c>
      <c r="F43" s="174">
        <f t="shared" ref="F43:K43" si="4">F30/E30-1</f>
        <v>0.16879762645698237</v>
      </c>
      <c r="G43" s="174">
        <f t="shared" si="4"/>
        <v>-5.2702344537348011E-2</v>
      </c>
      <c r="H43" s="174">
        <f t="shared" si="4"/>
        <v>0.175850482740322</v>
      </c>
      <c r="I43" s="174">
        <f>I30/H30-1</f>
        <v>-9.7145237626855563E-3</v>
      </c>
      <c r="J43" s="174">
        <f t="shared" si="4"/>
        <v>-0.6137755251088195</v>
      </c>
      <c r="K43" s="174">
        <f t="shared" si="4"/>
        <v>-3.0603176043900393E-2</v>
      </c>
      <c r="L43" s="12"/>
    </row>
    <row r="44" spans="1:12" s="8" customFormat="1">
      <c r="A44" s="13"/>
      <c r="B44" s="170" t="s">
        <v>562</v>
      </c>
      <c r="C44" s="177" t="s">
        <v>36</v>
      </c>
      <c r="D44" s="178"/>
      <c r="E44" s="191"/>
      <c r="F44" s="191"/>
      <c r="G44" s="191"/>
      <c r="H44" s="179">
        <f>(H32-D32)/ABS(D32)</f>
        <v>-0.67208395086966155</v>
      </c>
      <c r="I44" s="179">
        <f>(I32-E32)/ABS(E32)</f>
        <v>-3.6273291925465835E-2</v>
      </c>
      <c r="J44" s="179">
        <f>(J32-F32)/ABS(F32)</f>
        <v>28.160733549083062</v>
      </c>
      <c r="K44" s="179">
        <f>(K32-G32)/ABS(G32)</f>
        <v>1.6829184431302435</v>
      </c>
      <c r="L44" s="14"/>
    </row>
    <row r="45" spans="1:12">
      <c r="A45" s="7"/>
      <c r="B45" s="170" t="s">
        <v>567</v>
      </c>
      <c r="C45" s="180" t="s">
        <v>36</v>
      </c>
      <c r="D45" s="170"/>
      <c r="E45" s="174">
        <f>E32/D32-1</f>
        <v>-0.38288955895129551</v>
      </c>
      <c r="F45" s="174">
        <f t="shared" ref="F45:K45" si="5">F32/E32-1</f>
        <v>-0.89763975155279507</v>
      </c>
      <c r="G45" s="174">
        <f t="shared" si="5"/>
        <v>10.76537216828479</v>
      </c>
      <c r="H45" s="174">
        <f>(H32-G32)/ABS(G32)</f>
        <v>-0.55877229175262455</v>
      </c>
      <c r="I45" s="174">
        <f>I32/H32-1</f>
        <v>0.81365265728089775</v>
      </c>
      <c r="J45" s="174">
        <f t="shared" si="5"/>
        <v>2.0972472859557159</v>
      </c>
      <c r="K45" s="174">
        <f t="shared" si="5"/>
        <v>8.2467076058005295E-2</v>
      </c>
      <c r="L45" s="12"/>
    </row>
    <row r="46" spans="1:12" s="8" customFormat="1">
      <c r="A46" s="13"/>
      <c r="B46" s="170" t="s">
        <v>565</v>
      </c>
      <c r="C46" s="177" t="s">
        <v>36</v>
      </c>
      <c r="D46" s="178"/>
      <c r="E46" s="191"/>
      <c r="F46" s="191"/>
      <c r="G46" s="191"/>
      <c r="H46" s="179">
        <f>(H39-D39)/ABS(D39)</f>
        <v>-0.67208395086966155</v>
      </c>
      <c r="I46" s="179">
        <f>(I39-E39)/ABS(E39)</f>
        <v>-3.6273291925465828E-2</v>
      </c>
      <c r="J46" s="179">
        <f>(J39-F39)/ABS(F39)</f>
        <v>28.160733549083062</v>
      </c>
      <c r="K46" s="179">
        <f>(K39-G39)/ABS(G39)</f>
        <v>1.6829184431302431</v>
      </c>
      <c r="L46" s="14"/>
    </row>
    <row r="47" spans="1:12">
      <c r="A47" s="7"/>
      <c r="B47" s="170" t="s">
        <v>566</v>
      </c>
      <c r="C47" s="180" t="s">
        <v>36</v>
      </c>
      <c r="D47" s="170"/>
      <c r="E47" s="174">
        <f>E39/D39-1</f>
        <v>-0.38288955895129562</v>
      </c>
      <c r="F47" s="174">
        <f t="shared" ref="F47:K47" si="6">F39/E39-1</f>
        <v>-0.89763975155279507</v>
      </c>
      <c r="G47" s="174">
        <f t="shared" si="6"/>
        <v>10.765372168284792</v>
      </c>
      <c r="H47" s="174">
        <f t="shared" si="6"/>
        <v>-0.55877229175262455</v>
      </c>
      <c r="I47" s="174">
        <f>I39/H39-1</f>
        <v>0.81365265728089775</v>
      </c>
      <c r="J47" s="174">
        <f t="shared" si="6"/>
        <v>2.0972472859557159</v>
      </c>
      <c r="K47" s="174">
        <f t="shared" si="6"/>
        <v>8.2467076058005295E-2</v>
      </c>
      <c r="L47" s="12"/>
    </row>
    <row r="48" spans="1:12">
      <c r="A48" s="7"/>
      <c r="B48" s="181" t="s">
        <v>550</v>
      </c>
      <c r="C48" s="180"/>
      <c r="D48" s="170"/>
      <c r="E48" s="170"/>
      <c r="F48" s="170"/>
      <c r="G48" s="170"/>
      <c r="H48" s="170"/>
      <c r="I48" s="170"/>
      <c r="J48" s="170"/>
      <c r="K48" s="170"/>
      <c r="L48" s="12"/>
    </row>
    <row r="49" spans="1:12">
      <c r="A49" s="7"/>
      <c r="B49" s="170" t="s">
        <v>42</v>
      </c>
      <c r="C49" s="180" t="s">
        <v>36</v>
      </c>
      <c r="D49" s="170"/>
      <c r="E49" s="174">
        <f>E32/AVERAGE(D33:E33)</f>
        <v>3.0998402715845153E-3</v>
      </c>
      <c r="F49" s="174">
        <f t="shared" ref="F49:K49" si="7">F32/AVERAGE(E33:F33)</f>
        <v>3.1670423970718694E-4</v>
      </c>
      <c r="G49" s="174">
        <f t="shared" si="7"/>
        <v>3.7185962158642291E-3</v>
      </c>
      <c r="H49" s="174">
        <f t="shared" si="7"/>
        <v>1.6347777153699042E-3</v>
      </c>
      <c r="I49" s="174">
        <f>I32/AVERAGE(H33:I33)</f>
        <v>2.9508093214334571E-3</v>
      </c>
      <c r="J49" s="174">
        <f t="shared" si="7"/>
        <v>9.0569237727203648E-3</v>
      </c>
      <c r="K49" s="174">
        <f t="shared" si="7"/>
        <v>9.6769412945043078E-3</v>
      </c>
      <c r="L49" s="12"/>
    </row>
    <row r="50" spans="1:12">
      <c r="A50" s="7"/>
      <c r="B50" s="170" t="s">
        <v>43</v>
      </c>
      <c r="C50" s="182" t="s">
        <v>36</v>
      </c>
      <c r="D50" s="171"/>
      <c r="E50" s="175">
        <f>E32/AVERAGE(D34:E34)</f>
        <v>1.3691859347696009E-3</v>
      </c>
      <c r="F50" s="175">
        <f t="shared" ref="F50:K50" si="8">F32/AVERAGE(E34:F34)</f>
        <v>1.4019222403110603E-4</v>
      </c>
      <c r="G50" s="175">
        <f t="shared" si="8"/>
        <v>1.646476919253207E-3</v>
      </c>
      <c r="H50" s="175">
        <f t="shared" si="8"/>
        <v>7.2510197252673798E-4</v>
      </c>
      <c r="I50" s="174">
        <f>I32/AVERAGE(H34:I34)</f>
        <v>1.3103786296467094E-3</v>
      </c>
      <c r="J50" s="174">
        <f t="shared" si="8"/>
        <v>4.0201903321873365E-3</v>
      </c>
      <c r="K50" s="174">
        <f t="shared" si="8"/>
        <v>4.3315655498040668E-3</v>
      </c>
      <c r="L50" s="12"/>
    </row>
    <row r="51" spans="1:12">
      <c r="A51" s="7"/>
      <c r="B51" s="176" t="s">
        <v>551</v>
      </c>
      <c r="C51" s="182"/>
      <c r="D51" s="171"/>
      <c r="E51" s="171"/>
      <c r="F51" s="171"/>
      <c r="G51" s="171"/>
      <c r="H51" s="171"/>
      <c r="I51" s="171"/>
      <c r="J51" s="171"/>
      <c r="K51" s="171"/>
    </row>
    <row r="52" spans="1:12">
      <c r="A52" s="7"/>
      <c r="B52" s="170" t="s">
        <v>552</v>
      </c>
      <c r="C52" s="182" t="s">
        <v>36</v>
      </c>
      <c r="D52" s="175">
        <f t="shared" ref="D52:K52" si="9">1-D33/D34</f>
        <v>0.56060686921627911</v>
      </c>
      <c r="E52" s="175">
        <f t="shared" si="9"/>
        <v>0.55598542504107695</v>
      </c>
      <c r="F52" s="175">
        <f t="shared" si="9"/>
        <v>0.55868625491784629</v>
      </c>
      <c r="G52" s="175">
        <f t="shared" si="9"/>
        <v>0.55577265300138301</v>
      </c>
      <c r="H52" s="175">
        <f t="shared" si="9"/>
        <v>0.55712731348070688</v>
      </c>
      <c r="I52" s="175">
        <f t="shared" si="9"/>
        <v>0.554724628059303</v>
      </c>
      <c r="J52" s="175">
        <f t="shared" si="9"/>
        <v>0.55748921934035955</v>
      </c>
      <c r="K52" s="175">
        <f t="shared" si="9"/>
        <v>0.54722971693141709</v>
      </c>
    </row>
    <row r="53" spans="1:12">
      <c r="A53" s="7"/>
      <c r="B53" s="170" t="s">
        <v>553</v>
      </c>
      <c r="C53" s="182" t="s">
        <v>36</v>
      </c>
      <c r="D53" s="175">
        <f t="shared" ref="D53:K53" si="10">D34/D33-1</f>
        <v>1.2758662572087922</v>
      </c>
      <c r="E53" s="175">
        <f t="shared" si="10"/>
        <v>1.2521783211564905</v>
      </c>
      <c r="F53" s="175">
        <f t="shared" si="10"/>
        <v>1.2659616002076772</v>
      </c>
      <c r="G53" s="175">
        <f t="shared" si="10"/>
        <v>1.2510995929368423</v>
      </c>
      <c r="H53" s="175">
        <f t="shared" si="10"/>
        <v>1.2579852640256166</v>
      </c>
      <c r="I53" s="175">
        <f t="shared" si="10"/>
        <v>1.2458012794230688</v>
      </c>
      <c r="J53" s="175">
        <f t="shared" si="10"/>
        <v>1.2598319491997989</v>
      </c>
      <c r="K53" s="175">
        <f t="shared" si="10"/>
        <v>1.2086255158413874</v>
      </c>
    </row>
    <row r="54" spans="1:12">
      <c r="A54" s="7"/>
      <c r="B54" s="170" t="s">
        <v>554</v>
      </c>
      <c r="C54" s="182" t="s">
        <v>40</v>
      </c>
      <c r="D54" s="186">
        <f>'Input quaterly MSR'!Y19/'Input quaterly MSR'!Y31</f>
        <v>0.58884957248379477</v>
      </c>
      <c r="E54" s="186">
        <f>'Input quaterly MSR'!Z19/'Input quaterly MSR'!Z31</f>
        <v>0.56686504612826571</v>
      </c>
      <c r="F54" s="186">
        <f>'Input quaterly MSR'!AA19/'Input quaterly MSR'!AA31</f>
        <v>0.70941269622928294</v>
      </c>
      <c r="G54" s="186">
        <f>'Input quaterly MSR'!AB19/'Input quaterly MSR'!AB31</f>
        <v>0.74954209132391314</v>
      </c>
      <c r="H54" s="186">
        <f>'Input quaterly MSR'!AD19/'Input quaterly MSR'!AC31</f>
        <v>0.78548368725265105</v>
      </c>
      <c r="I54" s="186">
        <f>'Input quaterly MSR'!AD19/'Input quaterly MSR'!AD31</f>
        <v>0.80177304863487797</v>
      </c>
      <c r="J54" s="186">
        <f>'Input quaterly MSR'!AE19/'Input quaterly MSR'!AE31</f>
        <v>0.70938293590681478</v>
      </c>
      <c r="K54" s="186">
        <f>'Input quaterly MSR'!AF19/'Input quaterly MSR'!AF31</f>
        <v>0.71837034914731923</v>
      </c>
    </row>
    <row r="55" spans="1:12">
      <c r="A55" s="7"/>
      <c r="B55" s="170" t="s">
        <v>555</v>
      </c>
      <c r="C55" s="182" t="s">
        <v>40</v>
      </c>
      <c r="D55" s="192">
        <f>('Input quaterly MSR'!Y19-'Input quaterly MSR'!Y23)/'Input quaterly MSR'!Y31</f>
        <v>0.33930737551673013</v>
      </c>
      <c r="E55" s="192">
        <f>('Input quaterly MSR'!Z19-'Input quaterly MSR'!Z23)/'Input quaterly MSR'!Z31</f>
        <v>0.31667478383515013</v>
      </c>
      <c r="F55" s="192">
        <f>('Input quaterly MSR'!AA19-'Input quaterly MSR'!AA23)/'Input quaterly MSR'!AA31</f>
        <v>0.39326741295087686</v>
      </c>
      <c r="G55" s="192">
        <f>('Input quaterly MSR'!AB19-'Input quaterly MSR'!AB23)/'Input quaterly MSR'!AB31</f>
        <v>0.38425279738339552</v>
      </c>
      <c r="H55" s="192">
        <f>('Input quaterly MSR'!AD19-'Input quaterly MSR'!AC23)/'Input quaterly MSR'!AC31</f>
        <v>0.4633644371387477</v>
      </c>
      <c r="I55" s="192">
        <f>('Input quaterly MSR'!AD19-'Input quaterly MSR'!AD23)/'Input quaterly MSR'!AD31</f>
        <v>0.46203960435539621</v>
      </c>
      <c r="J55" s="192">
        <f>('Input quaterly MSR'!AE19-'Input quaterly MSR'!AE23)/'Input quaterly MSR'!AE31</f>
        <v>0.42015713146808475</v>
      </c>
      <c r="K55" s="192">
        <f>('Input quaterly MSR'!AF19-'Input quaterly MSR'!AF23)/'Input quaterly MSR'!AF31</f>
        <v>0.3812126597205785</v>
      </c>
    </row>
    <row r="56" spans="1:12">
      <c r="A56" s="7"/>
      <c r="B56" s="193" t="s">
        <v>556</v>
      </c>
      <c r="C56" s="171"/>
      <c r="D56" s="172"/>
      <c r="E56" s="172"/>
      <c r="F56" s="172"/>
      <c r="G56" s="172"/>
      <c r="H56" s="172"/>
      <c r="I56" s="172"/>
      <c r="J56" s="172"/>
      <c r="K56" s="172"/>
    </row>
    <row r="57" spans="1:12">
      <c r="A57" s="7"/>
      <c r="B57" s="170" t="s">
        <v>557</v>
      </c>
      <c r="C57" s="171" t="s">
        <v>45</v>
      </c>
      <c r="D57" s="172"/>
      <c r="E57" s="172"/>
      <c r="F57" s="172"/>
      <c r="G57" s="172"/>
      <c r="H57" s="172"/>
      <c r="I57" s="172"/>
      <c r="J57" s="172"/>
      <c r="K57" s="172">
        <f>'Tổng hợp'!D48</f>
        <v>19000</v>
      </c>
    </row>
    <row r="58" spans="1:12">
      <c r="A58" s="7"/>
      <c r="B58" s="170" t="s">
        <v>558</v>
      </c>
      <c r="C58" s="171" t="s">
        <v>38</v>
      </c>
      <c r="D58" s="172"/>
      <c r="E58" s="172"/>
      <c r="F58" s="172"/>
      <c r="G58" s="172"/>
      <c r="H58" s="172"/>
      <c r="I58" s="172"/>
      <c r="J58" s="172"/>
      <c r="K58" s="172">
        <f>K57*K35/1000000</f>
        <v>13669498.699999999</v>
      </c>
    </row>
    <row r="59" spans="1:12">
      <c r="A59" s="7"/>
      <c r="B59" s="170" t="s">
        <v>559</v>
      </c>
      <c r="C59" s="171" t="s">
        <v>40</v>
      </c>
      <c r="D59" s="172"/>
      <c r="E59" s="172"/>
      <c r="F59" s="172"/>
      <c r="G59" s="172"/>
      <c r="H59" s="172"/>
      <c r="I59" s="172"/>
      <c r="J59" s="172"/>
      <c r="K59" s="194">
        <f>K57/(SUM(H32:K32)*1000000/K35)</f>
        <v>48.936211260395297</v>
      </c>
    </row>
    <row r="60" spans="1:12">
      <c r="A60" s="7"/>
      <c r="B60" s="170" t="s">
        <v>560</v>
      </c>
      <c r="C60" s="171" t="s">
        <v>40</v>
      </c>
      <c r="D60" s="172"/>
      <c r="E60" s="172"/>
      <c r="F60" s="172"/>
      <c r="G60" s="172"/>
      <c r="H60" s="172"/>
      <c r="I60" s="172"/>
      <c r="J60" s="172"/>
      <c r="K60" s="195">
        <f>K57/K40</f>
        <v>1.1223929128510819</v>
      </c>
    </row>
  </sheetData>
  <mergeCells count="3">
    <mergeCell ref="I2:K2"/>
    <mergeCell ref="I20:K20"/>
    <mergeCell ref="I3:K19"/>
  </mergeCells>
  <conditionalFormatting sqref="E16:G18">
    <cfRule type="cellIs" dxfId="9" priority="3" operator="lessThan">
      <formula>0</formula>
    </cfRule>
    <cfRule type="cellIs" dxfId="8" priority="4" operator="greaterThan">
      <formula>0</formula>
    </cfRule>
  </conditionalFormatting>
  <conditionalFormatting sqref="H42:K42 H44:K44 H46:K46">
    <cfRule type="cellIs" dxfId="7" priority="1" operator="lessThan">
      <formula>0</formula>
    </cfRule>
    <cfRule type="cellIs" dxfId="6" priority="2" operator="greaterThan">
      <formula>0</formula>
    </cfRule>
  </conditionalFormatting>
  <pageMargins left="0.7" right="0.7" top="0.75" bottom="0.75" header="0.3" footer="0.3"/>
  <pageSetup orientation="portrait" horizontalDpi="300" verticalDpi="0" r:id="rId1"/>
  <drawing r:id="rId2"/>
</worksheet>
</file>

<file path=xl/worksheets/sheet141.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1544</v>
      </c>
      <c r="E2" s="24" t="s">
        <v>1544</v>
      </c>
      <c r="F2" s="24" t="s">
        <v>1544</v>
      </c>
      <c r="G2" s="24" t="s">
        <v>1544</v>
      </c>
    </row>
    <row r="3" spans="1:17" ht="45" customHeight="1" thickBot="1">
      <c r="A3" s="252" t="s">
        <v>1</v>
      </c>
      <c r="B3" s="253"/>
      <c r="C3" s="15"/>
      <c r="D3" s="16">
        <v>2825732</v>
      </c>
      <c r="E3" s="16">
        <v>2657875</v>
      </c>
      <c r="F3" s="16">
        <v>4048817</v>
      </c>
      <c r="G3" s="16">
        <v>5404645</v>
      </c>
      <c r="I3" s="22">
        <f>REPLACE(D3,1,3,"")/1</f>
        <v>5732</v>
      </c>
      <c r="J3" s="22">
        <f t="shared" ref="J3:L16" si="0">REPLACE(E3,1,3,"")/1</f>
        <v>7875</v>
      </c>
      <c r="K3" s="22">
        <f t="shared" si="0"/>
        <v>8817</v>
      </c>
      <c r="L3" s="22">
        <f t="shared" si="0"/>
        <v>4645</v>
      </c>
      <c r="N3" s="2">
        <f>D3</f>
        <v>2825732</v>
      </c>
      <c r="O3" s="2">
        <f t="shared" ref="O3:Q17" si="1">E3</f>
        <v>2657875</v>
      </c>
      <c r="P3" s="2">
        <f t="shared" si="1"/>
        <v>4048817</v>
      </c>
      <c r="Q3" s="2">
        <f t="shared" si="1"/>
        <v>5404645</v>
      </c>
    </row>
    <row r="4" spans="1:17" ht="61.5" customHeight="1" thickBot="1">
      <c r="A4" s="244" t="s">
        <v>2</v>
      </c>
      <c r="B4" s="245"/>
      <c r="C4" s="15"/>
      <c r="D4" s="17">
        <v>2086313</v>
      </c>
      <c r="E4" s="17">
        <v>1894376</v>
      </c>
      <c r="F4" s="17">
        <v>2945556</v>
      </c>
      <c r="G4" s="17">
        <v>3713763</v>
      </c>
      <c r="I4" s="22">
        <f t="shared" ref="I4:I16" si="2">REPLACE(D4,1,3,"")/1</f>
        <v>6313</v>
      </c>
      <c r="J4" s="22">
        <f t="shared" si="0"/>
        <v>4376</v>
      </c>
      <c r="K4" s="22">
        <f t="shared" si="0"/>
        <v>5556</v>
      </c>
      <c r="L4" s="22">
        <f t="shared" si="0"/>
        <v>3763</v>
      </c>
      <c r="N4" s="2">
        <f t="shared" ref="N4:Q38" si="3">D4</f>
        <v>2086313</v>
      </c>
      <c r="O4" s="2">
        <f t="shared" si="1"/>
        <v>1894376</v>
      </c>
      <c r="P4" s="2">
        <f t="shared" si="1"/>
        <v>2945556</v>
      </c>
      <c r="Q4" s="2">
        <f t="shared" si="1"/>
        <v>3713763</v>
      </c>
    </row>
    <row r="5" spans="1:17" ht="61.5" customHeight="1" thickBot="1">
      <c r="A5" s="254" t="s">
        <v>3</v>
      </c>
      <c r="B5" s="255"/>
      <c r="C5" s="15"/>
      <c r="D5" s="16">
        <v>739419</v>
      </c>
      <c r="E5" s="16">
        <v>763499</v>
      </c>
      <c r="F5" s="16">
        <v>1103261</v>
      </c>
      <c r="G5" s="16">
        <v>1690882</v>
      </c>
      <c r="I5" s="22">
        <f t="shared" si="2"/>
        <v>419</v>
      </c>
      <c r="J5" s="22">
        <f t="shared" si="0"/>
        <v>499</v>
      </c>
      <c r="K5" s="22">
        <f t="shared" si="0"/>
        <v>3261</v>
      </c>
      <c r="L5" s="22">
        <f t="shared" si="0"/>
        <v>882</v>
      </c>
      <c r="N5" s="2">
        <f t="shared" si="3"/>
        <v>739419</v>
      </c>
      <c r="O5" s="2">
        <f t="shared" si="1"/>
        <v>763499</v>
      </c>
      <c r="P5" s="2">
        <f t="shared" si="1"/>
        <v>1103261</v>
      </c>
      <c r="Q5" s="2">
        <f t="shared" si="1"/>
        <v>1690882</v>
      </c>
    </row>
    <row r="6" spans="1:17" ht="30" customHeight="1" thickBot="1">
      <c r="A6" s="244" t="s">
        <v>4</v>
      </c>
      <c r="B6" s="245"/>
      <c r="C6" s="15"/>
      <c r="D6" s="17">
        <v>28076</v>
      </c>
      <c r="E6" s="17">
        <v>556079</v>
      </c>
      <c r="F6" s="17">
        <v>221047</v>
      </c>
      <c r="G6" s="17">
        <v>42000</v>
      </c>
      <c r="I6" s="22">
        <f t="shared" si="2"/>
        <v>76</v>
      </c>
      <c r="J6" s="22">
        <f t="shared" si="0"/>
        <v>79</v>
      </c>
      <c r="K6" s="22">
        <f t="shared" si="0"/>
        <v>47</v>
      </c>
      <c r="L6" s="22">
        <f t="shared" si="0"/>
        <v>0</v>
      </c>
      <c r="N6" s="2">
        <f t="shared" si="3"/>
        <v>28076</v>
      </c>
      <c r="O6" s="2">
        <f t="shared" si="1"/>
        <v>556079</v>
      </c>
      <c r="P6" s="2">
        <f t="shared" si="1"/>
        <v>221047</v>
      </c>
      <c r="Q6" s="2">
        <f t="shared" si="1"/>
        <v>42000</v>
      </c>
    </row>
    <row r="7" spans="1:17" ht="24" customHeight="1" thickBot="1">
      <c r="A7" s="244" t="s">
        <v>5</v>
      </c>
      <c r="B7" s="245"/>
      <c r="C7" s="15"/>
      <c r="D7" s="17">
        <v>614292</v>
      </c>
      <c r="E7" s="17">
        <v>834759</v>
      </c>
      <c r="F7" s="17">
        <v>966861</v>
      </c>
      <c r="G7" s="17">
        <v>1137924</v>
      </c>
      <c r="I7" s="22">
        <f t="shared" si="2"/>
        <v>292</v>
      </c>
      <c r="J7" s="22">
        <f t="shared" si="0"/>
        <v>759</v>
      </c>
      <c r="K7" s="22">
        <f t="shared" si="0"/>
        <v>861</v>
      </c>
      <c r="L7" s="22">
        <f t="shared" si="0"/>
        <v>7924</v>
      </c>
      <c r="N7" s="2">
        <f t="shared" si="3"/>
        <v>614292</v>
      </c>
      <c r="O7" s="2">
        <f t="shared" si="1"/>
        <v>834759</v>
      </c>
      <c r="P7" s="2">
        <f t="shared" si="1"/>
        <v>966861</v>
      </c>
      <c r="Q7" s="2">
        <f t="shared" si="1"/>
        <v>1137924</v>
      </c>
    </row>
    <row r="8" spans="1:17" ht="24" customHeight="1" thickBot="1">
      <c r="A8" s="244" t="s">
        <v>6</v>
      </c>
      <c r="B8" s="245"/>
      <c r="C8" s="15"/>
      <c r="D8" s="17">
        <v>91853</v>
      </c>
      <c r="E8" s="17">
        <v>160180</v>
      </c>
      <c r="F8" s="17">
        <v>132925</v>
      </c>
      <c r="G8" s="17">
        <v>135288</v>
      </c>
      <c r="I8" s="22">
        <f t="shared" si="2"/>
        <v>53</v>
      </c>
      <c r="J8" s="22">
        <f t="shared" si="0"/>
        <v>180</v>
      </c>
      <c r="K8" s="22">
        <f t="shared" si="0"/>
        <v>925</v>
      </c>
      <c r="L8" s="22">
        <f t="shared" si="0"/>
        <v>288</v>
      </c>
      <c r="N8" s="2">
        <f t="shared" si="3"/>
        <v>91853</v>
      </c>
      <c r="O8" s="2">
        <f t="shared" si="1"/>
        <v>160180</v>
      </c>
      <c r="P8" s="2">
        <f t="shared" si="1"/>
        <v>132925</v>
      </c>
      <c r="Q8" s="2">
        <f t="shared" si="1"/>
        <v>135288</v>
      </c>
    </row>
    <row r="9" spans="1:17" ht="37.5" customHeight="1" thickBot="1">
      <c r="A9" s="244" t="s">
        <v>7</v>
      </c>
      <c r="B9" s="245"/>
      <c r="C9" s="15"/>
      <c r="D9" s="17">
        <v>280525</v>
      </c>
      <c r="E9" s="17">
        <v>247909</v>
      </c>
      <c r="F9" s="17">
        <v>93030</v>
      </c>
      <c r="G9" s="17">
        <v>124952</v>
      </c>
      <c r="I9" s="22">
        <f t="shared" si="2"/>
        <v>525</v>
      </c>
      <c r="J9" s="22">
        <f t="shared" si="0"/>
        <v>909</v>
      </c>
      <c r="K9" s="22">
        <f t="shared" si="0"/>
        <v>30</v>
      </c>
      <c r="L9" s="22">
        <f t="shared" si="0"/>
        <v>952</v>
      </c>
      <c r="N9" s="2">
        <f t="shared" si="3"/>
        <v>280525</v>
      </c>
      <c r="O9" s="2">
        <f t="shared" si="1"/>
        <v>247909</v>
      </c>
      <c r="P9" s="2">
        <f t="shared" si="1"/>
        <v>93030</v>
      </c>
      <c r="Q9" s="2">
        <f t="shared" si="1"/>
        <v>124952</v>
      </c>
    </row>
    <row r="10" spans="1:17" ht="61.5" customHeight="1" thickBot="1">
      <c r="A10" s="254" t="s">
        <v>8</v>
      </c>
      <c r="B10" s="255"/>
      <c r="C10" s="15"/>
      <c r="D10" s="16">
        <v>-219177</v>
      </c>
      <c r="E10" s="16">
        <v>76729</v>
      </c>
      <c r="F10" s="16">
        <v>131492</v>
      </c>
      <c r="G10" s="16">
        <v>334718</v>
      </c>
      <c r="I10" s="22">
        <f t="shared" si="2"/>
        <v>9177</v>
      </c>
      <c r="J10" s="22">
        <f t="shared" si="0"/>
        <v>29</v>
      </c>
      <c r="K10" s="22">
        <f t="shared" si="0"/>
        <v>492</v>
      </c>
      <c r="L10" s="22">
        <f t="shared" si="0"/>
        <v>718</v>
      </c>
      <c r="N10" s="2">
        <f t="shared" si="3"/>
        <v>-219177</v>
      </c>
      <c r="O10" s="2">
        <f t="shared" si="1"/>
        <v>76729</v>
      </c>
      <c r="P10" s="2">
        <f t="shared" si="1"/>
        <v>131492</v>
      </c>
      <c r="Q10" s="2">
        <f t="shared" si="1"/>
        <v>334718</v>
      </c>
    </row>
    <row r="11" spans="1:17" ht="48" customHeight="1" thickBot="1">
      <c r="A11" s="244" t="s">
        <v>9</v>
      </c>
      <c r="B11" s="245"/>
      <c r="C11" s="15"/>
      <c r="D11" s="17">
        <v>226898</v>
      </c>
      <c r="E11" s="17">
        <v>-18170</v>
      </c>
      <c r="F11" s="17">
        <v>-30927</v>
      </c>
      <c r="G11" s="17">
        <v>-42595</v>
      </c>
      <c r="I11" s="22">
        <f t="shared" si="2"/>
        <v>898</v>
      </c>
      <c r="J11" s="22">
        <f t="shared" si="0"/>
        <v>170</v>
      </c>
      <c r="K11" s="22">
        <f t="shared" si="0"/>
        <v>927</v>
      </c>
      <c r="L11" s="22">
        <f t="shared" si="0"/>
        <v>595</v>
      </c>
      <c r="N11" s="2">
        <f t="shared" si="3"/>
        <v>226898</v>
      </c>
      <c r="O11" s="2">
        <f t="shared" si="1"/>
        <v>-18170</v>
      </c>
      <c r="P11" s="2">
        <f t="shared" si="1"/>
        <v>-30927</v>
      </c>
      <c r="Q11" s="2">
        <f t="shared" si="1"/>
        <v>-42595</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7722</v>
      </c>
      <c r="E13" s="16">
        <v>58559</v>
      </c>
      <c r="F13" s="16">
        <v>100565</v>
      </c>
      <c r="G13" s="16">
        <v>292122</v>
      </c>
      <c r="I13" s="22">
        <f t="shared" si="2"/>
        <v>2</v>
      </c>
      <c r="J13" s="22">
        <f t="shared" si="0"/>
        <v>59</v>
      </c>
      <c r="K13" s="22">
        <f t="shared" si="0"/>
        <v>565</v>
      </c>
      <c r="L13" s="22">
        <f t="shared" si="0"/>
        <v>122</v>
      </c>
      <c r="N13" s="2">
        <f t="shared" si="3"/>
        <v>7722</v>
      </c>
      <c r="O13" s="2">
        <f t="shared" si="1"/>
        <v>58559</v>
      </c>
      <c r="P13" s="2">
        <f t="shared" si="1"/>
        <v>100565</v>
      </c>
      <c r="Q13" s="2">
        <f t="shared" si="1"/>
        <v>292122</v>
      </c>
    </row>
    <row r="14" spans="1:17" ht="61.5" customHeight="1" thickBot="1">
      <c r="A14" s="254" t="s">
        <v>12</v>
      </c>
      <c r="B14" s="255"/>
      <c r="C14" s="15"/>
      <c r="D14" s="16">
        <v>35654</v>
      </c>
      <c r="E14" s="16">
        <v>84322</v>
      </c>
      <c r="F14" s="16">
        <v>115346</v>
      </c>
      <c r="G14" s="16">
        <v>301126</v>
      </c>
      <c r="I14" s="22">
        <f t="shared" si="2"/>
        <v>54</v>
      </c>
      <c r="J14" s="22">
        <f t="shared" si="0"/>
        <v>22</v>
      </c>
      <c r="K14" s="22">
        <f t="shared" si="0"/>
        <v>346</v>
      </c>
      <c r="L14" s="22">
        <f t="shared" si="0"/>
        <v>126</v>
      </c>
      <c r="N14" s="2">
        <f t="shared" si="3"/>
        <v>35654</v>
      </c>
      <c r="O14" s="2">
        <f t="shared" si="1"/>
        <v>84322</v>
      </c>
      <c r="P14" s="2">
        <f t="shared" si="1"/>
        <v>115346</v>
      </c>
      <c r="Q14" s="2">
        <f t="shared" si="1"/>
        <v>301126</v>
      </c>
    </row>
    <row r="15" spans="1:17" ht="61.5" customHeight="1" thickBot="1">
      <c r="A15" s="254" t="s">
        <v>13</v>
      </c>
      <c r="B15" s="255"/>
      <c r="C15" s="15"/>
      <c r="D15" s="16">
        <v>46676</v>
      </c>
      <c r="E15" s="16">
        <v>152136</v>
      </c>
      <c r="F15" s="16">
        <v>109841</v>
      </c>
      <c r="G15" s="16">
        <v>205914</v>
      </c>
      <c r="I15" s="22">
        <f t="shared" si="2"/>
        <v>76</v>
      </c>
      <c r="J15" s="22">
        <f t="shared" si="0"/>
        <v>136</v>
      </c>
      <c r="K15" s="22">
        <f t="shared" si="0"/>
        <v>841</v>
      </c>
      <c r="L15" s="22">
        <f t="shared" si="0"/>
        <v>914</v>
      </c>
      <c r="N15" s="2">
        <f t="shared" si="3"/>
        <v>46676</v>
      </c>
      <c r="O15" s="2">
        <f t="shared" si="1"/>
        <v>152136</v>
      </c>
      <c r="P15" s="2">
        <f t="shared" si="1"/>
        <v>109841</v>
      </c>
      <c r="Q15" s="2">
        <f t="shared" si="1"/>
        <v>205914</v>
      </c>
    </row>
    <row r="16" spans="1:17" ht="37.5" customHeight="1" thickBot="1">
      <c r="A16" s="244" t="s">
        <v>14</v>
      </c>
      <c r="B16" s="245"/>
      <c r="C16" s="15"/>
      <c r="D16" s="18"/>
      <c r="E16" s="18">
        <v>211</v>
      </c>
      <c r="F16" s="18">
        <v>153</v>
      </c>
      <c r="G16" s="18">
        <v>286</v>
      </c>
      <c r="I16" s="22" t="e">
        <f t="shared" si="2"/>
        <v>#VALUE!</v>
      </c>
      <c r="J16" s="22" t="e">
        <f t="shared" si="0"/>
        <v>#VALUE!</v>
      </c>
      <c r="K16" s="22" t="e">
        <f t="shared" si="0"/>
        <v>#VALUE!</v>
      </c>
      <c r="L16" s="22" t="e">
        <f t="shared" si="0"/>
        <v>#VALUE!</v>
      </c>
      <c r="N16" s="2">
        <f t="shared" si="3"/>
        <v>0</v>
      </c>
      <c r="O16" s="2">
        <f t="shared" si="1"/>
        <v>211</v>
      </c>
      <c r="P16" s="2">
        <f t="shared" si="1"/>
        <v>153</v>
      </c>
      <c r="Q16" s="2">
        <f t="shared" si="1"/>
        <v>286</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1184</v>
      </c>
      <c r="E18" s="20" t="s">
        <v>1183</v>
      </c>
      <c r="F18" s="20" t="s">
        <v>1345</v>
      </c>
      <c r="G18" s="20" t="s">
        <v>1609</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2040557</v>
      </c>
      <c r="E19" s="16">
        <v>2490178</v>
      </c>
      <c r="F19" s="16">
        <v>2496131</v>
      </c>
      <c r="G19" s="16">
        <v>3456003</v>
      </c>
      <c r="I19" s="22">
        <f t="shared" ref="I19:L38" si="4">REPLACE(D19,1,3,"")/1</f>
        <v>557</v>
      </c>
      <c r="J19" s="22">
        <f t="shared" si="4"/>
        <v>178</v>
      </c>
      <c r="K19" s="22">
        <f t="shared" si="4"/>
        <v>6131</v>
      </c>
      <c r="L19" s="22">
        <f t="shared" si="4"/>
        <v>6003</v>
      </c>
      <c r="N19" s="2">
        <f t="shared" si="3"/>
        <v>2040557</v>
      </c>
      <c r="O19" s="2">
        <f t="shared" si="3"/>
        <v>2490178</v>
      </c>
      <c r="P19" s="2">
        <f t="shared" si="3"/>
        <v>2496131</v>
      </c>
      <c r="Q19" s="2">
        <f t="shared" si="3"/>
        <v>3456003</v>
      </c>
    </row>
    <row r="20" spans="1:17" ht="61.5" customHeight="1" thickBot="1">
      <c r="A20" s="244" t="s">
        <v>17</v>
      </c>
      <c r="B20" s="245"/>
      <c r="C20" s="15"/>
      <c r="D20" s="17">
        <v>136443</v>
      </c>
      <c r="E20" s="17">
        <v>372014</v>
      </c>
      <c r="F20" s="17">
        <v>603345</v>
      </c>
      <c r="G20" s="17">
        <v>780414</v>
      </c>
      <c r="I20" s="22">
        <f t="shared" si="4"/>
        <v>443</v>
      </c>
      <c r="J20" s="22">
        <f t="shared" si="4"/>
        <v>14</v>
      </c>
      <c r="K20" s="22">
        <f t="shared" si="4"/>
        <v>345</v>
      </c>
      <c r="L20" s="22">
        <f t="shared" si="4"/>
        <v>414</v>
      </c>
      <c r="N20" s="2">
        <f t="shared" si="3"/>
        <v>136443</v>
      </c>
      <c r="O20" s="2">
        <f t="shared" si="3"/>
        <v>372014</v>
      </c>
      <c r="P20" s="2">
        <f t="shared" si="3"/>
        <v>603345</v>
      </c>
      <c r="Q20" s="2">
        <f t="shared" si="3"/>
        <v>780414</v>
      </c>
    </row>
    <row r="21" spans="1:17" ht="30" customHeight="1" thickBot="1">
      <c r="A21" s="244" t="s">
        <v>18</v>
      </c>
      <c r="B21" s="245"/>
      <c r="C21" s="15"/>
      <c r="D21" s="18"/>
      <c r="E21" s="17">
        <v>2100</v>
      </c>
      <c r="F21" s="18"/>
      <c r="G21" s="17">
        <v>32500</v>
      </c>
      <c r="I21" s="22" t="e">
        <f t="shared" si="4"/>
        <v>#VALUE!</v>
      </c>
      <c r="J21" s="22">
        <f t="shared" si="4"/>
        <v>0</v>
      </c>
      <c r="K21" s="22" t="e">
        <f t="shared" si="4"/>
        <v>#VALUE!</v>
      </c>
      <c r="L21" s="22">
        <f t="shared" si="4"/>
        <v>0</v>
      </c>
      <c r="N21" s="2">
        <f t="shared" si="3"/>
        <v>0</v>
      </c>
      <c r="O21" s="2">
        <f t="shared" si="3"/>
        <v>2100</v>
      </c>
      <c r="P21" s="2">
        <f t="shared" si="3"/>
        <v>0</v>
      </c>
      <c r="Q21" s="2">
        <f t="shared" si="3"/>
        <v>32500</v>
      </c>
    </row>
    <row r="22" spans="1:17" ht="36" customHeight="1" thickBot="1">
      <c r="A22" s="244" t="s">
        <v>19</v>
      </c>
      <c r="B22" s="245"/>
      <c r="C22" s="15"/>
      <c r="D22" s="17">
        <v>969536</v>
      </c>
      <c r="E22" s="17">
        <v>747081</v>
      </c>
      <c r="F22" s="17">
        <v>583834</v>
      </c>
      <c r="G22" s="17">
        <v>860461</v>
      </c>
      <c r="I22" s="22">
        <f t="shared" si="4"/>
        <v>536</v>
      </c>
      <c r="J22" s="22">
        <f t="shared" si="4"/>
        <v>81</v>
      </c>
      <c r="K22" s="22">
        <f t="shared" si="4"/>
        <v>834</v>
      </c>
      <c r="L22" s="22">
        <f t="shared" si="4"/>
        <v>461</v>
      </c>
      <c r="N22" s="2">
        <f t="shared" si="3"/>
        <v>969536</v>
      </c>
      <c r="O22" s="2">
        <f t="shared" si="3"/>
        <v>747081</v>
      </c>
      <c r="P22" s="2">
        <f t="shared" si="3"/>
        <v>583834</v>
      </c>
      <c r="Q22" s="2">
        <f t="shared" si="3"/>
        <v>860461</v>
      </c>
    </row>
    <row r="23" spans="1:17" ht="24" customHeight="1" thickBot="1">
      <c r="A23" s="244" t="s">
        <v>20</v>
      </c>
      <c r="B23" s="245"/>
      <c r="C23" s="15"/>
      <c r="D23" s="17">
        <v>653672</v>
      </c>
      <c r="E23" s="17">
        <v>1084398</v>
      </c>
      <c r="F23" s="17">
        <v>1112385</v>
      </c>
      <c r="G23" s="17">
        <v>1409063</v>
      </c>
      <c r="I23" s="22">
        <f t="shared" si="4"/>
        <v>672</v>
      </c>
      <c r="J23" s="22">
        <f t="shared" si="4"/>
        <v>4398</v>
      </c>
      <c r="K23" s="22">
        <f t="shared" si="4"/>
        <v>2385</v>
      </c>
      <c r="L23" s="22">
        <f t="shared" si="4"/>
        <v>9063</v>
      </c>
      <c r="N23" s="2">
        <f t="shared" si="3"/>
        <v>653672</v>
      </c>
      <c r="O23" s="2">
        <f t="shared" si="3"/>
        <v>1084398</v>
      </c>
      <c r="P23" s="2">
        <f t="shared" si="3"/>
        <v>1112385</v>
      </c>
      <c r="Q23" s="2">
        <f t="shared" si="3"/>
        <v>1409063</v>
      </c>
    </row>
    <row r="24" spans="1:17" ht="36" customHeight="1" thickBot="1">
      <c r="A24" s="244" t="s">
        <v>21</v>
      </c>
      <c r="B24" s="245"/>
      <c r="C24" s="15"/>
      <c r="D24" s="17">
        <v>280907</v>
      </c>
      <c r="E24" s="17">
        <v>284584</v>
      </c>
      <c r="F24" s="17">
        <v>196567</v>
      </c>
      <c r="G24" s="17">
        <v>373565</v>
      </c>
      <c r="I24" s="22">
        <f t="shared" si="4"/>
        <v>907</v>
      </c>
      <c r="J24" s="22">
        <f t="shared" si="4"/>
        <v>584</v>
      </c>
      <c r="K24" s="22">
        <f t="shared" si="4"/>
        <v>567</v>
      </c>
      <c r="L24" s="22">
        <f t="shared" si="4"/>
        <v>565</v>
      </c>
      <c r="N24" s="2">
        <f t="shared" si="3"/>
        <v>280907</v>
      </c>
      <c r="O24" s="2">
        <f t="shared" si="3"/>
        <v>284584</v>
      </c>
      <c r="P24" s="2">
        <f t="shared" si="3"/>
        <v>196567</v>
      </c>
      <c r="Q24" s="2">
        <f t="shared" si="3"/>
        <v>373565</v>
      </c>
    </row>
    <row r="25" spans="1:17" ht="24" customHeight="1" thickBot="1">
      <c r="A25" s="254" t="s">
        <v>22</v>
      </c>
      <c r="B25" s="255"/>
      <c r="C25" s="15"/>
      <c r="D25" s="16">
        <v>23065737</v>
      </c>
      <c r="E25" s="16">
        <v>24117529</v>
      </c>
      <c r="F25" s="16">
        <v>24039367</v>
      </c>
      <c r="G25" s="16">
        <v>23688207</v>
      </c>
      <c r="I25" s="22">
        <f t="shared" si="4"/>
        <v>65737</v>
      </c>
      <c r="J25" s="22">
        <f t="shared" si="4"/>
        <v>17529</v>
      </c>
      <c r="K25" s="22">
        <f t="shared" si="4"/>
        <v>39367</v>
      </c>
      <c r="L25" s="22">
        <f t="shared" si="4"/>
        <v>88207</v>
      </c>
      <c r="N25" s="2">
        <f t="shared" si="3"/>
        <v>23065737</v>
      </c>
      <c r="O25" s="2">
        <f t="shared" si="3"/>
        <v>24117529</v>
      </c>
      <c r="P25" s="2">
        <f t="shared" si="3"/>
        <v>24039367</v>
      </c>
      <c r="Q25" s="2">
        <f t="shared" si="3"/>
        <v>23688207</v>
      </c>
    </row>
    <row r="26" spans="1:17" ht="25.5" customHeight="1" thickBot="1">
      <c r="A26" s="244" t="s">
        <v>23</v>
      </c>
      <c r="B26" s="245"/>
      <c r="C26" s="15"/>
      <c r="D26" s="17">
        <v>17347633</v>
      </c>
      <c r="E26" s="17">
        <v>16902122</v>
      </c>
      <c r="F26" s="17">
        <v>18629319</v>
      </c>
      <c r="G26" s="17">
        <v>18898064</v>
      </c>
      <c r="I26" s="22">
        <f t="shared" si="4"/>
        <v>47633</v>
      </c>
      <c r="J26" s="22">
        <f t="shared" si="4"/>
        <v>2122</v>
      </c>
      <c r="K26" s="22">
        <f t="shared" si="4"/>
        <v>29319</v>
      </c>
      <c r="L26" s="22">
        <f t="shared" si="4"/>
        <v>98064</v>
      </c>
      <c r="N26" s="2">
        <f t="shared" si="3"/>
        <v>17347633</v>
      </c>
      <c r="O26" s="2">
        <f t="shared" si="3"/>
        <v>16902122</v>
      </c>
      <c r="P26" s="2">
        <f t="shared" si="3"/>
        <v>18629319</v>
      </c>
      <c r="Q26" s="2">
        <f t="shared" si="3"/>
        <v>18898064</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8"/>
      <c r="E28" s="18"/>
      <c r="F28" s="18"/>
      <c r="G28" s="1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54" t="s">
        <v>26</v>
      </c>
      <c r="B29" s="255"/>
      <c r="C29" s="15"/>
      <c r="D29" s="16">
        <v>25106294</v>
      </c>
      <c r="E29" s="16">
        <v>26607707</v>
      </c>
      <c r="F29" s="16">
        <v>26535498</v>
      </c>
      <c r="G29" s="16">
        <v>27144211</v>
      </c>
      <c r="I29" s="22">
        <f t="shared" si="4"/>
        <v>6294</v>
      </c>
      <c r="J29" s="22">
        <f t="shared" si="4"/>
        <v>7707</v>
      </c>
      <c r="K29" s="22">
        <f t="shared" si="4"/>
        <v>35498</v>
      </c>
      <c r="L29" s="22">
        <f t="shared" si="4"/>
        <v>44211</v>
      </c>
      <c r="N29" s="2">
        <f t="shared" si="3"/>
        <v>25106294</v>
      </c>
      <c r="O29" s="2">
        <f t="shared" si="3"/>
        <v>26607707</v>
      </c>
      <c r="P29" s="2">
        <f t="shared" si="3"/>
        <v>26535498</v>
      </c>
      <c r="Q29" s="2">
        <f t="shared" si="3"/>
        <v>27144211</v>
      </c>
    </row>
    <row r="30" spans="1:17" ht="15" customHeight="1" thickBot="1">
      <c r="A30" s="254" t="s">
        <v>27</v>
      </c>
      <c r="B30" s="255"/>
      <c r="C30" s="15"/>
      <c r="D30" s="16">
        <v>13595482</v>
      </c>
      <c r="E30" s="16">
        <v>15012572</v>
      </c>
      <c r="F30" s="16">
        <v>14825018</v>
      </c>
      <c r="G30" s="16">
        <v>15132605</v>
      </c>
      <c r="I30" s="22">
        <f t="shared" si="4"/>
        <v>95482</v>
      </c>
      <c r="J30" s="22">
        <f t="shared" si="4"/>
        <v>12572</v>
      </c>
      <c r="K30" s="22">
        <f t="shared" si="4"/>
        <v>25018</v>
      </c>
      <c r="L30" s="22">
        <f t="shared" si="4"/>
        <v>32605</v>
      </c>
      <c r="N30" s="2">
        <f t="shared" si="3"/>
        <v>13595482</v>
      </c>
      <c r="O30" s="2">
        <f t="shared" si="3"/>
        <v>15012572</v>
      </c>
      <c r="P30" s="2">
        <f t="shared" si="3"/>
        <v>14825018</v>
      </c>
      <c r="Q30" s="2">
        <f t="shared" si="3"/>
        <v>15132605</v>
      </c>
    </row>
    <row r="31" spans="1:17" ht="15" customHeight="1" thickBot="1">
      <c r="A31" s="244" t="s">
        <v>28</v>
      </c>
      <c r="B31" s="245"/>
      <c r="C31" s="15"/>
      <c r="D31" s="17">
        <v>2653866</v>
      </c>
      <c r="E31" s="17">
        <v>3971179</v>
      </c>
      <c r="F31" s="17">
        <v>3518588</v>
      </c>
      <c r="G31" s="17">
        <v>4871844</v>
      </c>
      <c r="I31" s="22">
        <f t="shared" si="4"/>
        <v>3866</v>
      </c>
      <c r="J31" s="22">
        <f t="shared" si="4"/>
        <v>1179</v>
      </c>
      <c r="K31" s="22">
        <f t="shared" si="4"/>
        <v>8588</v>
      </c>
      <c r="L31" s="22">
        <f t="shared" si="4"/>
        <v>1844</v>
      </c>
      <c r="N31" s="2">
        <f t="shared" si="3"/>
        <v>2653866</v>
      </c>
      <c r="O31" s="2">
        <f t="shared" si="3"/>
        <v>3971179</v>
      </c>
      <c r="P31" s="2">
        <f t="shared" si="3"/>
        <v>3518588</v>
      </c>
      <c r="Q31" s="2">
        <f t="shared" si="3"/>
        <v>4871844</v>
      </c>
    </row>
    <row r="32" spans="1:17" ht="24" customHeight="1" thickBot="1">
      <c r="A32" s="244" t="s">
        <v>29</v>
      </c>
      <c r="B32" s="245"/>
      <c r="C32" s="15"/>
      <c r="D32" s="17">
        <v>10941615</v>
      </c>
      <c r="E32" s="17">
        <v>11041393</v>
      </c>
      <c r="F32" s="17">
        <v>11306431</v>
      </c>
      <c r="G32" s="17">
        <v>10260761</v>
      </c>
      <c r="I32" s="22">
        <f t="shared" si="4"/>
        <v>41615</v>
      </c>
      <c r="J32" s="22">
        <f t="shared" si="4"/>
        <v>41393</v>
      </c>
      <c r="K32" s="22">
        <f t="shared" si="4"/>
        <v>6431</v>
      </c>
      <c r="L32" s="22">
        <f t="shared" si="4"/>
        <v>60761</v>
      </c>
      <c r="N32" s="2">
        <f t="shared" si="3"/>
        <v>10941615</v>
      </c>
      <c r="O32" s="2">
        <f t="shared" si="3"/>
        <v>11041393</v>
      </c>
      <c r="P32" s="2">
        <f t="shared" si="3"/>
        <v>11306431</v>
      </c>
      <c r="Q32" s="2">
        <f t="shared" si="3"/>
        <v>10260761</v>
      </c>
    </row>
    <row r="33" spans="1:18" ht="24" customHeight="1" thickBot="1">
      <c r="A33" s="254" t="s">
        <v>30</v>
      </c>
      <c r="B33" s="255"/>
      <c r="C33" s="15"/>
      <c r="D33" s="16">
        <v>11132945</v>
      </c>
      <c r="E33" s="16">
        <v>11595134</v>
      </c>
      <c r="F33" s="16">
        <v>11710480</v>
      </c>
      <c r="G33" s="16">
        <v>12011606</v>
      </c>
      <c r="I33" s="22">
        <f t="shared" si="4"/>
        <v>32945</v>
      </c>
      <c r="J33" s="22">
        <f t="shared" si="4"/>
        <v>95134</v>
      </c>
      <c r="K33" s="22">
        <f t="shared" si="4"/>
        <v>10480</v>
      </c>
      <c r="L33" s="22">
        <f t="shared" si="4"/>
        <v>11606</v>
      </c>
      <c r="N33" s="2">
        <f t="shared" si="3"/>
        <v>11132945</v>
      </c>
      <c r="O33" s="2">
        <f t="shared" si="3"/>
        <v>11595134</v>
      </c>
      <c r="P33" s="2">
        <f t="shared" si="3"/>
        <v>11710480</v>
      </c>
      <c r="Q33" s="2">
        <f t="shared" si="3"/>
        <v>12011606</v>
      </c>
      <c r="R33" s="22"/>
    </row>
    <row r="34" spans="1:18" ht="30" customHeight="1" thickBot="1">
      <c r="A34" s="244" t="s">
        <v>31</v>
      </c>
      <c r="B34" s="245"/>
      <c r="C34" s="15"/>
      <c r="D34" s="17">
        <v>7194473</v>
      </c>
      <c r="E34" s="17">
        <v>7194473</v>
      </c>
      <c r="F34" s="17">
        <v>7194473</v>
      </c>
      <c r="G34" s="17">
        <v>7194473</v>
      </c>
      <c r="I34" s="22">
        <f t="shared" si="4"/>
        <v>4473</v>
      </c>
      <c r="J34" s="22">
        <f t="shared" si="4"/>
        <v>4473</v>
      </c>
      <c r="K34" s="22">
        <f t="shared" si="4"/>
        <v>4473</v>
      </c>
      <c r="L34" s="22">
        <f t="shared" si="4"/>
        <v>4473</v>
      </c>
      <c r="N34" s="2">
        <f t="shared" si="3"/>
        <v>7194473</v>
      </c>
      <c r="O34" s="2">
        <f t="shared" si="3"/>
        <v>7194473</v>
      </c>
      <c r="P34" s="2">
        <f t="shared" si="3"/>
        <v>7194473</v>
      </c>
      <c r="Q34" s="2">
        <f t="shared" si="3"/>
        <v>7194473</v>
      </c>
    </row>
    <row r="35" spans="1:18" ht="30" customHeight="1" thickBot="1">
      <c r="A35" s="244" t="s">
        <v>32</v>
      </c>
      <c r="B35" s="245"/>
      <c r="C35" s="15"/>
      <c r="D35" s="17">
        <v>1944327</v>
      </c>
      <c r="E35" s="17">
        <v>1944327</v>
      </c>
      <c r="F35" s="17">
        <v>1944327</v>
      </c>
      <c r="G35" s="17">
        <v>1944327</v>
      </c>
      <c r="I35" s="22">
        <f t="shared" si="4"/>
        <v>4327</v>
      </c>
      <c r="J35" s="22">
        <f t="shared" si="4"/>
        <v>4327</v>
      </c>
      <c r="K35" s="22">
        <f t="shared" si="4"/>
        <v>4327</v>
      </c>
      <c r="L35" s="22">
        <f t="shared" si="4"/>
        <v>4327</v>
      </c>
      <c r="N35" s="2">
        <f t="shared" si="3"/>
        <v>1944327</v>
      </c>
      <c r="O35" s="2">
        <f t="shared" si="3"/>
        <v>1944327</v>
      </c>
      <c r="P35" s="2">
        <f t="shared" si="3"/>
        <v>1944327</v>
      </c>
      <c r="Q35" s="2">
        <f t="shared" si="3"/>
        <v>1944327</v>
      </c>
    </row>
    <row r="36" spans="1:18" ht="37.5" customHeight="1" thickBot="1">
      <c r="A36" s="244" t="s">
        <v>33</v>
      </c>
      <c r="B36" s="245"/>
      <c r="C36" s="15"/>
      <c r="D36" s="17">
        <v>2289828</v>
      </c>
      <c r="E36" s="17">
        <v>2441964</v>
      </c>
      <c r="F36" s="17">
        <v>2551805</v>
      </c>
      <c r="G36" s="17">
        <v>2757719</v>
      </c>
      <c r="I36" s="22">
        <f t="shared" si="4"/>
        <v>9828</v>
      </c>
      <c r="J36" s="22">
        <f t="shared" si="4"/>
        <v>1964</v>
      </c>
      <c r="K36" s="22">
        <f t="shared" si="4"/>
        <v>1805</v>
      </c>
      <c r="L36" s="22">
        <f t="shared" si="4"/>
        <v>7719</v>
      </c>
      <c r="N36" s="2">
        <f t="shared" si="3"/>
        <v>2289828</v>
      </c>
      <c r="O36" s="2">
        <f t="shared" si="3"/>
        <v>2441964</v>
      </c>
      <c r="P36" s="2">
        <f t="shared" si="3"/>
        <v>2551805</v>
      </c>
      <c r="Q36" s="2">
        <f t="shared" si="3"/>
        <v>2757719</v>
      </c>
    </row>
    <row r="37" spans="1:18" ht="36" customHeight="1" thickBot="1">
      <c r="A37" s="254" t="s">
        <v>34</v>
      </c>
      <c r="B37" s="255"/>
      <c r="C37" s="15"/>
      <c r="D37" s="16">
        <v>377867</v>
      </c>
      <c r="E37" s="19"/>
      <c r="F37" s="19"/>
      <c r="G37" s="19"/>
      <c r="I37" s="22">
        <f t="shared" si="4"/>
        <v>867</v>
      </c>
      <c r="J37" s="22" t="e">
        <f t="shared" si="4"/>
        <v>#VALUE!</v>
      </c>
      <c r="K37" s="22" t="e">
        <f t="shared" si="4"/>
        <v>#VALUE!</v>
      </c>
      <c r="L37" s="22" t="e">
        <f t="shared" si="4"/>
        <v>#VALUE!</v>
      </c>
      <c r="N37" s="2">
        <f t="shared" si="3"/>
        <v>377867</v>
      </c>
      <c r="O37" s="2">
        <f t="shared" si="3"/>
        <v>0</v>
      </c>
      <c r="P37" s="2">
        <f t="shared" si="3"/>
        <v>0</v>
      </c>
      <c r="Q37" s="2">
        <f t="shared" si="3"/>
        <v>0</v>
      </c>
    </row>
    <row r="38" spans="1:18" ht="30" customHeight="1" thickBot="1">
      <c r="A38" s="254" t="s">
        <v>35</v>
      </c>
      <c r="B38" s="255"/>
      <c r="C38" s="15"/>
      <c r="D38" s="16">
        <v>25106294</v>
      </c>
      <c r="E38" s="16">
        <v>26607707</v>
      </c>
      <c r="F38" s="16">
        <v>26535498</v>
      </c>
      <c r="G38" s="16">
        <v>27144211</v>
      </c>
      <c r="I38" s="22">
        <f t="shared" si="4"/>
        <v>6294</v>
      </c>
      <c r="J38" s="22">
        <f t="shared" si="4"/>
        <v>7707</v>
      </c>
      <c r="K38" s="22">
        <f t="shared" si="4"/>
        <v>35498</v>
      </c>
      <c r="L38" s="22">
        <f t="shared" si="4"/>
        <v>44211</v>
      </c>
      <c r="N38" s="2">
        <f t="shared" si="3"/>
        <v>25106294</v>
      </c>
      <c r="O38" s="2">
        <f t="shared" si="3"/>
        <v>26607707</v>
      </c>
      <c r="P38" s="2">
        <f t="shared" si="3"/>
        <v>26535498</v>
      </c>
      <c r="Q38" s="2">
        <f t="shared" si="3"/>
        <v>27144211</v>
      </c>
    </row>
    <row r="39" spans="1:18" ht="15" customHeight="1" thickBot="1">
      <c r="A39" t="s">
        <v>1719</v>
      </c>
      <c r="B39"/>
      <c r="C39"/>
      <c r="D39"/>
      <c r="E39"/>
      <c r="F39"/>
      <c r="G39"/>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42.xml><?xml version="1.0" encoding="utf-8"?>
<worksheet xmlns="http://schemas.openxmlformats.org/spreadsheetml/2006/main" xmlns:r="http://schemas.openxmlformats.org/officeDocument/2006/relationships">
  <dimension ref="A1:AF53"/>
  <sheetViews>
    <sheetView workbookViewId="0">
      <pane xSplit="3" ySplit="1" topLeftCell="G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1442</v>
      </c>
      <c r="E2" s="24" t="s">
        <v>1444</v>
      </c>
      <c r="F2" s="24" t="s">
        <v>1438</v>
      </c>
      <c r="G2" s="24" t="s">
        <v>1440</v>
      </c>
      <c r="H2" s="261"/>
      <c r="I2" s="250"/>
      <c r="J2" s="251"/>
      <c r="K2" s="24" t="s">
        <v>1442</v>
      </c>
      <c r="L2" s="24" t="s">
        <v>1444</v>
      </c>
      <c r="M2" s="24" t="s">
        <v>1438</v>
      </c>
      <c r="N2" s="24" t="s">
        <v>1440</v>
      </c>
      <c r="Y2" s="3"/>
      <c r="Z2" s="3"/>
      <c r="AA2" s="3"/>
      <c r="AB2" s="3"/>
      <c r="AC2" s="3"/>
      <c r="AD2" s="3"/>
      <c r="AE2" s="3"/>
      <c r="AF2" s="3"/>
    </row>
    <row r="3" spans="1:32" ht="61.5" customHeight="1" thickBot="1">
      <c r="A3" s="252" t="s">
        <v>1</v>
      </c>
      <c r="B3" s="253"/>
      <c r="C3" s="15"/>
      <c r="D3" s="16">
        <v>1382672</v>
      </c>
      <c r="E3" s="16">
        <v>1369240</v>
      </c>
      <c r="F3" s="16">
        <v>528834</v>
      </c>
      <c r="G3" s="16">
        <v>512650</v>
      </c>
      <c r="H3" s="252" t="s">
        <v>1</v>
      </c>
      <c r="I3" s="253"/>
      <c r="J3" s="15"/>
      <c r="K3" s="16">
        <v>939283</v>
      </c>
      <c r="L3" s="16">
        <v>1062041</v>
      </c>
      <c r="M3" s="16">
        <v>1241311</v>
      </c>
      <c r="N3" s="16">
        <v>1175891</v>
      </c>
      <c r="P3" s="2">
        <f>REPLACE(D3,1,3,"")/1</f>
        <v>2672</v>
      </c>
      <c r="Q3" s="2">
        <f t="shared" ref="Q3:S16" si="0">REPLACE(E3,1,3,"")/1</f>
        <v>9240</v>
      </c>
      <c r="R3" s="2">
        <f t="shared" si="0"/>
        <v>834</v>
      </c>
      <c r="S3" s="2">
        <f t="shared" si="0"/>
        <v>650</v>
      </c>
      <c r="T3" s="2">
        <f>REPLACE(K3,1,3,"")/1</f>
        <v>283</v>
      </c>
      <c r="U3" s="2">
        <f t="shared" ref="U3:W16" si="1">REPLACE(L3,1,3,"")/1</f>
        <v>2041</v>
      </c>
      <c r="V3" s="2">
        <f t="shared" si="1"/>
        <v>1311</v>
      </c>
      <c r="W3" s="2">
        <f t="shared" si="1"/>
        <v>5891</v>
      </c>
      <c r="Y3" s="3">
        <f>K3</f>
        <v>939283</v>
      </c>
      <c r="Z3" s="3">
        <f t="shared" ref="Z3:AB17" si="2">L3</f>
        <v>1062041</v>
      </c>
      <c r="AA3" s="3">
        <f t="shared" si="2"/>
        <v>1241311</v>
      </c>
      <c r="AB3" s="3">
        <f t="shared" si="2"/>
        <v>1175891</v>
      </c>
      <c r="AC3" s="3">
        <f>D3</f>
        <v>1382672</v>
      </c>
      <c r="AD3" s="3">
        <f t="shared" ref="AD3:AF17" si="3">E3</f>
        <v>1369240</v>
      </c>
      <c r="AE3" s="3">
        <f t="shared" si="3"/>
        <v>528834</v>
      </c>
      <c r="AF3" s="3">
        <f t="shared" si="3"/>
        <v>512650</v>
      </c>
    </row>
    <row r="4" spans="1:32" ht="24" customHeight="1" thickBot="1">
      <c r="A4" s="244" t="s">
        <v>2</v>
      </c>
      <c r="B4" s="245"/>
      <c r="C4" s="15"/>
      <c r="D4" s="17">
        <v>991453</v>
      </c>
      <c r="E4" s="17">
        <v>961127</v>
      </c>
      <c r="F4" s="18"/>
      <c r="G4" s="18"/>
      <c r="H4" s="244" t="s">
        <v>2</v>
      </c>
      <c r="I4" s="245"/>
      <c r="J4" s="15"/>
      <c r="K4" s="17">
        <v>724130</v>
      </c>
      <c r="L4" s="17">
        <v>806010</v>
      </c>
      <c r="M4" s="17">
        <v>864872</v>
      </c>
      <c r="N4" s="17">
        <v>813173</v>
      </c>
      <c r="P4" s="2">
        <f t="shared" ref="P4:P16" si="4">REPLACE(D4,1,3,"")/1</f>
        <v>453</v>
      </c>
      <c r="Q4" s="2">
        <f t="shared" si="0"/>
        <v>127</v>
      </c>
      <c r="R4" s="2" t="e">
        <f t="shared" si="0"/>
        <v>#VALUE!</v>
      </c>
      <c r="S4" s="2" t="e">
        <f t="shared" si="0"/>
        <v>#VALUE!</v>
      </c>
      <c r="T4" s="2">
        <f t="shared" ref="T4:U16" si="5">REPLACE(K4,1,3,"")/1</f>
        <v>130</v>
      </c>
      <c r="U4" s="2">
        <f t="shared" si="5"/>
        <v>10</v>
      </c>
      <c r="V4" s="2">
        <f t="shared" si="1"/>
        <v>872</v>
      </c>
      <c r="W4" s="2">
        <f t="shared" si="1"/>
        <v>173</v>
      </c>
      <c r="Y4" s="3">
        <f t="shared" ref="Y4:AB38" si="6">K4</f>
        <v>724130</v>
      </c>
      <c r="Z4" s="3">
        <f t="shared" si="2"/>
        <v>806010</v>
      </c>
      <c r="AA4" s="3">
        <f t="shared" si="2"/>
        <v>864872</v>
      </c>
      <c r="AB4" s="3">
        <f t="shared" si="2"/>
        <v>813173</v>
      </c>
      <c r="AC4" s="3">
        <f t="shared" ref="AC4:AF38" si="7">D4</f>
        <v>991453</v>
      </c>
      <c r="AD4" s="3">
        <f t="shared" si="3"/>
        <v>961127</v>
      </c>
      <c r="AE4" s="3">
        <f t="shared" si="3"/>
        <v>0</v>
      </c>
      <c r="AF4" s="3">
        <f t="shared" si="3"/>
        <v>0</v>
      </c>
    </row>
    <row r="5" spans="1:32" ht="61.5" customHeight="1" thickBot="1">
      <c r="A5" s="254" t="s">
        <v>3</v>
      </c>
      <c r="B5" s="255"/>
      <c r="C5" s="15"/>
      <c r="D5" s="16">
        <v>391219</v>
      </c>
      <c r="E5" s="16">
        <v>408113</v>
      </c>
      <c r="F5" s="16">
        <v>528834</v>
      </c>
      <c r="G5" s="16">
        <v>512650</v>
      </c>
      <c r="H5" s="254" t="s">
        <v>3</v>
      </c>
      <c r="I5" s="255"/>
      <c r="J5" s="15"/>
      <c r="K5" s="16">
        <v>215152</v>
      </c>
      <c r="L5" s="16">
        <v>256031</v>
      </c>
      <c r="M5" s="16">
        <v>376439</v>
      </c>
      <c r="N5" s="16">
        <v>362717</v>
      </c>
      <c r="P5" s="2">
        <f t="shared" si="4"/>
        <v>219</v>
      </c>
      <c r="Q5" s="2">
        <f t="shared" si="0"/>
        <v>113</v>
      </c>
      <c r="R5" s="2">
        <f t="shared" si="0"/>
        <v>834</v>
      </c>
      <c r="S5" s="2">
        <f t="shared" si="0"/>
        <v>650</v>
      </c>
      <c r="T5" s="2">
        <f t="shared" si="5"/>
        <v>152</v>
      </c>
      <c r="U5" s="2">
        <f t="shared" si="1"/>
        <v>31</v>
      </c>
      <c r="V5" s="2">
        <f t="shared" si="1"/>
        <v>439</v>
      </c>
      <c r="W5" s="2">
        <f t="shared" si="1"/>
        <v>717</v>
      </c>
      <c r="Y5" s="3">
        <f t="shared" si="6"/>
        <v>215152</v>
      </c>
      <c r="Z5" s="3">
        <f t="shared" si="2"/>
        <v>256031</v>
      </c>
      <c r="AA5" s="3">
        <f t="shared" si="2"/>
        <v>376439</v>
      </c>
      <c r="AB5" s="3">
        <f t="shared" si="2"/>
        <v>362717</v>
      </c>
      <c r="AC5" s="3">
        <f t="shared" si="7"/>
        <v>391219</v>
      </c>
      <c r="AD5" s="3">
        <f t="shared" si="3"/>
        <v>408113</v>
      </c>
      <c r="AE5" s="3">
        <f t="shared" si="3"/>
        <v>528834</v>
      </c>
      <c r="AF5" s="3">
        <f t="shared" si="3"/>
        <v>512650</v>
      </c>
    </row>
    <row r="6" spans="1:32" ht="37.5" customHeight="1" thickBot="1">
      <c r="A6" s="244" t="s">
        <v>4</v>
      </c>
      <c r="B6" s="245"/>
      <c r="C6" s="15"/>
      <c r="D6" s="17">
        <v>13849</v>
      </c>
      <c r="E6" s="17">
        <v>10160</v>
      </c>
      <c r="F6" s="17">
        <v>7320</v>
      </c>
      <c r="G6" s="17">
        <v>16241</v>
      </c>
      <c r="H6" s="244" t="s">
        <v>4</v>
      </c>
      <c r="I6" s="245"/>
      <c r="J6" s="15"/>
      <c r="K6" s="17">
        <v>105953</v>
      </c>
      <c r="L6" s="17">
        <v>88092</v>
      </c>
      <c r="M6" s="17">
        <v>18830</v>
      </c>
      <c r="N6" s="17">
        <v>10671</v>
      </c>
      <c r="P6" s="2">
        <f t="shared" si="4"/>
        <v>49</v>
      </c>
      <c r="Q6" s="2">
        <f t="shared" si="0"/>
        <v>60</v>
      </c>
      <c r="R6" s="2">
        <f t="shared" si="0"/>
        <v>0</v>
      </c>
      <c r="S6" s="2">
        <f t="shared" si="0"/>
        <v>41</v>
      </c>
      <c r="T6" s="2">
        <f t="shared" si="5"/>
        <v>953</v>
      </c>
      <c r="U6" s="2">
        <f t="shared" si="1"/>
        <v>92</v>
      </c>
      <c r="V6" s="2">
        <f t="shared" si="1"/>
        <v>30</v>
      </c>
      <c r="W6" s="2">
        <f t="shared" si="1"/>
        <v>71</v>
      </c>
      <c r="Y6" s="3">
        <f t="shared" si="6"/>
        <v>105953</v>
      </c>
      <c r="Z6" s="3">
        <f t="shared" si="2"/>
        <v>88092</v>
      </c>
      <c r="AA6" s="3">
        <f t="shared" si="2"/>
        <v>18830</v>
      </c>
      <c r="AB6" s="3">
        <f t="shared" si="2"/>
        <v>10671</v>
      </c>
      <c r="AC6" s="3">
        <f t="shared" si="7"/>
        <v>13849</v>
      </c>
      <c r="AD6" s="3">
        <f t="shared" si="3"/>
        <v>10160</v>
      </c>
      <c r="AE6" s="3">
        <f t="shared" si="3"/>
        <v>7320</v>
      </c>
      <c r="AF6" s="3">
        <f t="shared" si="3"/>
        <v>16241</v>
      </c>
    </row>
    <row r="7" spans="1:32" ht="24" customHeight="1" thickBot="1">
      <c r="A7" s="244" t="s">
        <v>5</v>
      </c>
      <c r="B7" s="245"/>
      <c r="C7" s="15"/>
      <c r="D7" s="17">
        <v>270417</v>
      </c>
      <c r="E7" s="17">
        <v>282742</v>
      </c>
      <c r="F7" s="17">
        <v>308385</v>
      </c>
      <c r="G7" s="17">
        <v>284119</v>
      </c>
      <c r="H7" s="244" t="s">
        <v>5</v>
      </c>
      <c r="I7" s="245"/>
      <c r="J7" s="15"/>
      <c r="K7" s="17">
        <v>188803</v>
      </c>
      <c r="L7" s="17">
        <v>253765</v>
      </c>
      <c r="M7" s="17">
        <v>313395</v>
      </c>
      <c r="N7" s="17">
        <v>276380</v>
      </c>
      <c r="P7" s="2">
        <f t="shared" si="4"/>
        <v>417</v>
      </c>
      <c r="Q7" s="2">
        <f t="shared" si="0"/>
        <v>742</v>
      </c>
      <c r="R7" s="2">
        <f t="shared" si="0"/>
        <v>385</v>
      </c>
      <c r="S7" s="2">
        <f t="shared" si="0"/>
        <v>119</v>
      </c>
      <c r="T7" s="2">
        <f t="shared" si="5"/>
        <v>803</v>
      </c>
      <c r="U7" s="2">
        <f t="shared" si="1"/>
        <v>765</v>
      </c>
      <c r="V7" s="2">
        <f t="shared" si="1"/>
        <v>395</v>
      </c>
      <c r="W7" s="2">
        <f t="shared" si="1"/>
        <v>380</v>
      </c>
      <c r="Y7" s="3">
        <f t="shared" si="6"/>
        <v>188803</v>
      </c>
      <c r="Z7" s="3">
        <f t="shared" si="2"/>
        <v>253765</v>
      </c>
      <c r="AA7" s="3">
        <f t="shared" si="2"/>
        <v>313395</v>
      </c>
      <c r="AB7" s="3">
        <f t="shared" si="2"/>
        <v>276380</v>
      </c>
      <c r="AC7" s="3">
        <f t="shared" si="7"/>
        <v>270417</v>
      </c>
      <c r="AD7" s="3">
        <f t="shared" si="3"/>
        <v>282742</v>
      </c>
      <c r="AE7" s="3">
        <f t="shared" si="3"/>
        <v>308385</v>
      </c>
      <c r="AF7" s="3">
        <f t="shared" si="3"/>
        <v>284119</v>
      </c>
    </row>
    <row r="8" spans="1:32" ht="24" customHeight="1" thickBot="1">
      <c r="A8" s="244" t="s">
        <v>6</v>
      </c>
      <c r="B8" s="245"/>
      <c r="C8" s="15"/>
      <c r="D8" s="17">
        <v>33967</v>
      </c>
      <c r="E8" s="17">
        <v>28839</v>
      </c>
      <c r="F8" s="17">
        <v>35415</v>
      </c>
      <c r="G8" s="17">
        <v>31136</v>
      </c>
      <c r="H8" s="244" t="s">
        <v>6</v>
      </c>
      <c r="I8" s="245"/>
      <c r="J8" s="15"/>
      <c r="K8" s="17">
        <v>29692</v>
      </c>
      <c r="L8" s="17">
        <v>33447</v>
      </c>
      <c r="M8" s="17">
        <v>40197</v>
      </c>
      <c r="N8" s="17">
        <v>37067</v>
      </c>
      <c r="P8" s="2">
        <f t="shared" si="4"/>
        <v>67</v>
      </c>
      <c r="Q8" s="2">
        <f t="shared" si="0"/>
        <v>39</v>
      </c>
      <c r="R8" s="2">
        <f t="shared" si="0"/>
        <v>15</v>
      </c>
      <c r="S8" s="2">
        <f t="shared" si="0"/>
        <v>36</v>
      </c>
      <c r="T8" s="2">
        <f t="shared" si="5"/>
        <v>92</v>
      </c>
      <c r="U8" s="2">
        <f t="shared" si="1"/>
        <v>47</v>
      </c>
      <c r="V8" s="2">
        <f t="shared" si="1"/>
        <v>97</v>
      </c>
      <c r="W8" s="2">
        <f t="shared" si="1"/>
        <v>67</v>
      </c>
      <c r="Y8" s="3">
        <f t="shared" si="6"/>
        <v>29692</v>
      </c>
      <c r="Z8" s="3">
        <f t="shared" si="2"/>
        <v>33447</v>
      </c>
      <c r="AA8" s="3">
        <f t="shared" si="2"/>
        <v>40197</v>
      </c>
      <c r="AB8" s="3">
        <f t="shared" si="2"/>
        <v>37067</v>
      </c>
      <c r="AC8" s="3">
        <f t="shared" si="7"/>
        <v>33967</v>
      </c>
      <c r="AD8" s="3">
        <f t="shared" si="3"/>
        <v>28839</v>
      </c>
      <c r="AE8" s="3">
        <f t="shared" si="3"/>
        <v>35415</v>
      </c>
      <c r="AF8" s="3">
        <f t="shared" si="3"/>
        <v>31136</v>
      </c>
    </row>
    <row r="9" spans="1:32" ht="37.5" customHeight="1" thickBot="1">
      <c r="A9" s="244" t="s">
        <v>7</v>
      </c>
      <c r="B9" s="245"/>
      <c r="C9" s="15"/>
      <c r="D9" s="17">
        <v>36562</v>
      </c>
      <c r="E9" s="17">
        <v>27852</v>
      </c>
      <c r="F9" s="17">
        <v>38965</v>
      </c>
      <c r="G9" s="17">
        <v>35108</v>
      </c>
      <c r="H9" s="244" t="s">
        <v>7</v>
      </c>
      <c r="I9" s="245"/>
      <c r="J9" s="15"/>
      <c r="K9" s="17">
        <v>28715</v>
      </c>
      <c r="L9" s="17">
        <v>15597</v>
      </c>
      <c r="M9" s="17">
        <v>29946</v>
      </c>
      <c r="N9" s="17">
        <v>21572</v>
      </c>
      <c r="P9" s="2">
        <f t="shared" si="4"/>
        <v>62</v>
      </c>
      <c r="Q9" s="2">
        <f t="shared" si="0"/>
        <v>52</v>
      </c>
      <c r="R9" s="2">
        <f t="shared" si="0"/>
        <v>65</v>
      </c>
      <c r="S9" s="2">
        <f t="shared" si="0"/>
        <v>8</v>
      </c>
      <c r="T9" s="2">
        <f t="shared" si="5"/>
        <v>15</v>
      </c>
      <c r="U9" s="2">
        <f t="shared" si="1"/>
        <v>97</v>
      </c>
      <c r="V9" s="2">
        <f t="shared" si="1"/>
        <v>46</v>
      </c>
      <c r="W9" s="2">
        <f t="shared" si="1"/>
        <v>72</v>
      </c>
      <c r="Y9" s="3">
        <f t="shared" si="6"/>
        <v>28715</v>
      </c>
      <c r="Z9" s="3">
        <f t="shared" si="2"/>
        <v>15597</v>
      </c>
      <c r="AA9" s="3">
        <f t="shared" si="2"/>
        <v>29946</v>
      </c>
      <c r="AB9" s="3">
        <f t="shared" si="2"/>
        <v>21572</v>
      </c>
      <c r="AC9" s="3">
        <f t="shared" si="7"/>
        <v>36562</v>
      </c>
      <c r="AD9" s="3">
        <f t="shared" si="3"/>
        <v>27852</v>
      </c>
      <c r="AE9" s="3">
        <f t="shared" si="3"/>
        <v>38965</v>
      </c>
      <c r="AF9" s="3">
        <f t="shared" si="3"/>
        <v>35108</v>
      </c>
    </row>
    <row r="10" spans="1:32" ht="61.5" customHeight="1" thickBot="1">
      <c r="A10" s="254" t="s">
        <v>8</v>
      </c>
      <c r="B10" s="255"/>
      <c r="C10" s="15"/>
      <c r="D10" s="16">
        <v>64121</v>
      </c>
      <c r="E10" s="16">
        <v>78840</v>
      </c>
      <c r="F10" s="16">
        <v>153388</v>
      </c>
      <c r="G10" s="16">
        <v>178528</v>
      </c>
      <c r="H10" s="254" t="s">
        <v>8</v>
      </c>
      <c r="I10" s="255"/>
      <c r="J10" s="15"/>
      <c r="K10" s="16">
        <v>73895</v>
      </c>
      <c r="L10" s="16">
        <v>41313</v>
      </c>
      <c r="M10" s="16">
        <v>11731</v>
      </c>
      <c r="N10" s="16">
        <v>38369</v>
      </c>
      <c r="P10" s="2">
        <f t="shared" si="4"/>
        <v>21</v>
      </c>
      <c r="Q10" s="2">
        <f t="shared" si="0"/>
        <v>40</v>
      </c>
      <c r="R10" s="2">
        <f t="shared" si="0"/>
        <v>388</v>
      </c>
      <c r="S10" s="2">
        <f t="shared" si="0"/>
        <v>528</v>
      </c>
      <c r="T10" s="2">
        <f t="shared" si="5"/>
        <v>95</v>
      </c>
      <c r="U10" s="2">
        <f t="shared" si="1"/>
        <v>13</v>
      </c>
      <c r="V10" s="2">
        <f t="shared" si="1"/>
        <v>31</v>
      </c>
      <c r="W10" s="2">
        <f t="shared" si="1"/>
        <v>69</v>
      </c>
      <c r="Y10" s="3">
        <f t="shared" si="6"/>
        <v>73895</v>
      </c>
      <c r="Z10" s="3">
        <f t="shared" si="2"/>
        <v>41313</v>
      </c>
      <c r="AA10" s="3">
        <f t="shared" si="2"/>
        <v>11731</v>
      </c>
      <c r="AB10" s="3">
        <f t="shared" si="2"/>
        <v>38369</v>
      </c>
      <c r="AC10" s="3">
        <f t="shared" si="7"/>
        <v>64121</v>
      </c>
      <c r="AD10" s="3">
        <f t="shared" si="3"/>
        <v>78840</v>
      </c>
      <c r="AE10" s="3">
        <f t="shared" si="3"/>
        <v>153388</v>
      </c>
      <c r="AF10" s="3">
        <f t="shared" si="3"/>
        <v>178528</v>
      </c>
    </row>
    <row r="11" spans="1:32" ht="36" customHeight="1" thickBot="1">
      <c r="A11" s="244" t="s">
        <v>9</v>
      </c>
      <c r="B11" s="245"/>
      <c r="C11" s="15"/>
      <c r="D11" s="17">
        <v>-6983</v>
      </c>
      <c r="E11" s="17">
        <v>-12392</v>
      </c>
      <c r="F11" s="17">
        <v>-19902</v>
      </c>
      <c r="G11" s="17">
        <v>-4978</v>
      </c>
      <c r="H11" s="244" t="s">
        <v>9</v>
      </c>
      <c r="I11" s="245"/>
      <c r="J11" s="15"/>
      <c r="K11" s="17">
        <v>-15980</v>
      </c>
      <c r="L11" s="17">
        <v>-4968</v>
      </c>
      <c r="M11" s="17">
        <v>-5027</v>
      </c>
      <c r="N11" s="17">
        <v>-3319</v>
      </c>
      <c r="P11" s="2">
        <f t="shared" si="4"/>
        <v>83</v>
      </c>
      <c r="Q11" s="2">
        <f t="shared" si="0"/>
        <v>392</v>
      </c>
      <c r="R11" s="2">
        <f t="shared" si="0"/>
        <v>902</v>
      </c>
      <c r="S11" s="2">
        <f t="shared" si="0"/>
        <v>78</v>
      </c>
      <c r="T11" s="2">
        <f t="shared" si="5"/>
        <v>980</v>
      </c>
      <c r="U11" s="2">
        <f t="shared" si="1"/>
        <v>68</v>
      </c>
      <c r="V11" s="2">
        <f t="shared" si="1"/>
        <v>27</v>
      </c>
      <c r="W11" s="2">
        <f t="shared" si="1"/>
        <v>19</v>
      </c>
      <c r="Y11" s="3">
        <f t="shared" si="6"/>
        <v>-15980</v>
      </c>
      <c r="Z11" s="3">
        <f t="shared" si="2"/>
        <v>-4968</v>
      </c>
      <c r="AA11" s="3">
        <f t="shared" si="2"/>
        <v>-5027</v>
      </c>
      <c r="AB11" s="3">
        <f t="shared" si="2"/>
        <v>-3319</v>
      </c>
      <c r="AC11" s="3">
        <f t="shared" si="7"/>
        <v>-6983</v>
      </c>
      <c r="AD11" s="3">
        <f t="shared" si="3"/>
        <v>-12392</v>
      </c>
      <c r="AE11" s="3">
        <f t="shared" si="3"/>
        <v>-19902</v>
      </c>
      <c r="AF11" s="3">
        <f t="shared" si="3"/>
        <v>-4978</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57138</v>
      </c>
      <c r="E13" s="16">
        <v>66448</v>
      </c>
      <c r="F13" s="16">
        <v>133486</v>
      </c>
      <c r="G13" s="16">
        <v>173550</v>
      </c>
      <c r="H13" s="254" t="s">
        <v>11</v>
      </c>
      <c r="I13" s="255"/>
      <c r="J13" s="15"/>
      <c r="K13" s="16">
        <v>57916</v>
      </c>
      <c r="L13" s="16">
        <v>36346</v>
      </c>
      <c r="M13" s="16">
        <v>6704</v>
      </c>
      <c r="N13" s="16">
        <v>35050</v>
      </c>
      <c r="P13" s="2">
        <f t="shared" si="4"/>
        <v>38</v>
      </c>
      <c r="Q13" s="2">
        <f t="shared" si="0"/>
        <v>48</v>
      </c>
      <c r="R13" s="2">
        <f t="shared" si="0"/>
        <v>486</v>
      </c>
      <c r="S13" s="2">
        <f t="shared" si="0"/>
        <v>550</v>
      </c>
      <c r="T13" s="2">
        <f t="shared" si="5"/>
        <v>16</v>
      </c>
      <c r="U13" s="2">
        <f t="shared" si="1"/>
        <v>46</v>
      </c>
      <c r="V13" s="2">
        <f t="shared" si="1"/>
        <v>4</v>
      </c>
      <c r="W13" s="2">
        <f t="shared" si="1"/>
        <v>50</v>
      </c>
      <c r="Y13" s="3">
        <f t="shared" si="6"/>
        <v>57916</v>
      </c>
      <c r="Z13" s="3">
        <f t="shared" si="2"/>
        <v>36346</v>
      </c>
      <c r="AA13" s="3">
        <f t="shared" si="2"/>
        <v>6704</v>
      </c>
      <c r="AB13" s="3">
        <f t="shared" si="2"/>
        <v>35050</v>
      </c>
      <c r="AC13" s="3">
        <f t="shared" si="7"/>
        <v>57138</v>
      </c>
      <c r="AD13" s="3">
        <f t="shared" si="3"/>
        <v>66448</v>
      </c>
      <c r="AE13" s="3">
        <f t="shared" si="3"/>
        <v>133486</v>
      </c>
      <c r="AF13" s="3">
        <f t="shared" si="3"/>
        <v>173550</v>
      </c>
    </row>
    <row r="14" spans="1:32" ht="49.5" customHeight="1" thickBot="1">
      <c r="A14" s="254" t="s">
        <v>12</v>
      </c>
      <c r="B14" s="255"/>
      <c r="C14" s="15"/>
      <c r="D14" s="16">
        <v>42954</v>
      </c>
      <c r="E14" s="16">
        <v>69650</v>
      </c>
      <c r="F14" s="16">
        <v>145789</v>
      </c>
      <c r="G14" s="16">
        <v>167283</v>
      </c>
      <c r="H14" s="254" t="s">
        <v>12</v>
      </c>
      <c r="I14" s="255"/>
      <c r="J14" s="15"/>
      <c r="K14" s="16">
        <v>65238</v>
      </c>
      <c r="L14" s="16">
        <v>39206</v>
      </c>
      <c r="M14" s="16">
        <v>4791</v>
      </c>
      <c r="N14" s="16">
        <v>42732</v>
      </c>
      <c r="P14" s="2">
        <f t="shared" si="4"/>
        <v>54</v>
      </c>
      <c r="Q14" s="2">
        <f t="shared" si="0"/>
        <v>50</v>
      </c>
      <c r="R14" s="2">
        <f t="shared" si="0"/>
        <v>789</v>
      </c>
      <c r="S14" s="2">
        <f t="shared" si="0"/>
        <v>283</v>
      </c>
      <c r="T14" s="2">
        <f t="shared" si="5"/>
        <v>38</v>
      </c>
      <c r="U14" s="2">
        <f t="shared" si="1"/>
        <v>6</v>
      </c>
      <c r="V14" s="2">
        <f t="shared" si="1"/>
        <v>1</v>
      </c>
      <c r="W14" s="2">
        <f t="shared" si="1"/>
        <v>32</v>
      </c>
      <c r="Y14" s="3">
        <f t="shared" si="6"/>
        <v>65238</v>
      </c>
      <c r="Z14" s="3">
        <f t="shared" si="2"/>
        <v>39206</v>
      </c>
      <c r="AA14" s="3">
        <f t="shared" si="2"/>
        <v>4791</v>
      </c>
      <c r="AB14" s="3">
        <f t="shared" si="2"/>
        <v>42732</v>
      </c>
      <c r="AC14" s="3">
        <f t="shared" si="7"/>
        <v>42954</v>
      </c>
      <c r="AD14" s="3">
        <f t="shared" si="3"/>
        <v>69650</v>
      </c>
      <c r="AE14" s="3">
        <f t="shared" si="3"/>
        <v>145789</v>
      </c>
      <c r="AF14" s="3">
        <f t="shared" si="3"/>
        <v>167283</v>
      </c>
    </row>
    <row r="15" spans="1:32" ht="61.5" customHeight="1" thickBot="1">
      <c r="A15" s="254" t="s">
        <v>13</v>
      </c>
      <c r="B15" s="255"/>
      <c r="C15" s="15"/>
      <c r="D15" s="16">
        <v>19249</v>
      </c>
      <c r="E15" s="16">
        <v>34911</v>
      </c>
      <c r="F15" s="16">
        <v>108128</v>
      </c>
      <c r="G15" s="16">
        <v>117045</v>
      </c>
      <c r="H15" s="254" t="s">
        <v>13</v>
      </c>
      <c r="I15" s="255"/>
      <c r="J15" s="15"/>
      <c r="K15" s="16">
        <v>58701</v>
      </c>
      <c r="L15" s="16">
        <v>36225</v>
      </c>
      <c r="M15" s="16">
        <v>3708</v>
      </c>
      <c r="N15" s="16">
        <v>43626</v>
      </c>
      <c r="P15" s="2">
        <f t="shared" si="4"/>
        <v>49</v>
      </c>
      <c r="Q15" s="2">
        <f t="shared" si="0"/>
        <v>11</v>
      </c>
      <c r="R15" s="2">
        <f t="shared" si="0"/>
        <v>128</v>
      </c>
      <c r="S15" s="2">
        <f t="shared" si="0"/>
        <v>45</v>
      </c>
      <c r="T15" s="2">
        <f t="shared" si="5"/>
        <v>1</v>
      </c>
      <c r="U15" s="2">
        <f t="shared" si="1"/>
        <v>25</v>
      </c>
      <c r="V15" s="2">
        <f t="shared" si="1"/>
        <v>8</v>
      </c>
      <c r="W15" s="2">
        <f t="shared" si="1"/>
        <v>26</v>
      </c>
      <c r="Y15" s="3">
        <f t="shared" si="6"/>
        <v>58701</v>
      </c>
      <c r="Z15" s="3">
        <f t="shared" si="2"/>
        <v>36225</v>
      </c>
      <c r="AA15" s="3">
        <f t="shared" si="2"/>
        <v>3708</v>
      </c>
      <c r="AB15" s="3">
        <f t="shared" si="2"/>
        <v>43626</v>
      </c>
      <c r="AC15" s="3">
        <f t="shared" si="7"/>
        <v>19249</v>
      </c>
      <c r="AD15" s="3">
        <f t="shared" si="3"/>
        <v>34911</v>
      </c>
      <c r="AE15" s="3">
        <f t="shared" si="3"/>
        <v>108128</v>
      </c>
      <c r="AF15" s="3">
        <f t="shared" si="3"/>
        <v>117045</v>
      </c>
    </row>
    <row r="16" spans="1:32" ht="30" customHeight="1" thickBot="1">
      <c r="A16" s="244" t="s">
        <v>14</v>
      </c>
      <c r="B16" s="245"/>
      <c r="C16" s="15"/>
      <c r="D16" s="18">
        <v>26</v>
      </c>
      <c r="E16" s="18">
        <v>49</v>
      </c>
      <c r="F16" s="18">
        <v>150</v>
      </c>
      <c r="G16" s="18">
        <v>163</v>
      </c>
      <c r="H16" s="244" t="s">
        <v>14</v>
      </c>
      <c r="I16" s="245"/>
      <c r="J16" s="15"/>
      <c r="K16" s="18">
        <v>81</v>
      </c>
      <c r="L16" s="18">
        <v>50</v>
      </c>
      <c r="M16" s="18">
        <v>5</v>
      </c>
      <c r="N16" s="18">
        <v>61</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81</v>
      </c>
      <c r="Z16" s="3">
        <f t="shared" si="2"/>
        <v>50</v>
      </c>
      <c r="AA16" s="3">
        <f t="shared" si="2"/>
        <v>5</v>
      </c>
      <c r="AB16" s="3">
        <f t="shared" si="2"/>
        <v>61</v>
      </c>
      <c r="AC16" s="3">
        <f t="shared" si="7"/>
        <v>26</v>
      </c>
      <c r="AD16" s="3">
        <f t="shared" si="3"/>
        <v>49</v>
      </c>
      <c r="AE16" s="3">
        <f t="shared" si="3"/>
        <v>150</v>
      </c>
      <c r="AF16" s="3">
        <f t="shared" si="3"/>
        <v>163</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1445</v>
      </c>
      <c r="E18" s="20" t="s">
        <v>1446</v>
      </c>
      <c r="F18" s="20" t="s">
        <v>1608</v>
      </c>
      <c r="G18" s="20" t="s">
        <v>1648</v>
      </c>
      <c r="H18" s="262" t="s">
        <v>15</v>
      </c>
      <c r="I18" s="258"/>
      <c r="J18" s="259"/>
      <c r="K18" s="20" t="s">
        <v>1182</v>
      </c>
      <c r="L18" s="20" t="s">
        <v>1181</v>
      </c>
      <c r="M18" s="20" t="s">
        <v>1185</v>
      </c>
      <c r="N18" s="20"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2703641</v>
      </c>
      <c r="E19" s="16">
        <v>2813590</v>
      </c>
      <c r="F19" s="16">
        <v>3456003</v>
      </c>
      <c r="G19" s="16">
        <v>3244450</v>
      </c>
      <c r="H19" s="252" t="s">
        <v>16</v>
      </c>
      <c r="I19" s="253"/>
      <c r="J19" s="15"/>
      <c r="K19" s="16">
        <v>2270876</v>
      </c>
      <c r="L19" s="16">
        <v>2192829</v>
      </c>
      <c r="M19" s="16">
        <v>2496131</v>
      </c>
      <c r="N19" s="16">
        <v>2593229</v>
      </c>
      <c r="P19" s="2">
        <f t="shared" ref="P19:S38" si="9">REPLACE(D19,1,3,"")/1</f>
        <v>3641</v>
      </c>
      <c r="Q19" s="2">
        <f t="shared" si="9"/>
        <v>3590</v>
      </c>
      <c r="R19" s="2">
        <f t="shared" si="9"/>
        <v>6003</v>
      </c>
      <c r="S19" s="2">
        <f t="shared" si="9"/>
        <v>4450</v>
      </c>
      <c r="T19" s="2">
        <f t="shared" ref="T19:W38" si="10">REPLACE(K19,1,3,"")/1</f>
        <v>876</v>
      </c>
      <c r="U19" s="2">
        <f t="shared" si="10"/>
        <v>2829</v>
      </c>
      <c r="V19" s="2">
        <f t="shared" si="10"/>
        <v>6131</v>
      </c>
      <c r="W19" s="2">
        <f t="shared" si="10"/>
        <v>3229</v>
      </c>
      <c r="Y19" s="3">
        <f t="shared" si="6"/>
        <v>2270876</v>
      </c>
      <c r="Z19" s="3">
        <f t="shared" si="6"/>
        <v>2192829</v>
      </c>
      <c r="AA19" s="3">
        <f t="shared" si="6"/>
        <v>2496131</v>
      </c>
      <c r="AB19" s="3">
        <f t="shared" si="6"/>
        <v>2593229</v>
      </c>
      <c r="AC19" s="3">
        <f t="shared" si="7"/>
        <v>2703641</v>
      </c>
      <c r="AD19" s="3">
        <f t="shared" si="7"/>
        <v>2813590</v>
      </c>
      <c r="AE19" s="3">
        <f t="shared" si="7"/>
        <v>3456003</v>
      </c>
      <c r="AF19" s="3">
        <f t="shared" si="7"/>
        <v>3244450</v>
      </c>
    </row>
    <row r="20" spans="1:32" ht="61.5" customHeight="1" thickBot="1">
      <c r="A20" s="244" t="s">
        <v>17</v>
      </c>
      <c r="B20" s="245"/>
      <c r="C20" s="15"/>
      <c r="D20" s="17">
        <v>537022</v>
      </c>
      <c r="E20" s="17">
        <v>450576</v>
      </c>
      <c r="F20" s="17">
        <v>780414</v>
      </c>
      <c r="G20" s="17">
        <v>461454</v>
      </c>
      <c r="H20" s="244" t="s">
        <v>17</v>
      </c>
      <c r="I20" s="245"/>
      <c r="J20" s="15"/>
      <c r="K20" s="17">
        <v>309807</v>
      </c>
      <c r="L20" s="17">
        <v>483814</v>
      </c>
      <c r="M20" s="17">
        <v>603345</v>
      </c>
      <c r="N20" s="17">
        <v>324225</v>
      </c>
      <c r="P20" s="2">
        <f t="shared" si="9"/>
        <v>22</v>
      </c>
      <c r="Q20" s="2">
        <f t="shared" si="9"/>
        <v>576</v>
      </c>
      <c r="R20" s="2">
        <f t="shared" si="9"/>
        <v>414</v>
      </c>
      <c r="S20" s="2">
        <f t="shared" si="9"/>
        <v>454</v>
      </c>
      <c r="T20" s="2">
        <f t="shared" si="10"/>
        <v>807</v>
      </c>
      <c r="U20" s="2">
        <f t="shared" si="10"/>
        <v>814</v>
      </c>
      <c r="V20" s="2">
        <f t="shared" si="10"/>
        <v>345</v>
      </c>
      <c r="W20" s="2">
        <f t="shared" si="10"/>
        <v>225</v>
      </c>
      <c r="Y20" s="3">
        <f t="shared" si="6"/>
        <v>309807</v>
      </c>
      <c r="Z20" s="3">
        <f t="shared" si="6"/>
        <v>483814</v>
      </c>
      <c r="AA20" s="3">
        <f t="shared" si="6"/>
        <v>603345</v>
      </c>
      <c r="AB20" s="3">
        <f t="shared" si="6"/>
        <v>324225</v>
      </c>
      <c r="AC20" s="3">
        <f t="shared" si="7"/>
        <v>537022</v>
      </c>
      <c r="AD20" s="3">
        <f t="shared" si="7"/>
        <v>450576</v>
      </c>
      <c r="AE20" s="3">
        <f t="shared" si="7"/>
        <v>780414</v>
      </c>
      <c r="AF20" s="3">
        <f t="shared" si="7"/>
        <v>461454</v>
      </c>
    </row>
    <row r="21" spans="1:32" ht="30" customHeight="1" thickBot="1">
      <c r="A21" s="244" t="s">
        <v>18</v>
      </c>
      <c r="B21" s="245"/>
      <c r="C21" s="15"/>
      <c r="D21" s="18"/>
      <c r="E21" s="18"/>
      <c r="F21" s="17">
        <v>32500</v>
      </c>
      <c r="G21" s="18"/>
      <c r="H21" s="244" t="s">
        <v>18</v>
      </c>
      <c r="I21" s="245"/>
      <c r="J21" s="15"/>
      <c r="K21" s="18"/>
      <c r="L21" s="18"/>
      <c r="M21" s="18"/>
      <c r="N21" s="18"/>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32500</v>
      </c>
      <c r="AF21" s="3">
        <f t="shared" si="7"/>
        <v>0</v>
      </c>
    </row>
    <row r="22" spans="1:32" ht="36" customHeight="1" thickBot="1">
      <c r="A22" s="244" t="s">
        <v>19</v>
      </c>
      <c r="B22" s="245"/>
      <c r="C22" s="15"/>
      <c r="D22" s="17">
        <v>695434</v>
      </c>
      <c r="E22" s="17">
        <v>833291</v>
      </c>
      <c r="F22" s="17">
        <v>860461</v>
      </c>
      <c r="G22" s="17">
        <v>797348</v>
      </c>
      <c r="H22" s="244" t="s">
        <v>19</v>
      </c>
      <c r="I22" s="245"/>
      <c r="J22" s="15"/>
      <c r="K22" s="17">
        <v>821137</v>
      </c>
      <c r="L22" s="17">
        <v>549535</v>
      </c>
      <c r="M22" s="17">
        <v>583834</v>
      </c>
      <c r="N22" s="17">
        <v>763415</v>
      </c>
      <c r="P22" s="2">
        <f t="shared" si="9"/>
        <v>434</v>
      </c>
      <c r="Q22" s="2">
        <f t="shared" si="9"/>
        <v>291</v>
      </c>
      <c r="R22" s="2">
        <f t="shared" si="9"/>
        <v>461</v>
      </c>
      <c r="S22" s="2">
        <f t="shared" si="9"/>
        <v>348</v>
      </c>
      <c r="T22" s="2">
        <f t="shared" si="10"/>
        <v>137</v>
      </c>
      <c r="U22" s="2">
        <f t="shared" si="10"/>
        <v>535</v>
      </c>
      <c r="V22" s="2">
        <f t="shared" si="10"/>
        <v>834</v>
      </c>
      <c r="W22" s="2">
        <f t="shared" si="10"/>
        <v>415</v>
      </c>
      <c r="Y22" s="3">
        <f t="shared" si="6"/>
        <v>821137</v>
      </c>
      <c r="Z22" s="3">
        <f t="shared" si="6"/>
        <v>549535</v>
      </c>
      <c r="AA22" s="3">
        <f t="shared" si="6"/>
        <v>583834</v>
      </c>
      <c r="AB22" s="3">
        <f t="shared" si="6"/>
        <v>763415</v>
      </c>
      <c r="AC22" s="3">
        <f t="shared" si="7"/>
        <v>695434</v>
      </c>
      <c r="AD22" s="3">
        <f t="shared" si="7"/>
        <v>833291</v>
      </c>
      <c r="AE22" s="3">
        <f t="shared" si="7"/>
        <v>860461</v>
      </c>
      <c r="AF22" s="3">
        <f t="shared" si="7"/>
        <v>797348</v>
      </c>
    </row>
    <row r="23" spans="1:32" ht="15" customHeight="1" thickBot="1">
      <c r="A23" s="244" t="s">
        <v>20</v>
      </c>
      <c r="B23" s="245"/>
      <c r="C23" s="15"/>
      <c r="D23" s="17">
        <v>1153826</v>
      </c>
      <c r="E23" s="17">
        <v>1192196</v>
      </c>
      <c r="F23" s="17">
        <v>1409063</v>
      </c>
      <c r="G23" s="17">
        <v>1522740</v>
      </c>
      <c r="H23" s="244" t="s">
        <v>20</v>
      </c>
      <c r="I23" s="245"/>
      <c r="J23" s="15"/>
      <c r="K23" s="17">
        <v>962350</v>
      </c>
      <c r="L23" s="17">
        <v>967822</v>
      </c>
      <c r="M23" s="17">
        <v>1112385</v>
      </c>
      <c r="N23" s="17">
        <v>1263810</v>
      </c>
      <c r="P23" s="2">
        <f t="shared" si="9"/>
        <v>3826</v>
      </c>
      <c r="Q23" s="2">
        <f t="shared" si="9"/>
        <v>2196</v>
      </c>
      <c r="R23" s="2">
        <f t="shared" si="9"/>
        <v>9063</v>
      </c>
      <c r="S23" s="2">
        <f t="shared" si="9"/>
        <v>2740</v>
      </c>
      <c r="T23" s="2">
        <f t="shared" si="10"/>
        <v>350</v>
      </c>
      <c r="U23" s="2">
        <f t="shared" si="10"/>
        <v>822</v>
      </c>
      <c r="V23" s="2">
        <f t="shared" si="10"/>
        <v>2385</v>
      </c>
      <c r="W23" s="2">
        <f t="shared" si="10"/>
        <v>3810</v>
      </c>
      <c r="Y23" s="3">
        <f t="shared" si="6"/>
        <v>962350</v>
      </c>
      <c r="Z23" s="3">
        <f t="shared" si="6"/>
        <v>967822</v>
      </c>
      <c r="AA23" s="3">
        <f t="shared" si="6"/>
        <v>1112385</v>
      </c>
      <c r="AB23" s="3">
        <f t="shared" si="6"/>
        <v>1263810</v>
      </c>
      <c r="AC23" s="3">
        <f t="shared" si="7"/>
        <v>1153826</v>
      </c>
      <c r="AD23" s="3">
        <f t="shared" si="7"/>
        <v>1192196</v>
      </c>
      <c r="AE23" s="3">
        <f t="shared" si="7"/>
        <v>1409063</v>
      </c>
      <c r="AF23" s="3">
        <f t="shared" si="7"/>
        <v>1522740</v>
      </c>
    </row>
    <row r="24" spans="1:32" ht="36" customHeight="1" thickBot="1">
      <c r="A24" s="244" t="s">
        <v>21</v>
      </c>
      <c r="B24" s="245"/>
      <c r="C24" s="15"/>
      <c r="D24" s="17">
        <v>317360</v>
      </c>
      <c r="E24" s="17">
        <v>337526</v>
      </c>
      <c r="F24" s="17">
        <v>373565</v>
      </c>
      <c r="G24" s="17">
        <v>462909</v>
      </c>
      <c r="H24" s="244" t="s">
        <v>21</v>
      </c>
      <c r="I24" s="245"/>
      <c r="J24" s="15"/>
      <c r="K24" s="17">
        <v>177582</v>
      </c>
      <c r="L24" s="17">
        <v>191658</v>
      </c>
      <c r="M24" s="17">
        <v>196567</v>
      </c>
      <c r="N24" s="17">
        <v>241779</v>
      </c>
      <c r="P24" s="2">
        <f t="shared" si="9"/>
        <v>360</v>
      </c>
      <c r="Q24" s="2">
        <f t="shared" si="9"/>
        <v>526</v>
      </c>
      <c r="R24" s="2">
        <f t="shared" si="9"/>
        <v>565</v>
      </c>
      <c r="S24" s="2">
        <f t="shared" si="9"/>
        <v>909</v>
      </c>
      <c r="T24" s="2">
        <f t="shared" si="10"/>
        <v>582</v>
      </c>
      <c r="U24" s="2">
        <f t="shared" si="10"/>
        <v>658</v>
      </c>
      <c r="V24" s="2">
        <f t="shared" si="10"/>
        <v>567</v>
      </c>
      <c r="W24" s="2">
        <f t="shared" si="10"/>
        <v>779</v>
      </c>
      <c r="Y24" s="3">
        <f t="shared" si="6"/>
        <v>177582</v>
      </c>
      <c r="Z24" s="3">
        <f t="shared" si="6"/>
        <v>191658</v>
      </c>
      <c r="AA24" s="3">
        <f t="shared" si="6"/>
        <v>196567</v>
      </c>
      <c r="AB24" s="3">
        <f t="shared" si="6"/>
        <v>241779</v>
      </c>
      <c r="AC24" s="3">
        <f t="shared" si="7"/>
        <v>317360</v>
      </c>
      <c r="AD24" s="3">
        <f t="shared" si="7"/>
        <v>337526</v>
      </c>
      <c r="AE24" s="3">
        <f t="shared" si="7"/>
        <v>373565</v>
      </c>
      <c r="AF24" s="3">
        <f t="shared" si="7"/>
        <v>462909</v>
      </c>
    </row>
    <row r="25" spans="1:32" ht="24" customHeight="1" thickBot="1">
      <c r="A25" s="254" t="s">
        <v>22</v>
      </c>
      <c r="B25" s="255"/>
      <c r="C25" s="15"/>
      <c r="D25" s="16">
        <v>23931928</v>
      </c>
      <c r="E25" s="16">
        <v>23834677</v>
      </c>
      <c r="F25" s="16">
        <v>23688207</v>
      </c>
      <c r="G25" s="16">
        <v>23654154</v>
      </c>
      <c r="H25" s="254" t="s">
        <v>22</v>
      </c>
      <c r="I25" s="255"/>
      <c r="J25" s="15"/>
      <c r="K25" s="16">
        <v>24280479</v>
      </c>
      <c r="L25" s="16">
        <v>24170470</v>
      </c>
      <c r="M25" s="16">
        <v>24039367</v>
      </c>
      <c r="N25" s="16">
        <v>23864424</v>
      </c>
      <c r="P25" s="2">
        <f t="shared" si="9"/>
        <v>31928</v>
      </c>
      <c r="Q25" s="2">
        <f t="shared" si="9"/>
        <v>34677</v>
      </c>
      <c r="R25" s="2">
        <f t="shared" si="9"/>
        <v>88207</v>
      </c>
      <c r="S25" s="2">
        <f t="shared" si="9"/>
        <v>54154</v>
      </c>
      <c r="T25" s="2">
        <f t="shared" si="10"/>
        <v>80479</v>
      </c>
      <c r="U25" s="2">
        <f t="shared" si="10"/>
        <v>70470</v>
      </c>
      <c r="V25" s="2">
        <f t="shared" si="10"/>
        <v>39367</v>
      </c>
      <c r="W25" s="2">
        <f t="shared" si="10"/>
        <v>64424</v>
      </c>
      <c r="Y25" s="3">
        <f t="shared" si="6"/>
        <v>24280479</v>
      </c>
      <c r="Z25" s="3">
        <f t="shared" si="6"/>
        <v>24170470</v>
      </c>
      <c r="AA25" s="3">
        <f t="shared" si="6"/>
        <v>24039367</v>
      </c>
      <c r="AB25" s="3">
        <f t="shared" si="6"/>
        <v>23864424</v>
      </c>
      <c r="AC25" s="3">
        <f t="shared" si="7"/>
        <v>23931928</v>
      </c>
      <c r="AD25" s="3">
        <f t="shared" si="7"/>
        <v>23834677</v>
      </c>
      <c r="AE25" s="3">
        <f t="shared" si="7"/>
        <v>23688207</v>
      </c>
      <c r="AF25" s="3">
        <f t="shared" si="7"/>
        <v>23654154</v>
      </c>
    </row>
    <row r="26" spans="1:32" ht="15" customHeight="1" thickBot="1">
      <c r="A26" s="244" t="s">
        <v>23</v>
      </c>
      <c r="B26" s="245"/>
      <c r="C26" s="15"/>
      <c r="D26" s="17">
        <v>18129438</v>
      </c>
      <c r="E26" s="17">
        <v>17849473</v>
      </c>
      <c r="F26" s="17">
        <v>18898064</v>
      </c>
      <c r="G26" s="17">
        <v>18603686</v>
      </c>
      <c r="H26" s="244" t="s">
        <v>23</v>
      </c>
      <c r="I26" s="245"/>
      <c r="J26" s="15"/>
      <c r="K26" s="17">
        <v>16462577</v>
      </c>
      <c r="L26" s="17">
        <v>18496379</v>
      </c>
      <c r="M26" s="17">
        <v>18629319</v>
      </c>
      <c r="N26" s="17">
        <v>18386556</v>
      </c>
      <c r="P26" s="2">
        <f t="shared" si="9"/>
        <v>29438</v>
      </c>
      <c r="Q26" s="2">
        <f t="shared" si="9"/>
        <v>49473</v>
      </c>
      <c r="R26" s="2">
        <f t="shared" si="9"/>
        <v>98064</v>
      </c>
      <c r="S26" s="2">
        <f t="shared" si="9"/>
        <v>3686</v>
      </c>
      <c r="T26" s="2">
        <f t="shared" si="10"/>
        <v>62577</v>
      </c>
      <c r="U26" s="2">
        <f t="shared" si="10"/>
        <v>96379</v>
      </c>
      <c r="V26" s="2">
        <f t="shared" si="10"/>
        <v>29319</v>
      </c>
      <c r="W26" s="2">
        <f t="shared" si="10"/>
        <v>86556</v>
      </c>
      <c r="Y26" s="3">
        <f t="shared" si="6"/>
        <v>16462577</v>
      </c>
      <c r="Z26" s="3">
        <f t="shared" si="6"/>
        <v>18496379</v>
      </c>
      <c r="AA26" s="3">
        <f t="shared" si="6"/>
        <v>18629319</v>
      </c>
      <c r="AB26" s="3">
        <f t="shared" si="6"/>
        <v>18386556</v>
      </c>
      <c r="AC26" s="3">
        <f t="shared" si="7"/>
        <v>18129438</v>
      </c>
      <c r="AD26" s="3">
        <f t="shared" si="7"/>
        <v>17849473</v>
      </c>
      <c r="AE26" s="3">
        <f t="shared" si="7"/>
        <v>18898064</v>
      </c>
      <c r="AF26" s="3">
        <f t="shared" si="7"/>
        <v>18603686</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8"/>
      <c r="E28" s="18"/>
      <c r="F28" s="18"/>
      <c r="G28" s="17">
        <v>5900</v>
      </c>
      <c r="H28" s="244" t="s">
        <v>25</v>
      </c>
      <c r="I28" s="245"/>
      <c r="J28" s="15"/>
      <c r="K28" s="18"/>
      <c r="L28" s="18"/>
      <c r="M28" s="18"/>
      <c r="N28" s="18"/>
      <c r="P28" s="2" t="e">
        <f t="shared" si="9"/>
        <v>#VALUE!</v>
      </c>
      <c r="Q28" s="2" t="e">
        <f t="shared" si="9"/>
        <v>#VALUE!</v>
      </c>
      <c r="R28" s="2" t="e">
        <f t="shared" si="9"/>
        <v>#VALUE!</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5900</v>
      </c>
    </row>
    <row r="29" spans="1:32" ht="15" customHeight="1" thickBot="1">
      <c r="A29" s="254" t="s">
        <v>26</v>
      </c>
      <c r="B29" s="255"/>
      <c r="C29" s="15"/>
      <c r="D29" s="16">
        <v>26635569</v>
      </c>
      <c r="E29" s="16">
        <v>26648267</v>
      </c>
      <c r="F29" s="16">
        <v>27144211</v>
      </c>
      <c r="G29" s="16">
        <v>26898605</v>
      </c>
      <c r="H29" s="254" t="s">
        <v>26</v>
      </c>
      <c r="I29" s="255"/>
      <c r="J29" s="15"/>
      <c r="K29" s="16">
        <v>26551355</v>
      </c>
      <c r="L29" s="16">
        <v>26363299</v>
      </c>
      <c r="M29" s="16">
        <v>26535498</v>
      </c>
      <c r="N29" s="16">
        <v>26457653</v>
      </c>
      <c r="P29" s="2">
        <f t="shared" si="9"/>
        <v>35569</v>
      </c>
      <c r="Q29" s="2">
        <f t="shared" si="9"/>
        <v>48267</v>
      </c>
      <c r="R29" s="2">
        <f t="shared" si="9"/>
        <v>44211</v>
      </c>
      <c r="S29" s="2">
        <f t="shared" si="9"/>
        <v>98605</v>
      </c>
      <c r="T29" s="2">
        <f t="shared" si="10"/>
        <v>51355</v>
      </c>
      <c r="U29" s="2">
        <f t="shared" si="10"/>
        <v>63299</v>
      </c>
      <c r="V29" s="2">
        <f t="shared" si="10"/>
        <v>35498</v>
      </c>
      <c r="W29" s="2">
        <f t="shared" si="10"/>
        <v>57653</v>
      </c>
      <c r="Y29" s="3">
        <f t="shared" si="6"/>
        <v>26551355</v>
      </c>
      <c r="Z29" s="3">
        <f t="shared" si="6"/>
        <v>26363299</v>
      </c>
      <c r="AA29" s="3">
        <f t="shared" si="6"/>
        <v>26535498</v>
      </c>
      <c r="AB29" s="3">
        <f t="shared" si="6"/>
        <v>26457653</v>
      </c>
      <c r="AC29" s="3">
        <f t="shared" si="7"/>
        <v>26635569</v>
      </c>
      <c r="AD29" s="3">
        <f t="shared" si="7"/>
        <v>26648267</v>
      </c>
      <c r="AE29" s="3">
        <f t="shared" si="7"/>
        <v>27144211</v>
      </c>
      <c r="AF29" s="3">
        <f t="shared" si="7"/>
        <v>26898605</v>
      </c>
    </row>
    <row r="30" spans="1:32" ht="15" customHeight="1" thickBot="1">
      <c r="A30" s="254" t="s">
        <v>27</v>
      </c>
      <c r="B30" s="255"/>
      <c r="C30" s="15"/>
      <c r="D30" s="16">
        <v>14839403</v>
      </c>
      <c r="E30" s="16">
        <v>14782451</v>
      </c>
      <c r="F30" s="16">
        <v>15132605</v>
      </c>
      <c r="G30" s="16">
        <v>14719716</v>
      </c>
      <c r="H30" s="254" t="s">
        <v>27</v>
      </c>
      <c r="I30" s="255"/>
      <c r="J30" s="15"/>
      <c r="K30" s="16">
        <v>14884872</v>
      </c>
      <c r="L30" s="16">
        <v>14657610</v>
      </c>
      <c r="M30" s="16">
        <v>14825018</v>
      </c>
      <c r="N30" s="16">
        <v>14704440</v>
      </c>
      <c r="P30" s="2">
        <f t="shared" si="9"/>
        <v>39403</v>
      </c>
      <c r="Q30" s="2">
        <f t="shared" si="9"/>
        <v>82451</v>
      </c>
      <c r="R30" s="2">
        <f t="shared" si="9"/>
        <v>32605</v>
      </c>
      <c r="S30" s="2">
        <f t="shared" si="9"/>
        <v>19716</v>
      </c>
      <c r="T30" s="2">
        <f t="shared" si="10"/>
        <v>84872</v>
      </c>
      <c r="U30" s="2">
        <f t="shared" si="10"/>
        <v>57610</v>
      </c>
      <c r="V30" s="2">
        <f t="shared" si="10"/>
        <v>25018</v>
      </c>
      <c r="W30" s="2">
        <f t="shared" si="10"/>
        <v>4440</v>
      </c>
      <c r="Y30" s="3">
        <f t="shared" si="6"/>
        <v>14884872</v>
      </c>
      <c r="Z30" s="3">
        <f t="shared" si="6"/>
        <v>14657610</v>
      </c>
      <c r="AA30" s="3">
        <f t="shared" si="6"/>
        <v>14825018</v>
      </c>
      <c r="AB30" s="3">
        <f t="shared" si="6"/>
        <v>14704440</v>
      </c>
      <c r="AC30" s="3">
        <f t="shared" si="7"/>
        <v>14839403</v>
      </c>
      <c r="AD30" s="3">
        <f t="shared" si="7"/>
        <v>14782451</v>
      </c>
      <c r="AE30" s="3">
        <f t="shared" si="7"/>
        <v>15132605</v>
      </c>
      <c r="AF30" s="3">
        <f t="shared" si="7"/>
        <v>14719716</v>
      </c>
    </row>
    <row r="31" spans="1:32" ht="15" customHeight="1" thickBot="1">
      <c r="A31" s="244" t="s">
        <v>28</v>
      </c>
      <c r="B31" s="245"/>
      <c r="C31" s="15"/>
      <c r="D31" s="17">
        <v>3581984</v>
      </c>
      <c r="E31" s="17">
        <v>3509210</v>
      </c>
      <c r="F31" s="17">
        <v>4871844</v>
      </c>
      <c r="G31" s="17">
        <v>4516403</v>
      </c>
      <c r="H31" s="244" t="s">
        <v>28</v>
      </c>
      <c r="I31" s="245"/>
      <c r="J31" s="15"/>
      <c r="K31" s="17">
        <v>3856462</v>
      </c>
      <c r="L31" s="17">
        <v>3868344</v>
      </c>
      <c r="M31" s="17">
        <v>3518588</v>
      </c>
      <c r="N31" s="17">
        <v>3459751</v>
      </c>
      <c r="P31" s="2">
        <f t="shared" si="9"/>
        <v>1984</v>
      </c>
      <c r="Q31" s="2">
        <f t="shared" si="9"/>
        <v>9210</v>
      </c>
      <c r="R31" s="2">
        <f t="shared" si="9"/>
        <v>1844</v>
      </c>
      <c r="S31" s="2">
        <f t="shared" si="9"/>
        <v>6403</v>
      </c>
      <c r="T31" s="2">
        <f t="shared" si="10"/>
        <v>6462</v>
      </c>
      <c r="U31" s="2">
        <f t="shared" si="10"/>
        <v>8344</v>
      </c>
      <c r="V31" s="2">
        <f t="shared" si="10"/>
        <v>8588</v>
      </c>
      <c r="W31" s="2">
        <f t="shared" si="10"/>
        <v>9751</v>
      </c>
      <c r="Y31" s="3">
        <f t="shared" si="6"/>
        <v>3856462</v>
      </c>
      <c r="Z31" s="3">
        <f t="shared" si="6"/>
        <v>3868344</v>
      </c>
      <c r="AA31" s="3">
        <f t="shared" si="6"/>
        <v>3518588</v>
      </c>
      <c r="AB31" s="3">
        <f t="shared" si="6"/>
        <v>3459751</v>
      </c>
      <c r="AC31" s="3">
        <f t="shared" si="7"/>
        <v>3581984</v>
      </c>
      <c r="AD31" s="3">
        <f t="shared" si="7"/>
        <v>3509210</v>
      </c>
      <c r="AE31" s="3">
        <f t="shared" si="7"/>
        <v>4871844</v>
      </c>
      <c r="AF31" s="3">
        <f t="shared" si="7"/>
        <v>4516403</v>
      </c>
    </row>
    <row r="32" spans="1:32" ht="24" customHeight="1" thickBot="1">
      <c r="A32" s="244" t="s">
        <v>29</v>
      </c>
      <c r="B32" s="245"/>
      <c r="C32" s="15"/>
      <c r="D32" s="17">
        <v>11257419</v>
      </c>
      <c r="E32" s="17">
        <v>11273241</v>
      </c>
      <c r="F32" s="17">
        <v>10260761</v>
      </c>
      <c r="G32" s="17">
        <v>10203312</v>
      </c>
      <c r="H32" s="244" t="s">
        <v>29</v>
      </c>
      <c r="I32" s="245"/>
      <c r="J32" s="15"/>
      <c r="K32" s="17">
        <v>11028409</v>
      </c>
      <c r="L32" s="17">
        <v>10789266</v>
      </c>
      <c r="M32" s="17">
        <v>11306431</v>
      </c>
      <c r="N32" s="17">
        <v>11244689</v>
      </c>
      <c r="P32" s="2">
        <f t="shared" si="9"/>
        <v>57419</v>
      </c>
      <c r="Q32" s="2">
        <f t="shared" si="9"/>
        <v>73241</v>
      </c>
      <c r="R32" s="2">
        <f t="shared" si="9"/>
        <v>60761</v>
      </c>
      <c r="S32" s="2">
        <f t="shared" si="9"/>
        <v>3312</v>
      </c>
      <c r="T32" s="2">
        <f t="shared" si="10"/>
        <v>28409</v>
      </c>
      <c r="U32" s="2">
        <f t="shared" si="10"/>
        <v>89266</v>
      </c>
      <c r="V32" s="2">
        <f t="shared" si="10"/>
        <v>6431</v>
      </c>
      <c r="W32" s="2">
        <f t="shared" si="10"/>
        <v>44689</v>
      </c>
      <c r="Y32" s="3">
        <f t="shared" si="6"/>
        <v>11028409</v>
      </c>
      <c r="Z32" s="3">
        <f t="shared" si="6"/>
        <v>10789266</v>
      </c>
      <c r="AA32" s="3">
        <f t="shared" si="6"/>
        <v>11306431</v>
      </c>
      <c r="AB32" s="3">
        <f t="shared" si="6"/>
        <v>11244689</v>
      </c>
      <c r="AC32" s="3">
        <f t="shared" si="7"/>
        <v>11257419</v>
      </c>
      <c r="AD32" s="3">
        <f t="shared" si="7"/>
        <v>11273241</v>
      </c>
      <c r="AE32" s="3">
        <f t="shared" si="7"/>
        <v>10260761</v>
      </c>
      <c r="AF32" s="3">
        <f t="shared" si="7"/>
        <v>10203312</v>
      </c>
    </row>
    <row r="33" spans="1:32" ht="24" customHeight="1" thickBot="1">
      <c r="A33" s="254" t="s">
        <v>30</v>
      </c>
      <c r="B33" s="255"/>
      <c r="C33" s="15"/>
      <c r="D33" s="16">
        <v>11796166</v>
      </c>
      <c r="E33" s="16">
        <v>11865817</v>
      </c>
      <c r="F33" s="16">
        <v>12011606</v>
      </c>
      <c r="G33" s="16">
        <v>12178889</v>
      </c>
      <c r="H33" s="254" t="s">
        <v>30</v>
      </c>
      <c r="I33" s="255"/>
      <c r="J33" s="15"/>
      <c r="K33" s="16">
        <v>11666483</v>
      </c>
      <c r="L33" s="16">
        <v>11705689</v>
      </c>
      <c r="M33" s="16">
        <v>11710480</v>
      </c>
      <c r="N33" s="16">
        <v>11753213</v>
      </c>
      <c r="P33" s="2">
        <f t="shared" si="9"/>
        <v>96166</v>
      </c>
      <c r="Q33" s="2">
        <f t="shared" si="9"/>
        <v>65817</v>
      </c>
      <c r="R33" s="2">
        <f t="shared" si="9"/>
        <v>11606</v>
      </c>
      <c r="S33" s="2">
        <f t="shared" si="9"/>
        <v>78889</v>
      </c>
      <c r="T33" s="2">
        <f t="shared" si="10"/>
        <v>66483</v>
      </c>
      <c r="U33" s="2">
        <f t="shared" si="10"/>
        <v>5689</v>
      </c>
      <c r="V33" s="2">
        <f t="shared" si="10"/>
        <v>10480</v>
      </c>
      <c r="W33" s="2">
        <f t="shared" si="10"/>
        <v>53213</v>
      </c>
      <c r="Y33" s="3">
        <f t="shared" si="6"/>
        <v>11666483</v>
      </c>
      <c r="Z33" s="3">
        <f t="shared" si="6"/>
        <v>11705689</v>
      </c>
      <c r="AA33" s="3">
        <f t="shared" si="6"/>
        <v>11710480</v>
      </c>
      <c r="AB33" s="3">
        <f t="shared" si="6"/>
        <v>11753213</v>
      </c>
      <c r="AC33" s="3">
        <f t="shared" si="7"/>
        <v>11796166</v>
      </c>
      <c r="AD33" s="3">
        <f t="shared" si="7"/>
        <v>11865817</v>
      </c>
      <c r="AE33" s="3">
        <f t="shared" si="7"/>
        <v>12011606</v>
      </c>
      <c r="AF33" s="3">
        <f t="shared" si="7"/>
        <v>12178889</v>
      </c>
    </row>
    <row r="34" spans="1:32" ht="30" customHeight="1" thickBot="1">
      <c r="A34" s="244" t="s">
        <v>31</v>
      </c>
      <c r="B34" s="245"/>
      <c r="C34" s="15"/>
      <c r="D34" s="17">
        <v>7194473</v>
      </c>
      <c r="E34" s="17">
        <v>7194473</v>
      </c>
      <c r="F34" s="17">
        <v>7194473</v>
      </c>
      <c r="G34" s="17">
        <v>7194473</v>
      </c>
      <c r="H34" s="244" t="s">
        <v>31</v>
      </c>
      <c r="I34" s="245"/>
      <c r="J34" s="15"/>
      <c r="K34" s="17">
        <v>7194473</v>
      </c>
      <c r="L34" s="17">
        <v>7194473</v>
      </c>
      <c r="M34" s="17">
        <v>7194473</v>
      </c>
      <c r="N34" s="17">
        <v>7194473</v>
      </c>
      <c r="P34" s="2">
        <f t="shared" si="9"/>
        <v>4473</v>
      </c>
      <c r="Q34" s="2">
        <f t="shared" si="9"/>
        <v>4473</v>
      </c>
      <c r="R34" s="2">
        <f t="shared" si="9"/>
        <v>4473</v>
      </c>
      <c r="S34" s="2">
        <f t="shared" si="9"/>
        <v>4473</v>
      </c>
      <c r="T34" s="2">
        <f t="shared" si="10"/>
        <v>4473</v>
      </c>
      <c r="U34" s="2">
        <f t="shared" si="10"/>
        <v>4473</v>
      </c>
      <c r="V34" s="2">
        <f t="shared" si="10"/>
        <v>4473</v>
      </c>
      <c r="W34" s="2">
        <f t="shared" si="10"/>
        <v>4473</v>
      </c>
      <c r="Y34" s="3">
        <f t="shared" si="6"/>
        <v>7194473</v>
      </c>
      <c r="Z34" s="3">
        <f t="shared" si="6"/>
        <v>7194473</v>
      </c>
      <c r="AA34" s="3">
        <f t="shared" si="6"/>
        <v>7194473</v>
      </c>
      <c r="AB34" s="3">
        <f t="shared" si="6"/>
        <v>7194473</v>
      </c>
      <c r="AC34" s="3">
        <f t="shared" si="7"/>
        <v>7194473</v>
      </c>
      <c r="AD34" s="3">
        <f t="shared" si="7"/>
        <v>7194473</v>
      </c>
      <c r="AE34" s="3">
        <f t="shared" si="7"/>
        <v>7194473</v>
      </c>
      <c r="AF34" s="3">
        <f t="shared" si="7"/>
        <v>7194473</v>
      </c>
    </row>
    <row r="35" spans="1:32" ht="30" customHeight="1" thickBot="1">
      <c r="A35" s="244" t="s">
        <v>32</v>
      </c>
      <c r="B35" s="245"/>
      <c r="C35" s="15"/>
      <c r="D35" s="17">
        <v>1944327</v>
      </c>
      <c r="E35" s="17">
        <v>1944327</v>
      </c>
      <c r="F35" s="17">
        <v>1944327</v>
      </c>
      <c r="G35" s="17">
        <v>1944327</v>
      </c>
      <c r="H35" s="244" t="s">
        <v>32</v>
      </c>
      <c r="I35" s="245"/>
      <c r="J35" s="15"/>
      <c r="K35" s="17">
        <v>1944327</v>
      </c>
      <c r="L35" s="17">
        <v>1944327</v>
      </c>
      <c r="M35" s="17">
        <v>1944327</v>
      </c>
      <c r="N35" s="17">
        <v>1944327</v>
      </c>
      <c r="P35" s="2">
        <f t="shared" si="9"/>
        <v>4327</v>
      </c>
      <c r="Q35" s="2">
        <f t="shared" si="9"/>
        <v>4327</v>
      </c>
      <c r="R35" s="2">
        <f t="shared" si="9"/>
        <v>4327</v>
      </c>
      <c r="S35" s="2">
        <f t="shared" si="9"/>
        <v>4327</v>
      </c>
      <c r="T35" s="2">
        <f t="shared" si="10"/>
        <v>4327</v>
      </c>
      <c r="U35" s="2">
        <f t="shared" si="10"/>
        <v>4327</v>
      </c>
      <c r="V35" s="2">
        <f t="shared" si="10"/>
        <v>4327</v>
      </c>
      <c r="W35" s="2">
        <f t="shared" si="10"/>
        <v>4327</v>
      </c>
      <c r="Y35" s="3">
        <f t="shared" si="6"/>
        <v>1944327</v>
      </c>
      <c r="Z35" s="3">
        <f t="shared" si="6"/>
        <v>1944327</v>
      </c>
      <c r="AA35" s="3">
        <f t="shared" si="6"/>
        <v>1944327</v>
      </c>
      <c r="AB35" s="3">
        <f t="shared" si="6"/>
        <v>1944327</v>
      </c>
      <c r="AC35" s="3">
        <f t="shared" si="7"/>
        <v>1944327</v>
      </c>
      <c r="AD35" s="3">
        <f t="shared" si="7"/>
        <v>1944327</v>
      </c>
      <c r="AE35" s="3">
        <f t="shared" si="7"/>
        <v>1944327</v>
      </c>
      <c r="AF35" s="3">
        <f t="shared" si="7"/>
        <v>1944327</v>
      </c>
    </row>
    <row r="36" spans="1:32" ht="36" customHeight="1" thickBot="1">
      <c r="A36" s="244" t="s">
        <v>33</v>
      </c>
      <c r="B36" s="245"/>
      <c r="C36" s="15"/>
      <c r="D36" s="17">
        <v>2614680</v>
      </c>
      <c r="E36" s="17">
        <v>2649590</v>
      </c>
      <c r="F36" s="17">
        <v>2757719</v>
      </c>
      <c r="G36" s="17">
        <v>2874764</v>
      </c>
      <c r="H36" s="244" t="s">
        <v>33</v>
      </c>
      <c r="I36" s="245"/>
      <c r="J36" s="15"/>
      <c r="K36" s="17">
        <v>2511871</v>
      </c>
      <c r="L36" s="17">
        <v>2548096</v>
      </c>
      <c r="M36" s="17">
        <v>2551805</v>
      </c>
      <c r="N36" s="17">
        <v>2595431</v>
      </c>
      <c r="P36" s="2">
        <f t="shared" si="9"/>
        <v>4680</v>
      </c>
      <c r="Q36" s="2">
        <f t="shared" si="9"/>
        <v>9590</v>
      </c>
      <c r="R36" s="2">
        <f t="shared" si="9"/>
        <v>7719</v>
      </c>
      <c r="S36" s="2">
        <f t="shared" si="9"/>
        <v>4764</v>
      </c>
      <c r="T36" s="2">
        <f t="shared" si="10"/>
        <v>1871</v>
      </c>
      <c r="U36" s="2">
        <f t="shared" si="10"/>
        <v>8096</v>
      </c>
      <c r="V36" s="2">
        <f t="shared" si="10"/>
        <v>1805</v>
      </c>
      <c r="W36" s="2">
        <f t="shared" si="10"/>
        <v>5431</v>
      </c>
      <c r="Y36" s="3">
        <f t="shared" si="6"/>
        <v>2511871</v>
      </c>
      <c r="Z36" s="3">
        <f t="shared" si="6"/>
        <v>2548096</v>
      </c>
      <c r="AA36" s="3">
        <f t="shared" si="6"/>
        <v>2551805</v>
      </c>
      <c r="AB36" s="3">
        <f t="shared" si="6"/>
        <v>2595431</v>
      </c>
      <c r="AC36" s="3">
        <f t="shared" si="7"/>
        <v>2614680</v>
      </c>
      <c r="AD36" s="3">
        <f t="shared" si="7"/>
        <v>2649590</v>
      </c>
      <c r="AE36" s="3">
        <f t="shared" si="7"/>
        <v>2757719</v>
      </c>
      <c r="AF36" s="3">
        <f t="shared" si="7"/>
        <v>2874764</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26635569</v>
      </c>
      <c r="E38" s="16">
        <v>26648267</v>
      </c>
      <c r="F38" s="16">
        <v>27144211</v>
      </c>
      <c r="G38" s="16">
        <v>26898605</v>
      </c>
      <c r="H38" s="254" t="s">
        <v>35</v>
      </c>
      <c r="I38" s="255"/>
      <c r="J38" s="15"/>
      <c r="K38" s="16">
        <v>26551355</v>
      </c>
      <c r="L38" s="16">
        <v>26363299</v>
      </c>
      <c r="M38" s="16">
        <v>26535498</v>
      </c>
      <c r="N38" s="16">
        <v>26457653</v>
      </c>
      <c r="P38" s="2">
        <f t="shared" si="9"/>
        <v>35569</v>
      </c>
      <c r="Q38" s="2">
        <f t="shared" si="9"/>
        <v>48267</v>
      </c>
      <c r="R38" s="2">
        <f t="shared" si="9"/>
        <v>44211</v>
      </c>
      <c r="S38" s="2">
        <f t="shared" si="9"/>
        <v>98605</v>
      </c>
      <c r="T38" s="2">
        <f t="shared" si="10"/>
        <v>51355</v>
      </c>
      <c r="U38" s="2">
        <f t="shared" si="10"/>
        <v>63299</v>
      </c>
      <c r="V38" s="2">
        <f t="shared" si="10"/>
        <v>35498</v>
      </c>
      <c r="W38" s="2">
        <f t="shared" si="10"/>
        <v>57653</v>
      </c>
      <c r="Y38" s="3">
        <f t="shared" si="6"/>
        <v>26551355</v>
      </c>
      <c r="Z38" s="3">
        <f t="shared" si="6"/>
        <v>26363299</v>
      </c>
      <c r="AA38" s="3">
        <f t="shared" si="6"/>
        <v>26535498</v>
      </c>
      <c r="AB38" s="3">
        <f t="shared" si="6"/>
        <v>26457653</v>
      </c>
      <c r="AC38" s="3">
        <f t="shared" si="7"/>
        <v>26635569</v>
      </c>
      <c r="AD38" s="3">
        <f t="shared" si="7"/>
        <v>26648267</v>
      </c>
      <c r="AE38" s="3">
        <f t="shared" si="7"/>
        <v>27144211</v>
      </c>
      <c r="AF38" s="3">
        <f t="shared" si="7"/>
        <v>26898605</v>
      </c>
    </row>
    <row r="39" spans="1:32" ht="15" customHeight="1" thickBot="1">
      <c r="A39" t="s">
        <v>1717</v>
      </c>
      <c r="B39"/>
      <c r="C39"/>
      <c r="D39"/>
      <c r="E39"/>
      <c r="F39"/>
      <c r="G39"/>
      <c r="H39" t="s">
        <v>1718</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43.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46" t="s">
        <v>0</v>
      </c>
      <c r="B1" s="247"/>
      <c r="C1" s="248"/>
      <c r="D1" s="23" t="s">
        <v>1542</v>
      </c>
      <c r="E1" s="23" t="s">
        <v>1543</v>
      </c>
      <c r="F1" s="23" t="s">
        <v>1545</v>
      </c>
      <c r="G1" s="23" t="s">
        <v>1607</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49"/>
      <c r="B2" s="250"/>
      <c r="C2" s="251"/>
      <c r="D2" s="24" t="s">
        <v>1546</v>
      </c>
      <c r="E2" s="24" t="s">
        <v>1546</v>
      </c>
      <c r="F2" s="24" t="s">
        <v>1546</v>
      </c>
      <c r="G2" s="24" t="s">
        <v>1546</v>
      </c>
    </row>
    <row r="3" spans="1:17" ht="45" customHeight="1" thickBot="1">
      <c r="A3" s="252" t="s">
        <v>1</v>
      </c>
      <c r="B3" s="253"/>
      <c r="C3" s="15"/>
      <c r="D3" s="16">
        <v>1821088</v>
      </c>
      <c r="E3" s="16">
        <v>1366316</v>
      </c>
      <c r="F3" s="16">
        <v>1216125</v>
      </c>
      <c r="G3" s="16">
        <v>1490970</v>
      </c>
      <c r="I3" s="22">
        <f>REPLACE(D3,1,3,"")/1</f>
        <v>1088</v>
      </c>
      <c r="J3" s="22">
        <f t="shared" ref="J3:L16" si="0">REPLACE(E3,1,3,"")/1</f>
        <v>6316</v>
      </c>
      <c r="K3" s="22">
        <f t="shared" si="0"/>
        <v>6125</v>
      </c>
      <c r="L3" s="22">
        <f t="shared" si="0"/>
        <v>970</v>
      </c>
      <c r="N3" s="2">
        <f>D3</f>
        <v>1821088</v>
      </c>
      <c r="O3" s="2">
        <f t="shared" ref="O3:Q17" si="1">E3</f>
        <v>1366316</v>
      </c>
      <c r="P3" s="2">
        <f t="shared" si="1"/>
        <v>1216125</v>
      </c>
      <c r="Q3" s="2">
        <f t="shared" si="1"/>
        <v>1490970</v>
      </c>
    </row>
    <row r="4" spans="1:17" ht="61.5" customHeight="1" thickBot="1">
      <c r="A4" s="244" t="s">
        <v>2</v>
      </c>
      <c r="B4" s="245"/>
      <c r="C4" s="15"/>
      <c r="D4" s="17">
        <v>1488729</v>
      </c>
      <c r="E4" s="17">
        <v>1109198</v>
      </c>
      <c r="F4" s="17">
        <v>984287</v>
      </c>
      <c r="G4" s="17">
        <v>1115936</v>
      </c>
      <c r="I4" s="22">
        <f t="shared" ref="I4:I16" si="2">REPLACE(D4,1,3,"")/1</f>
        <v>8729</v>
      </c>
      <c r="J4" s="22">
        <f t="shared" si="0"/>
        <v>9198</v>
      </c>
      <c r="K4" s="22">
        <f t="shared" si="0"/>
        <v>287</v>
      </c>
      <c r="L4" s="22">
        <f t="shared" si="0"/>
        <v>5936</v>
      </c>
      <c r="N4" s="2">
        <f t="shared" ref="N4:Q38" si="3">D4</f>
        <v>1488729</v>
      </c>
      <c r="O4" s="2">
        <f t="shared" si="1"/>
        <v>1109198</v>
      </c>
      <c r="P4" s="2">
        <f t="shared" si="1"/>
        <v>984287</v>
      </c>
      <c r="Q4" s="2">
        <f t="shared" si="1"/>
        <v>1115936</v>
      </c>
    </row>
    <row r="5" spans="1:17" ht="61.5" customHeight="1" thickBot="1">
      <c r="A5" s="254" t="s">
        <v>3</v>
      </c>
      <c r="B5" s="255"/>
      <c r="C5" s="15"/>
      <c r="D5" s="16">
        <v>332359</v>
      </c>
      <c r="E5" s="16">
        <v>257118</v>
      </c>
      <c r="F5" s="16">
        <v>231838</v>
      </c>
      <c r="G5" s="16">
        <v>375033</v>
      </c>
      <c r="I5" s="22">
        <f t="shared" si="2"/>
        <v>359</v>
      </c>
      <c r="J5" s="22">
        <f t="shared" si="0"/>
        <v>118</v>
      </c>
      <c r="K5" s="22">
        <f t="shared" si="0"/>
        <v>838</v>
      </c>
      <c r="L5" s="22">
        <f t="shared" si="0"/>
        <v>33</v>
      </c>
      <c r="N5" s="2">
        <f t="shared" si="3"/>
        <v>332359</v>
      </c>
      <c r="O5" s="2">
        <f t="shared" si="1"/>
        <v>257118</v>
      </c>
      <c r="P5" s="2">
        <f t="shared" si="1"/>
        <v>231838</v>
      </c>
      <c r="Q5" s="2">
        <f t="shared" si="1"/>
        <v>375033</v>
      </c>
    </row>
    <row r="6" spans="1:17" ht="30" customHeight="1" thickBot="1">
      <c r="A6" s="244" t="s">
        <v>4</v>
      </c>
      <c r="B6" s="245"/>
      <c r="C6" s="15"/>
      <c r="D6" s="17">
        <v>1629</v>
      </c>
      <c r="E6" s="18">
        <v>877</v>
      </c>
      <c r="F6" s="17">
        <v>2113</v>
      </c>
      <c r="G6" s="17">
        <v>2518</v>
      </c>
      <c r="I6" s="22">
        <f t="shared" si="2"/>
        <v>9</v>
      </c>
      <c r="J6" s="22" t="e">
        <f t="shared" si="0"/>
        <v>#VALUE!</v>
      </c>
      <c r="K6" s="22">
        <f t="shared" si="0"/>
        <v>3</v>
      </c>
      <c r="L6" s="22">
        <f t="shared" si="0"/>
        <v>8</v>
      </c>
      <c r="N6" s="2">
        <f t="shared" si="3"/>
        <v>1629</v>
      </c>
      <c r="O6" s="2">
        <f t="shared" si="1"/>
        <v>877</v>
      </c>
      <c r="P6" s="2">
        <f t="shared" si="1"/>
        <v>2113</v>
      </c>
      <c r="Q6" s="2">
        <f t="shared" si="1"/>
        <v>2518</v>
      </c>
    </row>
    <row r="7" spans="1:17" ht="24" customHeight="1" thickBot="1">
      <c r="A7" s="244" t="s">
        <v>5</v>
      </c>
      <c r="B7" s="245"/>
      <c r="C7" s="15"/>
      <c r="D7" s="17">
        <v>12120</v>
      </c>
      <c r="E7" s="17">
        <v>5139</v>
      </c>
      <c r="F7" s="17">
        <v>15627</v>
      </c>
      <c r="G7" s="17">
        <v>87994</v>
      </c>
      <c r="I7" s="22">
        <f t="shared" si="2"/>
        <v>20</v>
      </c>
      <c r="J7" s="22">
        <f t="shared" si="0"/>
        <v>9</v>
      </c>
      <c r="K7" s="22">
        <f t="shared" si="0"/>
        <v>27</v>
      </c>
      <c r="L7" s="22">
        <f t="shared" si="0"/>
        <v>94</v>
      </c>
      <c r="N7" s="2">
        <f t="shared" si="3"/>
        <v>12120</v>
      </c>
      <c r="O7" s="2">
        <f t="shared" si="1"/>
        <v>5139</v>
      </c>
      <c r="P7" s="2">
        <f t="shared" si="1"/>
        <v>15627</v>
      </c>
      <c r="Q7" s="2">
        <f t="shared" si="1"/>
        <v>87994</v>
      </c>
    </row>
    <row r="8" spans="1:17" ht="24" customHeight="1" thickBot="1">
      <c r="A8" s="244" t="s">
        <v>6</v>
      </c>
      <c r="B8" s="245"/>
      <c r="C8" s="15"/>
      <c r="D8" s="17">
        <v>55130</v>
      </c>
      <c r="E8" s="17">
        <v>64089</v>
      </c>
      <c r="F8" s="17">
        <v>51432</v>
      </c>
      <c r="G8" s="17">
        <v>41742</v>
      </c>
      <c r="I8" s="22">
        <f t="shared" si="2"/>
        <v>30</v>
      </c>
      <c r="J8" s="22">
        <f t="shared" si="0"/>
        <v>89</v>
      </c>
      <c r="K8" s="22">
        <f t="shared" si="0"/>
        <v>32</v>
      </c>
      <c r="L8" s="22">
        <f t="shared" si="0"/>
        <v>42</v>
      </c>
      <c r="N8" s="2">
        <f t="shared" si="3"/>
        <v>55130</v>
      </c>
      <c r="O8" s="2">
        <f t="shared" si="1"/>
        <v>64089</v>
      </c>
      <c r="P8" s="2">
        <f t="shared" si="1"/>
        <v>51432</v>
      </c>
      <c r="Q8" s="2">
        <f t="shared" si="1"/>
        <v>41742</v>
      </c>
    </row>
    <row r="9" spans="1:17" ht="37.5" customHeight="1" thickBot="1">
      <c r="A9" s="244" t="s">
        <v>7</v>
      </c>
      <c r="B9" s="245"/>
      <c r="C9" s="15"/>
      <c r="D9" s="17">
        <v>140425</v>
      </c>
      <c r="E9" s="17">
        <v>129571</v>
      </c>
      <c r="F9" s="17">
        <v>127263</v>
      </c>
      <c r="G9" s="17">
        <v>146860</v>
      </c>
      <c r="I9" s="22">
        <f t="shared" si="2"/>
        <v>425</v>
      </c>
      <c r="J9" s="22">
        <f t="shared" si="0"/>
        <v>571</v>
      </c>
      <c r="K9" s="22">
        <f t="shared" si="0"/>
        <v>263</v>
      </c>
      <c r="L9" s="22">
        <f t="shared" si="0"/>
        <v>860</v>
      </c>
      <c r="N9" s="2">
        <f t="shared" si="3"/>
        <v>140425</v>
      </c>
      <c r="O9" s="2">
        <f t="shared" si="1"/>
        <v>129571</v>
      </c>
      <c r="P9" s="2">
        <f t="shared" si="1"/>
        <v>127263</v>
      </c>
      <c r="Q9" s="2">
        <f t="shared" si="1"/>
        <v>146860</v>
      </c>
    </row>
    <row r="10" spans="1:17" ht="61.5" customHeight="1" thickBot="1">
      <c r="A10" s="254" t="s">
        <v>8</v>
      </c>
      <c r="B10" s="255"/>
      <c r="C10" s="15"/>
      <c r="D10" s="16">
        <v>126313</v>
      </c>
      <c r="E10" s="16">
        <v>59196</v>
      </c>
      <c r="F10" s="16">
        <v>39629</v>
      </c>
      <c r="G10" s="16">
        <v>100956</v>
      </c>
      <c r="I10" s="22">
        <f t="shared" si="2"/>
        <v>313</v>
      </c>
      <c r="J10" s="22">
        <f t="shared" si="0"/>
        <v>96</v>
      </c>
      <c r="K10" s="22">
        <f t="shared" si="0"/>
        <v>29</v>
      </c>
      <c r="L10" s="22">
        <f t="shared" si="0"/>
        <v>956</v>
      </c>
      <c r="N10" s="2">
        <f t="shared" si="3"/>
        <v>126313</v>
      </c>
      <c r="O10" s="2">
        <f t="shared" si="1"/>
        <v>59196</v>
      </c>
      <c r="P10" s="2">
        <f t="shared" si="1"/>
        <v>39629</v>
      </c>
      <c r="Q10" s="2">
        <f t="shared" si="1"/>
        <v>100956</v>
      </c>
    </row>
    <row r="11" spans="1:17" ht="48" customHeight="1" thickBot="1">
      <c r="A11" s="244" t="s">
        <v>9</v>
      </c>
      <c r="B11" s="245"/>
      <c r="C11" s="15"/>
      <c r="D11" s="17">
        <v>16724</v>
      </c>
      <c r="E11" s="17">
        <v>7641</v>
      </c>
      <c r="F11" s="17">
        <v>9589</v>
      </c>
      <c r="G11" s="17">
        <v>8138</v>
      </c>
      <c r="I11" s="22">
        <f t="shared" si="2"/>
        <v>24</v>
      </c>
      <c r="J11" s="22">
        <f t="shared" si="0"/>
        <v>1</v>
      </c>
      <c r="K11" s="22">
        <f t="shared" si="0"/>
        <v>9</v>
      </c>
      <c r="L11" s="22">
        <f t="shared" si="0"/>
        <v>8</v>
      </c>
      <c r="N11" s="2">
        <f t="shared" si="3"/>
        <v>16724</v>
      </c>
      <c r="O11" s="2">
        <f t="shared" si="1"/>
        <v>7641</v>
      </c>
      <c r="P11" s="2">
        <f t="shared" si="1"/>
        <v>9589</v>
      </c>
      <c r="Q11" s="2">
        <f t="shared" si="1"/>
        <v>8138</v>
      </c>
    </row>
    <row r="12" spans="1:17" ht="45" customHeight="1" thickBot="1">
      <c r="A12" s="244" t="s">
        <v>10</v>
      </c>
      <c r="B12" s="245"/>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54" t="s">
        <v>11</v>
      </c>
      <c r="B13" s="255"/>
      <c r="C13" s="15"/>
      <c r="D13" s="16">
        <v>143037</v>
      </c>
      <c r="E13" s="16">
        <v>66837</v>
      </c>
      <c r="F13" s="16">
        <v>49217</v>
      </c>
      <c r="G13" s="16">
        <v>109093</v>
      </c>
      <c r="I13" s="22">
        <f t="shared" si="2"/>
        <v>37</v>
      </c>
      <c r="J13" s="22">
        <f t="shared" si="0"/>
        <v>37</v>
      </c>
      <c r="K13" s="22">
        <f t="shared" si="0"/>
        <v>17</v>
      </c>
      <c r="L13" s="22">
        <f t="shared" si="0"/>
        <v>93</v>
      </c>
      <c r="N13" s="2">
        <f t="shared" si="3"/>
        <v>143037</v>
      </c>
      <c r="O13" s="2">
        <f t="shared" si="1"/>
        <v>66837</v>
      </c>
      <c r="P13" s="2">
        <f t="shared" si="1"/>
        <v>49217</v>
      </c>
      <c r="Q13" s="2">
        <f t="shared" si="1"/>
        <v>109093</v>
      </c>
    </row>
    <row r="14" spans="1:17" ht="61.5" customHeight="1" thickBot="1">
      <c r="A14" s="254" t="s">
        <v>12</v>
      </c>
      <c r="B14" s="255"/>
      <c r="C14" s="15"/>
      <c r="D14" s="16">
        <v>110962</v>
      </c>
      <c r="E14" s="16">
        <v>51298</v>
      </c>
      <c r="F14" s="16">
        <v>38692</v>
      </c>
      <c r="G14" s="16">
        <v>87217</v>
      </c>
      <c r="I14" s="22">
        <f t="shared" si="2"/>
        <v>962</v>
      </c>
      <c r="J14" s="22">
        <f t="shared" si="0"/>
        <v>98</v>
      </c>
      <c r="K14" s="22">
        <f t="shared" si="0"/>
        <v>92</v>
      </c>
      <c r="L14" s="22">
        <f t="shared" si="0"/>
        <v>17</v>
      </c>
      <c r="N14" s="2">
        <f t="shared" si="3"/>
        <v>110962</v>
      </c>
      <c r="O14" s="2">
        <f t="shared" si="1"/>
        <v>51298</v>
      </c>
      <c r="P14" s="2">
        <f t="shared" si="1"/>
        <v>38692</v>
      </c>
      <c r="Q14" s="2">
        <f t="shared" si="1"/>
        <v>87217</v>
      </c>
    </row>
    <row r="15" spans="1:17" ht="61.5" customHeight="1" thickBot="1">
      <c r="A15" s="254" t="s">
        <v>13</v>
      </c>
      <c r="B15" s="255"/>
      <c r="C15" s="15"/>
      <c r="D15" s="16">
        <v>110962</v>
      </c>
      <c r="E15" s="16">
        <v>51298</v>
      </c>
      <c r="F15" s="16">
        <v>38692</v>
      </c>
      <c r="G15" s="16">
        <v>87217</v>
      </c>
      <c r="I15" s="22">
        <f t="shared" si="2"/>
        <v>962</v>
      </c>
      <c r="J15" s="22">
        <f t="shared" si="0"/>
        <v>98</v>
      </c>
      <c r="K15" s="22">
        <f t="shared" si="0"/>
        <v>92</v>
      </c>
      <c r="L15" s="22">
        <f t="shared" si="0"/>
        <v>17</v>
      </c>
      <c r="N15" s="2">
        <f t="shared" si="3"/>
        <v>110962</v>
      </c>
      <c r="O15" s="2">
        <f t="shared" si="1"/>
        <v>51298</v>
      </c>
      <c r="P15" s="2">
        <f t="shared" si="1"/>
        <v>38692</v>
      </c>
      <c r="Q15" s="2">
        <f t="shared" si="1"/>
        <v>87217</v>
      </c>
    </row>
    <row r="16" spans="1:17" ht="37.5" customHeight="1" thickBot="1">
      <c r="A16" s="244" t="s">
        <v>14</v>
      </c>
      <c r="B16" s="245"/>
      <c r="C16" s="15"/>
      <c r="D16" s="17">
        <v>3963</v>
      </c>
      <c r="E16" s="18">
        <v>836</v>
      </c>
      <c r="F16" s="17">
        <v>1046</v>
      </c>
      <c r="G16" s="17">
        <v>2357</v>
      </c>
      <c r="I16" s="22">
        <f t="shared" si="2"/>
        <v>3</v>
      </c>
      <c r="J16" s="22" t="e">
        <f t="shared" si="0"/>
        <v>#VALUE!</v>
      </c>
      <c r="K16" s="22">
        <f t="shared" si="0"/>
        <v>6</v>
      </c>
      <c r="L16" s="22">
        <f t="shared" si="0"/>
        <v>7</v>
      </c>
      <c r="N16" s="2">
        <f t="shared" si="3"/>
        <v>3963</v>
      </c>
      <c r="O16" s="2">
        <f t="shared" si="1"/>
        <v>836</v>
      </c>
      <c r="P16" s="2">
        <f t="shared" si="1"/>
        <v>1046</v>
      </c>
      <c r="Q16" s="2">
        <f t="shared" si="1"/>
        <v>2357</v>
      </c>
    </row>
    <row r="17" spans="1:17" ht="15" customHeight="1" thickBot="1">
      <c r="A17" s="256"/>
      <c r="B17" s="256"/>
      <c r="C17" s="256"/>
      <c r="D17" s="256"/>
      <c r="E17" s="256"/>
      <c r="F17" s="256"/>
      <c r="G17" s="256"/>
      <c r="N17" s="2">
        <f t="shared" si="3"/>
        <v>0</v>
      </c>
      <c r="O17" s="2">
        <f t="shared" si="1"/>
        <v>0</v>
      </c>
      <c r="P17" s="2">
        <f t="shared" si="1"/>
        <v>0</v>
      </c>
      <c r="Q17" s="2">
        <f t="shared" si="1"/>
        <v>0</v>
      </c>
    </row>
    <row r="18" spans="1:17" ht="15" customHeight="1" thickBot="1">
      <c r="A18" s="257" t="s">
        <v>15</v>
      </c>
      <c r="B18" s="258"/>
      <c r="C18" s="259"/>
      <c r="D18" s="20" t="s">
        <v>1380</v>
      </c>
      <c r="E18" s="20" t="s">
        <v>1381</v>
      </c>
      <c r="F18" s="20" t="s">
        <v>1383</v>
      </c>
      <c r="G18" s="20" t="s">
        <v>1610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52" t="s">
        <v>16</v>
      </c>
      <c r="B19" s="253"/>
      <c r="C19" s="15"/>
      <c r="D19" s="16">
        <v>302991</v>
      </c>
      <c r="E19" s="16">
        <v>531348</v>
      </c>
      <c r="F19" s="16">
        <v>537684</v>
      </c>
      <c r="G19" s="16">
        <v>732823</v>
      </c>
      <c r="I19" s="22">
        <f t="shared" ref="I19:L38" si="4">REPLACE(D19,1,3,"")/1</f>
        <v>991</v>
      </c>
      <c r="J19" s="22">
        <f t="shared" si="4"/>
        <v>348</v>
      </c>
      <c r="K19" s="22">
        <f t="shared" si="4"/>
        <v>684</v>
      </c>
      <c r="L19" s="22">
        <f t="shared" si="4"/>
        <v>823</v>
      </c>
      <c r="N19" s="2">
        <f t="shared" si="3"/>
        <v>302991</v>
      </c>
      <c r="O19" s="2">
        <f t="shared" si="3"/>
        <v>531348</v>
      </c>
      <c r="P19" s="2">
        <f t="shared" si="3"/>
        <v>537684</v>
      </c>
      <c r="Q19" s="2">
        <f t="shared" si="3"/>
        <v>732823</v>
      </c>
    </row>
    <row r="20" spans="1:17" ht="61.5" customHeight="1" thickBot="1">
      <c r="A20" s="244" t="s">
        <v>17</v>
      </c>
      <c r="B20" s="245"/>
      <c r="C20" s="15"/>
      <c r="D20" s="17">
        <v>9098</v>
      </c>
      <c r="E20" s="17">
        <v>3979</v>
      </c>
      <c r="F20" s="17">
        <v>2549</v>
      </c>
      <c r="G20" s="17">
        <v>2980</v>
      </c>
      <c r="I20" s="22">
        <f t="shared" si="4"/>
        <v>8</v>
      </c>
      <c r="J20" s="22">
        <f t="shared" si="4"/>
        <v>9</v>
      </c>
      <c r="K20" s="22">
        <f t="shared" si="4"/>
        <v>9</v>
      </c>
      <c r="L20" s="22">
        <f t="shared" si="4"/>
        <v>0</v>
      </c>
      <c r="N20" s="2">
        <f t="shared" si="3"/>
        <v>9098</v>
      </c>
      <c r="O20" s="2">
        <f t="shared" si="3"/>
        <v>3979</v>
      </c>
      <c r="P20" s="2">
        <f t="shared" si="3"/>
        <v>2549</v>
      </c>
      <c r="Q20" s="2">
        <f t="shared" si="3"/>
        <v>2980</v>
      </c>
    </row>
    <row r="21" spans="1:17" ht="30" customHeight="1" thickBot="1">
      <c r="A21" s="244" t="s">
        <v>18</v>
      </c>
      <c r="B21" s="245"/>
      <c r="C21" s="15"/>
      <c r="D21" s="18"/>
      <c r="E21" s="18"/>
      <c r="F21" s="18"/>
      <c r="G21" s="18"/>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6" customHeight="1" thickBot="1">
      <c r="A22" s="244" t="s">
        <v>19</v>
      </c>
      <c r="B22" s="245"/>
      <c r="C22" s="15"/>
      <c r="D22" s="17">
        <v>57208</v>
      </c>
      <c r="E22" s="17">
        <v>217396</v>
      </c>
      <c r="F22" s="17">
        <v>216991</v>
      </c>
      <c r="G22" s="17">
        <v>179445</v>
      </c>
      <c r="I22" s="22">
        <f t="shared" si="4"/>
        <v>8</v>
      </c>
      <c r="J22" s="22">
        <f t="shared" si="4"/>
        <v>396</v>
      </c>
      <c r="K22" s="22">
        <f t="shared" si="4"/>
        <v>991</v>
      </c>
      <c r="L22" s="22">
        <f t="shared" si="4"/>
        <v>445</v>
      </c>
      <c r="N22" s="2">
        <f t="shared" si="3"/>
        <v>57208</v>
      </c>
      <c r="O22" s="2">
        <f t="shared" si="3"/>
        <v>217396</v>
      </c>
      <c r="P22" s="2">
        <f t="shared" si="3"/>
        <v>216991</v>
      </c>
      <c r="Q22" s="2">
        <f t="shared" si="3"/>
        <v>179445</v>
      </c>
    </row>
    <row r="23" spans="1:17" ht="24" customHeight="1" thickBot="1">
      <c r="A23" s="244" t="s">
        <v>20</v>
      </c>
      <c r="B23" s="245"/>
      <c r="C23" s="15"/>
      <c r="D23" s="17">
        <v>202024</v>
      </c>
      <c r="E23" s="17">
        <v>288308</v>
      </c>
      <c r="F23" s="17">
        <v>300885</v>
      </c>
      <c r="G23" s="17">
        <v>540505</v>
      </c>
      <c r="I23" s="22">
        <f t="shared" si="4"/>
        <v>24</v>
      </c>
      <c r="J23" s="22">
        <f t="shared" si="4"/>
        <v>308</v>
      </c>
      <c r="K23" s="22">
        <f t="shared" si="4"/>
        <v>885</v>
      </c>
      <c r="L23" s="22">
        <f t="shared" si="4"/>
        <v>505</v>
      </c>
      <c r="N23" s="2">
        <f t="shared" si="3"/>
        <v>202024</v>
      </c>
      <c r="O23" s="2">
        <f t="shared" si="3"/>
        <v>288308</v>
      </c>
      <c r="P23" s="2">
        <f t="shared" si="3"/>
        <v>300885</v>
      </c>
      <c r="Q23" s="2">
        <f t="shared" si="3"/>
        <v>540505</v>
      </c>
    </row>
    <row r="24" spans="1:17" ht="36" customHeight="1" thickBot="1">
      <c r="A24" s="244" t="s">
        <v>21</v>
      </c>
      <c r="B24" s="245"/>
      <c r="C24" s="15"/>
      <c r="D24" s="17">
        <v>34662</v>
      </c>
      <c r="E24" s="17">
        <v>21666</v>
      </c>
      <c r="F24" s="17">
        <v>17260</v>
      </c>
      <c r="G24" s="17">
        <v>9893</v>
      </c>
      <c r="I24" s="22">
        <f t="shared" si="4"/>
        <v>62</v>
      </c>
      <c r="J24" s="22">
        <f t="shared" si="4"/>
        <v>66</v>
      </c>
      <c r="K24" s="22">
        <f t="shared" si="4"/>
        <v>60</v>
      </c>
      <c r="L24" s="22">
        <f t="shared" si="4"/>
        <v>3</v>
      </c>
      <c r="N24" s="2">
        <f t="shared" si="3"/>
        <v>34662</v>
      </c>
      <c r="O24" s="2">
        <f t="shared" si="3"/>
        <v>21666</v>
      </c>
      <c r="P24" s="2">
        <f t="shared" si="3"/>
        <v>17260</v>
      </c>
      <c r="Q24" s="2">
        <f t="shared" si="3"/>
        <v>9893</v>
      </c>
    </row>
    <row r="25" spans="1:17" ht="24" customHeight="1" thickBot="1">
      <c r="A25" s="254" t="s">
        <v>22</v>
      </c>
      <c r="B25" s="255"/>
      <c r="C25" s="15"/>
      <c r="D25" s="16">
        <v>840914</v>
      </c>
      <c r="E25" s="16">
        <v>945850</v>
      </c>
      <c r="F25" s="16">
        <v>1358471</v>
      </c>
      <c r="G25" s="16">
        <v>1975482</v>
      </c>
      <c r="I25" s="22">
        <f t="shared" si="4"/>
        <v>914</v>
      </c>
      <c r="J25" s="22">
        <f t="shared" si="4"/>
        <v>850</v>
      </c>
      <c r="K25" s="22">
        <f t="shared" si="4"/>
        <v>8471</v>
      </c>
      <c r="L25" s="22">
        <f t="shared" si="4"/>
        <v>5482</v>
      </c>
      <c r="N25" s="2">
        <f t="shared" si="3"/>
        <v>840914</v>
      </c>
      <c r="O25" s="2">
        <f t="shared" si="3"/>
        <v>945850</v>
      </c>
      <c r="P25" s="2">
        <f t="shared" si="3"/>
        <v>1358471</v>
      </c>
      <c r="Q25" s="2">
        <f t="shared" si="3"/>
        <v>1975482</v>
      </c>
    </row>
    <row r="26" spans="1:17" ht="25.5" customHeight="1" thickBot="1">
      <c r="A26" s="244" t="s">
        <v>23</v>
      </c>
      <c r="B26" s="245"/>
      <c r="C26" s="15"/>
      <c r="D26" s="17">
        <v>751770</v>
      </c>
      <c r="E26" s="17">
        <v>110509</v>
      </c>
      <c r="F26" s="17">
        <v>709575</v>
      </c>
      <c r="G26" s="17">
        <v>726602</v>
      </c>
      <c r="I26" s="22">
        <f t="shared" si="4"/>
        <v>770</v>
      </c>
      <c r="J26" s="22">
        <f t="shared" si="4"/>
        <v>509</v>
      </c>
      <c r="K26" s="22">
        <f t="shared" si="4"/>
        <v>575</v>
      </c>
      <c r="L26" s="22">
        <f t="shared" si="4"/>
        <v>602</v>
      </c>
      <c r="N26" s="2">
        <f t="shared" si="3"/>
        <v>751770</v>
      </c>
      <c r="O26" s="2">
        <f t="shared" si="3"/>
        <v>110509</v>
      </c>
      <c r="P26" s="2">
        <f t="shared" si="3"/>
        <v>709575</v>
      </c>
      <c r="Q26" s="2">
        <f t="shared" si="3"/>
        <v>726602</v>
      </c>
    </row>
    <row r="27" spans="1:17" ht="15.75" customHeight="1" thickBot="1">
      <c r="A27" s="244" t="s">
        <v>24</v>
      </c>
      <c r="B27" s="245"/>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4" t="s">
        <v>25</v>
      </c>
      <c r="B28" s="245"/>
      <c r="C28" s="15"/>
      <c r="D28" s="17">
        <v>3183</v>
      </c>
      <c r="E28" s="17">
        <v>3183</v>
      </c>
      <c r="F28" s="17">
        <v>2694</v>
      </c>
      <c r="G28" s="17">
        <v>2694</v>
      </c>
      <c r="I28" s="22">
        <f t="shared" si="4"/>
        <v>3</v>
      </c>
      <c r="J28" s="22">
        <f t="shared" si="4"/>
        <v>3</v>
      </c>
      <c r="K28" s="22">
        <f t="shared" si="4"/>
        <v>4</v>
      </c>
      <c r="L28" s="22">
        <f t="shared" si="4"/>
        <v>4</v>
      </c>
      <c r="N28" s="2">
        <f t="shared" si="3"/>
        <v>3183</v>
      </c>
      <c r="O28" s="2">
        <f t="shared" si="3"/>
        <v>3183</v>
      </c>
      <c r="P28" s="2">
        <f t="shared" si="3"/>
        <v>2694</v>
      </c>
      <c r="Q28" s="2">
        <f t="shared" si="3"/>
        <v>2694</v>
      </c>
    </row>
    <row r="29" spans="1:17" ht="15" customHeight="1" thickBot="1">
      <c r="A29" s="254" t="s">
        <v>26</v>
      </c>
      <c r="B29" s="255"/>
      <c r="C29" s="15"/>
      <c r="D29" s="16">
        <v>1143905</v>
      </c>
      <c r="E29" s="16">
        <v>1477198</v>
      </c>
      <c r="F29" s="16">
        <v>1896154</v>
      </c>
      <c r="G29" s="16">
        <v>2708305</v>
      </c>
      <c r="I29" s="22">
        <f t="shared" si="4"/>
        <v>3905</v>
      </c>
      <c r="J29" s="22">
        <f t="shared" si="4"/>
        <v>7198</v>
      </c>
      <c r="K29" s="22">
        <f t="shared" si="4"/>
        <v>6154</v>
      </c>
      <c r="L29" s="22">
        <f t="shared" si="4"/>
        <v>8305</v>
      </c>
      <c r="N29" s="2">
        <f t="shared" si="3"/>
        <v>1143905</v>
      </c>
      <c r="O29" s="2">
        <f t="shared" si="3"/>
        <v>1477198</v>
      </c>
      <c r="P29" s="2">
        <f t="shared" si="3"/>
        <v>1896154</v>
      </c>
      <c r="Q29" s="2">
        <f t="shared" si="3"/>
        <v>2708305</v>
      </c>
    </row>
    <row r="30" spans="1:17" ht="15" customHeight="1" thickBot="1">
      <c r="A30" s="254" t="s">
        <v>27</v>
      </c>
      <c r="B30" s="255"/>
      <c r="C30" s="15"/>
      <c r="D30" s="16">
        <v>769770</v>
      </c>
      <c r="E30" s="16">
        <v>1094365</v>
      </c>
      <c r="F30" s="16">
        <v>1474629</v>
      </c>
      <c r="G30" s="16">
        <v>2227249</v>
      </c>
      <c r="I30" s="22">
        <f t="shared" si="4"/>
        <v>770</v>
      </c>
      <c r="J30" s="22">
        <f t="shared" si="4"/>
        <v>4365</v>
      </c>
      <c r="K30" s="22">
        <f t="shared" si="4"/>
        <v>4629</v>
      </c>
      <c r="L30" s="22">
        <f t="shared" si="4"/>
        <v>7249</v>
      </c>
      <c r="N30" s="2">
        <f t="shared" si="3"/>
        <v>769770</v>
      </c>
      <c r="O30" s="2">
        <f t="shared" si="3"/>
        <v>1094365</v>
      </c>
      <c r="P30" s="2">
        <f t="shared" si="3"/>
        <v>1474629</v>
      </c>
      <c r="Q30" s="2">
        <f t="shared" si="3"/>
        <v>2227249</v>
      </c>
    </row>
    <row r="31" spans="1:17" ht="15" customHeight="1" thickBot="1">
      <c r="A31" s="244" t="s">
        <v>28</v>
      </c>
      <c r="B31" s="245"/>
      <c r="C31" s="15"/>
      <c r="D31" s="17">
        <v>427473</v>
      </c>
      <c r="E31" s="17">
        <v>580773</v>
      </c>
      <c r="F31" s="17">
        <v>647924</v>
      </c>
      <c r="G31" s="17">
        <v>898292</v>
      </c>
      <c r="I31" s="22">
        <f t="shared" si="4"/>
        <v>473</v>
      </c>
      <c r="J31" s="22">
        <f t="shared" si="4"/>
        <v>773</v>
      </c>
      <c r="K31" s="22">
        <f t="shared" si="4"/>
        <v>924</v>
      </c>
      <c r="L31" s="22">
        <f t="shared" si="4"/>
        <v>292</v>
      </c>
      <c r="N31" s="2">
        <f t="shared" si="3"/>
        <v>427473</v>
      </c>
      <c r="O31" s="2">
        <f t="shared" si="3"/>
        <v>580773</v>
      </c>
      <c r="P31" s="2">
        <f t="shared" si="3"/>
        <v>647924</v>
      </c>
      <c r="Q31" s="2">
        <f t="shared" si="3"/>
        <v>898292</v>
      </c>
    </row>
    <row r="32" spans="1:17" ht="24" customHeight="1" thickBot="1">
      <c r="A32" s="244" t="s">
        <v>29</v>
      </c>
      <c r="B32" s="245"/>
      <c r="C32" s="15"/>
      <c r="D32" s="17">
        <v>342297</v>
      </c>
      <c r="E32" s="17">
        <v>513592</v>
      </c>
      <c r="F32" s="17">
        <v>826705</v>
      </c>
      <c r="G32" s="17">
        <v>1328957</v>
      </c>
      <c r="I32" s="22">
        <f t="shared" si="4"/>
        <v>297</v>
      </c>
      <c r="J32" s="22">
        <f t="shared" si="4"/>
        <v>592</v>
      </c>
      <c r="K32" s="22">
        <f t="shared" si="4"/>
        <v>705</v>
      </c>
      <c r="L32" s="22">
        <f t="shared" si="4"/>
        <v>8957</v>
      </c>
      <c r="N32" s="2">
        <f t="shared" si="3"/>
        <v>342297</v>
      </c>
      <c r="O32" s="2">
        <f t="shared" si="3"/>
        <v>513592</v>
      </c>
      <c r="P32" s="2">
        <f t="shared" si="3"/>
        <v>826705</v>
      </c>
      <c r="Q32" s="2">
        <f t="shared" si="3"/>
        <v>1328957</v>
      </c>
    </row>
    <row r="33" spans="1:18" ht="24" customHeight="1" thickBot="1">
      <c r="A33" s="254" t="s">
        <v>30</v>
      </c>
      <c r="B33" s="255"/>
      <c r="C33" s="15"/>
      <c r="D33" s="16">
        <v>374136</v>
      </c>
      <c r="E33" s="16">
        <v>382833</v>
      </c>
      <c r="F33" s="16">
        <v>421525</v>
      </c>
      <c r="G33" s="16">
        <v>481056</v>
      </c>
      <c r="I33" s="22">
        <f t="shared" si="4"/>
        <v>136</v>
      </c>
      <c r="J33" s="22">
        <f t="shared" si="4"/>
        <v>833</v>
      </c>
      <c r="K33" s="22">
        <f t="shared" si="4"/>
        <v>525</v>
      </c>
      <c r="L33" s="22">
        <f t="shared" si="4"/>
        <v>56</v>
      </c>
      <c r="N33" s="2">
        <f t="shared" si="3"/>
        <v>374136</v>
      </c>
      <c r="O33" s="2">
        <f t="shared" si="3"/>
        <v>382833</v>
      </c>
      <c r="P33" s="2">
        <f t="shared" si="3"/>
        <v>421525</v>
      </c>
      <c r="Q33" s="2">
        <f t="shared" si="3"/>
        <v>481056</v>
      </c>
      <c r="R33" s="22"/>
    </row>
    <row r="34" spans="1:18" ht="30" customHeight="1" thickBot="1">
      <c r="A34" s="244" t="s">
        <v>31</v>
      </c>
      <c r="B34" s="245"/>
      <c r="C34" s="15"/>
      <c r="D34" s="17">
        <v>279986</v>
      </c>
      <c r="E34" s="17">
        <v>369991</v>
      </c>
      <c r="F34" s="17">
        <v>369991</v>
      </c>
      <c r="G34" s="17">
        <v>369991</v>
      </c>
      <c r="I34" s="22">
        <f t="shared" si="4"/>
        <v>986</v>
      </c>
      <c r="J34" s="22">
        <f t="shared" si="4"/>
        <v>991</v>
      </c>
      <c r="K34" s="22">
        <f t="shared" si="4"/>
        <v>991</v>
      </c>
      <c r="L34" s="22">
        <f t="shared" si="4"/>
        <v>991</v>
      </c>
      <c r="N34" s="2">
        <f t="shared" si="3"/>
        <v>279986</v>
      </c>
      <c r="O34" s="2">
        <f t="shared" si="3"/>
        <v>369991</v>
      </c>
      <c r="P34" s="2">
        <f t="shared" si="3"/>
        <v>369991</v>
      </c>
      <c r="Q34" s="2">
        <f t="shared" si="3"/>
        <v>369991</v>
      </c>
    </row>
    <row r="35" spans="1:18" ht="30" customHeight="1" thickBot="1">
      <c r="A35" s="244" t="s">
        <v>32</v>
      </c>
      <c r="B35" s="245"/>
      <c r="C35" s="15"/>
      <c r="D35" s="18">
        <v>-162</v>
      </c>
      <c r="E35" s="18">
        <v>-194</v>
      </c>
      <c r="F35" s="18">
        <v>-194</v>
      </c>
      <c r="G35" s="18">
        <v>-194</v>
      </c>
      <c r="I35" s="22">
        <f t="shared" si="4"/>
        <v>2</v>
      </c>
      <c r="J35" s="22">
        <f t="shared" si="4"/>
        <v>4</v>
      </c>
      <c r="K35" s="22">
        <f t="shared" si="4"/>
        <v>4</v>
      </c>
      <c r="L35" s="22">
        <f t="shared" si="4"/>
        <v>4</v>
      </c>
      <c r="N35" s="2">
        <f t="shared" si="3"/>
        <v>-162</v>
      </c>
      <c r="O35" s="2">
        <f t="shared" si="3"/>
        <v>-194</v>
      </c>
      <c r="P35" s="2">
        <f t="shared" si="3"/>
        <v>-194</v>
      </c>
      <c r="Q35" s="2">
        <f t="shared" si="3"/>
        <v>-194</v>
      </c>
    </row>
    <row r="36" spans="1:18" ht="37.5" customHeight="1" thickBot="1">
      <c r="A36" s="244" t="s">
        <v>33</v>
      </c>
      <c r="B36" s="245"/>
      <c r="C36" s="15"/>
      <c r="D36" s="18"/>
      <c r="E36" s="18"/>
      <c r="F36" s="17">
        <v>38692</v>
      </c>
      <c r="G36" s="17">
        <v>87217</v>
      </c>
      <c r="I36" s="22" t="e">
        <f t="shared" si="4"/>
        <v>#VALUE!</v>
      </c>
      <c r="J36" s="22" t="e">
        <f t="shared" si="4"/>
        <v>#VALUE!</v>
      </c>
      <c r="K36" s="22">
        <f t="shared" si="4"/>
        <v>92</v>
      </c>
      <c r="L36" s="22">
        <f t="shared" si="4"/>
        <v>17</v>
      </c>
      <c r="N36" s="2">
        <f t="shared" si="3"/>
        <v>0</v>
      </c>
      <c r="O36" s="2">
        <f t="shared" si="3"/>
        <v>0</v>
      </c>
      <c r="P36" s="2">
        <f t="shared" si="3"/>
        <v>38692</v>
      </c>
      <c r="Q36" s="2">
        <f t="shared" si="3"/>
        <v>87217</v>
      </c>
    </row>
    <row r="37" spans="1:18" ht="36" customHeight="1" thickBot="1">
      <c r="A37" s="254" t="s">
        <v>34</v>
      </c>
      <c r="B37" s="255"/>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54" t="s">
        <v>35</v>
      </c>
      <c r="B38" s="255"/>
      <c r="C38" s="15"/>
      <c r="D38" s="16">
        <v>1143905</v>
      </c>
      <c r="E38" s="16">
        <v>1477198</v>
      </c>
      <c r="F38" s="16">
        <v>1896154</v>
      </c>
      <c r="G38" s="16">
        <v>2708305</v>
      </c>
      <c r="I38" s="22">
        <f t="shared" si="4"/>
        <v>3905</v>
      </c>
      <c r="J38" s="22">
        <f t="shared" si="4"/>
        <v>7198</v>
      </c>
      <c r="K38" s="22">
        <f t="shared" si="4"/>
        <v>6154</v>
      </c>
      <c r="L38" s="22">
        <f t="shared" si="4"/>
        <v>8305</v>
      </c>
      <c r="N38" s="2">
        <f t="shared" si="3"/>
        <v>1143905</v>
      </c>
      <c r="O38" s="2">
        <f t="shared" si="3"/>
        <v>1477198</v>
      </c>
      <c r="P38" s="2">
        <f t="shared" si="3"/>
        <v>1896154</v>
      </c>
      <c r="Q38" s="2">
        <f t="shared" si="3"/>
        <v>2708305</v>
      </c>
    </row>
    <row r="39" spans="1:18" ht="15" customHeight="1" thickBot="1">
      <c r="A39" s="21" t="s">
        <v>1719</v>
      </c>
    </row>
    <row r="40" spans="1:18" ht="15.75" thickBot="1">
      <c r="A40" s="244" t="s">
        <v>1684</v>
      </c>
      <c r="B40" s="245"/>
      <c r="C40" s="15"/>
      <c r="D40" s="17">
        <v>4122044</v>
      </c>
      <c r="E40" s="17">
        <v>5011667</v>
      </c>
      <c r="F40" s="17">
        <v>5807109</v>
      </c>
      <c r="G40" s="17">
        <v>6374612</v>
      </c>
    </row>
    <row r="41" spans="1:18" ht="24" customHeight="1" thickBot="1">
      <c r="A41" s="244" t="s">
        <v>34</v>
      </c>
      <c r="B41" s="245"/>
      <c r="C41" s="15"/>
      <c r="D41" s="18"/>
      <c r="E41" s="18"/>
      <c r="F41" s="18"/>
      <c r="G41" s="18"/>
    </row>
    <row r="42" spans="1:18" ht="24" customHeight="1" thickBot="1">
      <c r="A42" s="254" t="s">
        <v>1685</v>
      </c>
      <c r="B42" s="255"/>
      <c r="C42" s="15"/>
      <c r="D42" s="16">
        <v>57181957</v>
      </c>
      <c r="E42" s="16">
        <v>63460126</v>
      </c>
      <c r="F42" s="16">
        <v>75938148</v>
      </c>
      <c r="G42" s="16">
        <v>91782201</v>
      </c>
    </row>
    <row r="43" spans="1:18">
      <c r="A43" s="21" t="s">
        <v>1687</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44.xml><?xml version="1.0" encoding="utf-8"?>
<worksheet xmlns="http://schemas.openxmlformats.org/spreadsheetml/2006/main" xmlns:r="http://schemas.openxmlformats.org/officeDocument/2006/relationships">
  <dimension ref="A1:AF53"/>
  <sheetViews>
    <sheetView workbookViewId="0">
      <pane xSplit="3" ySplit="1" topLeftCell="H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46" t="s">
        <v>0</v>
      </c>
      <c r="B1" s="247"/>
      <c r="C1" s="248"/>
      <c r="D1" s="23" t="s">
        <v>1441</v>
      </c>
      <c r="E1" s="23" t="s">
        <v>1443</v>
      </c>
      <c r="F1" s="23" t="s">
        <v>1605</v>
      </c>
      <c r="G1" s="23" t="s">
        <v>1647</v>
      </c>
      <c r="H1" s="260" t="s">
        <v>0</v>
      </c>
      <c r="I1" s="247"/>
      <c r="J1" s="248"/>
      <c r="K1" s="23" t="s">
        <v>1447</v>
      </c>
      <c r="L1" s="23" t="s">
        <v>1448</v>
      </c>
      <c r="M1" s="23" t="s">
        <v>1437</v>
      </c>
      <c r="N1" s="23"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49"/>
      <c r="B2" s="250"/>
      <c r="C2" s="251"/>
      <c r="D2" s="24" t="s">
        <v>1451</v>
      </c>
      <c r="E2" s="24" t="s">
        <v>1452</v>
      </c>
      <c r="F2" s="24" t="s">
        <v>1449</v>
      </c>
      <c r="G2" s="24" t="s">
        <v>1450</v>
      </c>
      <c r="H2" s="261"/>
      <c r="I2" s="250"/>
      <c r="J2" s="251"/>
      <c r="K2" s="24" t="s">
        <v>1451</v>
      </c>
      <c r="L2" s="24" t="s">
        <v>1452</v>
      </c>
      <c r="M2" s="24" t="s">
        <v>1449</v>
      </c>
      <c r="N2" s="24" t="s">
        <v>1450</v>
      </c>
      <c r="Y2" s="3"/>
      <c r="Z2" s="3"/>
      <c r="AA2" s="3"/>
      <c r="AB2" s="3"/>
      <c r="AC2" s="3"/>
      <c r="AD2" s="3"/>
      <c r="AE2" s="3"/>
      <c r="AF2" s="3"/>
    </row>
    <row r="3" spans="1:32" ht="61.5" customHeight="1" thickBot="1">
      <c r="A3" s="252" t="s">
        <v>1</v>
      </c>
      <c r="B3" s="253"/>
      <c r="C3" s="15"/>
      <c r="D3" s="16">
        <v>475736</v>
      </c>
      <c r="E3" s="16">
        <v>300332</v>
      </c>
      <c r="F3" s="16">
        <v>415035</v>
      </c>
      <c r="G3" s="16">
        <v>521514</v>
      </c>
      <c r="H3" s="252" t="s">
        <v>1</v>
      </c>
      <c r="I3" s="253"/>
      <c r="J3" s="15"/>
      <c r="K3" s="16">
        <v>325628</v>
      </c>
      <c r="L3" s="16">
        <v>236681</v>
      </c>
      <c r="M3" s="16">
        <v>332279</v>
      </c>
      <c r="N3" s="16">
        <v>299867</v>
      </c>
      <c r="P3" s="2">
        <f>REPLACE(D3,1,3,"")/1</f>
        <v>736</v>
      </c>
      <c r="Q3" s="2">
        <f t="shared" ref="Q3:S16" si="0">REPLACE(E3,1,3,"")/1</f>
        <v>332</v>
      </c>
      <c r="R3" s="2">
        <f t="shared" si="0"/>
        <v>35</v>
      </c>
      <c r="S3" s="2">
        <f t="shared" si="0"/>
        <v>514</v>
      </c>
      <c r="T3" s="2">
        <f>REPLACE(K3,1,3,"")/1</f>
        <v>628</v>
      </c>
      <c r="U3" s="2">
        <f t="shared" ref="U3:W16" si="1">REPLACE(L3,1,3,"")/1</f>
        <v>681</v>
      </c>
      <c r="V3" s="2">
        <f t="shared" si="1"/>
        <v>279</v>
      </c>
      <c r="W3" s="2">
        <f t="shared" si="1"/>
        <v>867</v>
      </c>
      <c r="Y3" s="3">
        <f>K3</f>
        <v>325628</v>
      </c>
      <c r="Z3" s="3">
        <f t="shared" ref="Z3:AB17" si="2">L3</f>
        <v>236681</v>
      </c>
      <c r="AA3" s="3">
        <f t="shared" si="2"/>
        <v>332279</v>
      </c>
      <c r="AB3" s="3">
        <f t="shared" si="2"/>
        <v>299867</v>
      </c>
      <c r="AC3" s="3">
        <f>D3</f>
        <v>475736</v>
      </c>
      <c r="AD3" s="3">
        <f t="shared" ref="AD3:AF17" si="3">E3</f>
        <v>300332</v>
      </c>
      <c r="AE3" s="3">
        <f t="shared" si="3"/>
        <v>415035</v>
      </c>
      <c r="AF3" s="3">
        <f t="shared" si="3"/>
        <v>521514</v>
      </c>
    </row>
    <row r="4" spans="1:32" ht="24" customHeight="1" thickBot="1">
      <c r="A4" s="244" t="s">
        <v>2</v>
      </c>
      <c r="B4" s="245"/>
      <c r="C4" s="15"/>
      <c r="D4" s="17">
        <v>393370</v>
      </c>
      <c r="E4" s="17">
        <v>241778</v>
      </c>
      <c r="F4" s="17">
        <v>239342</v>
      </c>
      <c r="G4" s="17">
        <v>455608</v>
      </c>
      <c r="H4" s="244" t="s">
        <v>2</v>
      </c>
      <c r="I4" s="245"/>
      <c r="J4" s="15"/>
      <c r="K4" s="17">
        <v>272617</v>
      </c>
      <c r="L4" s="17">
        <v>193377</v>
      </c>
      <c r="M4" s="17">
        <v>237057</v>
      </c>
      <c r="N4" s="17">
        <v>241433</v>
      </c>
      <c r="P4" s="2">
        <f t="shared" ref="P4:P16" si="4">REPLACE(D4,1,3,"")/1</f>
        <v>370</v>
      </c>
      <c r="Q4" s="2">
        <f t="shared" si="0"/>
        <v>778</v>
      </c>
      <c r="R4" s="2">
        <f t="shared" si="0"/>
        <v>342</v>
      </c>
      <c r="S4" s="2">
        <f t="shared" si="0"/>
        <v>608</v>
      </c>
      <c r="T4" s="2">
        <f t="shared" ref="T4:U16" si="5">REPLACE(K4,1,3,"")/1</f>
        <v>617</v>
      </c>
      <c r="U4" s="2">
        <f t="shared" si="5"/>
        <v>377</v>
      </c>
      <c r="V4" s="2">
        <f t="shared" si="1"/>
        <v>57</v>
      </c>
      <c r="W4" s="2">
        <f t="shared" si="1"/>
        <v>433</v>
      </c>
      <c r="Y4" s="3">
        <f t="shared" ref="Y4:AB38" si="6">K4</f>
        <v>272617</v>
      </c>
      <c r="Z4" s="3">
        <f t="shared" si="2"/>
        <v>193377</v>
      </c>
      <c r="AA4" s="3">
        <f t="shared" si="2"/>
        <v>237057</v>
      </c>
      <c r="AB4" s="3">
        <f t="shared" si="2"/>
        <v>241433</v>
      </c>
      <c r="AC4" s="3">
        <f t="shared" ref="AC4:AF38" si="7">D4</f>
        <v>393370</v>
      </c>
      <c r="AD4" s="3">
        <f t="shared" si="3"/>
        <v>241778</v>
      </c>
      <c r="AE4" s="3">
        <f t="shared" si="3"/>
        <v>239342</v>
      </c>
      <c r="AF4" s="3">
        <f t="shared" si="3"/>
        <v>455608</v>
      </c>
    </row>
    <row r="5" spans="1:32" ht="61.5" customHeight="1" thickBot="1">
      <c r="A5" s="254" t="s">
        <v>3</v>
      </c>
      <c r="B5" s="255"/>
      <c r="C5" s="15"/>
      <c r="D5" s="16">
        <v>82366</v>
      </c>
      <c r="E5" s="16">
        <v>58554</v>
      </c>
      <c r="F5" s="16">
        <v>175693</v>
      </c>
      <c r="G5" s="16">
        <v>65906</v>
      </c>
      <c r="H5" s="254" t="s">
        <v>3</v>
      </c>
      <c r="I5" s="255"/>
      <c r="J5" s="15"/>
      <c r="K5" s="16">
        <v>53011</v>
      </c>
      <c r="L5" s="16">
        <v>43304</v>
      </c>
      <c r="M5" s="16">
        <v>95221</v>
      </c>
      <c r="N5" s="16">
        <v>58434</v>
      </c>
      <c r="P5" s="2">
        <f t="shared" si="4"/>
        <v>66</v>
      </c>
      <c r="Q5" s="2">
        <f t="shared" si="0"/>
        <v>54</v>
      </c>
      <c r="R5" s="2">
        <f t="shared" si="0"/>
        <v>693</v>
      </c>
      <c r="S5" s="2">
        <f t="shared" si="0"/>
        <v>6</v>
      </c>
      <c r="T5" s="2">
        <f t="shared" si="5"/>
        <v>11</v>
      </c>
      <c r="U5" s="2">
        <f t="shared" si="1"/>
        <v>4</v>
      </c>
      <c r="V5" s="2">
        <f t="shared" si="1"/>
        <v>21</v>
      </c>
      <c r="W5" s="2">
        <f t="shared" si="1"/>
        <v>34</v>
      </c>
      <c r="Y5" s="3">
        <f t="shared" si="6"/>
        <v>53011</v>
      </c>
      <c r="Z5" s="3">
        <f t="shared" si="2"/>
        <v>43304</v>
      </c>
      <c r="AA5" s="3">
        <f t="shared" si="2"/>
        <v>95221</v>
      </c>
      <c r="AB5" s="3">
        <f t="shared" si="2"/>
        <v>58434</v>
      </c>
      <c r="AC5" s="3">
        <f t="shared" si="7"/>
        <v>82366</v>
      </c>
      <c r="AD5" s="3">
        <f t="shared" si="3"/>
        <v>58554</v>
      </c>
      <c r="AE5" s="3">
        <f t="shared" si="3"/>
        <v>175693</v>
      </c>
      <c r="AF5" s="3">
        <f t="shared" si="3"/>
        <v>65906</v>
      </c>
    </row>
    <row r="6" spans="1:32" ht="37.5" customHeight="1" thickBot="1">
      <c r="A6" s="244" t="s">
        <v>4</v>
      </c>
      <c r="B6" s="245"/>
      <c r="C6" s="15"/>
      <c r="D6" s="17">
        <v>1016</v>
      </c>
      <c r="E6" s="18">
        <v>11</v>
      </c>
      <c r="F6" s="17">
        <v>1480</v>
      </c>
      <c r="G6" s="18">
        <v>158</v>
      </c>
      <c r="H6" s="244" t="s">
        <v>4</v>
      </c>
      <c r="I6" s="245"/>
      <c r="J6" s="15"/>
      <c r="K6" s="18">
        <v>957</v>
      </c>
      <c r="L6" s="18">
        <v>358</v>
      </c>
      <c r="M6" s="18">
        <v>810</v>
      </c>
      <c r="N6" s="18">
        <v>11</v>
      </c>
      <c r="P6" s="2">
        <f t="shared" si="4"/>
        <v>6</v>
      </c>
      <c r="Q6" s="2" t="e">
        <f t="shared" si="0"/>
        <v>#VALUE!</v>
      </c>
      <c r="R6" s="2">
        <f t="shared" si="0"/>
        <v>0</v>
      </c>
      <c r="S6" s="2" t="e">
        <f t="shared" si="0"/>
        <v>#VALUE!</v>
      </c>
      <c r="T6" s="2" t="e">
        <f t="shared" si="5"/>
        <v>#VALUE!</v>
      </c>
      <c r="U6" s="2" t="e">
        <f t="shared" si="1"/>
        <v>#VALUE!</v>
      </c>
      <c r="V6" s="2" t="e">
        <f t="shared" si="1"/>
        <v>#VALUE!</v>
      </c>
      <c r="W6" s="2" t="e">
        <f t="shared" si="1"/>
        <v>#VALUE!</v>
      </c>
      <c r="Y6" s="3">
        <f t="shared" si="6"/>
        <v>957</v>
      </c>
      <c r="Z6" s="3">
        <f t="shared" si="2"/>
        <v>358</v>
      </c>
      <c r="AA6" s="3">
        <f t="shared" si="2"/>
        <v>810</v>
      </c>
      <c r="AB6" s="3">
        <f t="shared" si="2"/>
        <v>11</v>
      </c>
      <c r="AC6" s="3">
        <f t="shared" si="7"/>
        <v>1016</v>
      </c>
      <c r="AD6" s="3">
        <f t="shared" si="3"/>
        <v>11</v>
      </c>
      <c r="AE6" s="3">
        <f t="shared" si="3"/>
        <v>1480</v>
      </c>
      <c r="AF6" s="3">
        <f t="shared" si="3"/>
        <v>158</v>
      </c>
    </row>
    <row r="7" spans="1:32" ht="24" customHeight="1" thickBot="1">
      <c r="A7" s="244" t="s">
        <v>5</v>
      </c>
      <c r="B7" s="245"/>
      <c r="C7" s="15"/>
      <c r="D7" s="17">
        <v>19862</v>
      </c>
      <c r="E7" s="17">
        <v>17690</v>
      </c>
      <c r="F7" s="17">
        <v>20926</v>
      </c>
      <c r="G7" s="17">
        <v>17767</v>
      </c>
      <c r="H7" s="244" t="s">
        <v>5</v>
      </c>
      <c r="I7" s="245"/>
      <c r="J7" s="15"/>
      <c r="K7" s="17">
        <v>2444</v>
      </c>
      <c r="L7" s="17">
        <v>2560</v>
      </c>
      <c r="M7" s="17">
        <v>8083</v>
      </c>
      <c r="N7" s="17">
        <v>24687</v>
      </c>
      <c r="P7" s="2">
        <f t="shared" si="4"/>
        <v>62</v>
      </c>
      <c r="Q7" s="2">
        <f t="shared" si="0"/>
        <v>90</v>
      </c>
      <c r="R7" s="2">
        <f t="shared" si="0"/>
        <v>26</v>
      </c>
      <c r="S7" s="2">
        <f t="shared" si="0"/>
        <v>67</v>
      </c>
      <c r="T7" s="2">
        <f t="shared" si="5"/>
        <v>4</v>
      </c>
      <c r="U7" s="2">
        <f t="shared" si="1"/>
        <v>0</v>
      </c>
      <c r="V7" s="2">
        <f t="shared" si="1"/>
        <v>3</v>
      </c>
      <c r="W7" s="2">
        <f t="shared" si="1"/>
        <v>87</v>
      </c>
      <c r="Y7" s="3">
        <f t="shared" si="6"/>
        <v>2444</v>
      </c>
      <c r="Z7" s="3">
        <f t="shared" si="2"/>
        <v>2560</v>
      </c>
      <c r="AA7" s="3">
        <f t="shared" si="2"/>
        <v>8083</v>
      </c>
      <c r="AB7" s="3">
        <f t="shared" si="2"/>
        <v>24687</v>
      </c>
      <c r="AC7" s="3">
        <f t="shared" si="7"/>
        <v>19862</v>
      </c>
      <c r="AD7" s="3">
        <f t="shared" si="3"/>
        <v>17690</v>
      </c>
      <c r="AE7" s="3">
        <f t="shared" si="3"/>
        <v>20926</v>
      </c>
      <c r="AF7" s="3">
        <f t="shared" si="3"/>
        <v>17767</v>
      </c>
    </row>
    <row r="8" spans="1:32" ht="24" customHeight="1" thickBot="1">
      <c r="A8" s="244" t="s">
        <v>6</v>
      </c>
      <c r="B8" s="245"/>
      <c r="C8" s="15"/>
      <c r="D8" s="17">
        <v>14469</v>
      </c>
      <c r="E8" s="17">
        <v>7326</v>
      </c>
      <c r="F8" s="17">
        <v>13412</v>
      </c>
      <c r="G8" s="17">
        <v>10508</v>
      </c>
      <c r="H8" s="244" t="s">
        <v>6</v>
      </c>
      <c r="I8" s="245"/>
      <c r="J8" s="15"/>
      <c r="K8" s="17">
        <v>8631</v>
      </c>
      <c r="L8" s="17">
        <v>8122</v>
      </c>
      <c r="M8" s="17">
        <v>22580</v>
      </c>
      <c r="N8" s="17">
        <v>5284</v>
      </c>
      <c r="P8" s="2">
        <f t="shared" si="4"/>
        <v>69</v>
      </c>
      <c r="Q8" s="2">
        <f t="shared" si="0"/>
        <v>6</v>
      </c>
      <c r="R8" s="2">
        <f t="shared" si="0"/>
        <v>12</v>
      </c>
      <c r="S8" s="2">
        <f t="shared" si="0"/>
        <v>8</v>
      </c>
      <c r="T8" s="2">
        <f t="shared" si="5"/>
        <v>1</v>
      </c>
      <c r="U8" s="2">
        <f t="shared" si="1"/>
        <v>2</v>
      </c>
      <c r="V8" s="2">
        <f t="shared" si="1"/>
        <v>80</v>
      </c>
      <c r="W8" s="2">
        <f t="shared" si="1"/>
        <v>4</v>
      </c>
      <c r="Y8" s="3">
        <f t="shared" si="6"/>
        <v>8631</v>
      </c>
      <c r="Z8" s="3">
        <f t="shared" si="2"/>
        <v>8122</v>
      </c>
      <c r="AA8" s="3">
        <f t="shared" si="2"/>
        <v>22580</v>
      </c>
      <c r="AB8" s="3">
        <f t="shared" si="2"/>
        <v>5284</v>
      </c>
      <c r="AC8" s="3">
        <f t="shared" si="7"/>
        <v>14469</v>
      </c>
      <c r="AD8" s="3">
        <f t="shared" si="3"/>
        <v>7326</v>
      </c>
      <c r="AE8" s="3">
        <f t="shared" si="3"/>
        <v>13412</v>
      </c>
      <c r="AF8" s="3">
        <f t="shared" si="3"/>
        <v>10508</v>
      </c>
    </row>
    <row r="9" spans="1:32" ht="37.5" customHeight="1" thickBot="1">
      <c r="A9" s="244" t="s">
        <v>7</v>
      </c>
      <c r="B9" s="245"/>
      <c r="C9" s="15"/>
      <c r="D9" s="17">
        <v>38394</v>
      </c>
      <c r="E9" s="17">
        <v>28494</v>
      </c>
      <c r="F9" s="17">
        <v>73025</v>
      </c>
      <c r="G9" s="17">
        <v>30706</v>
      </c>
      <c r="H9" s="244" t="s">
        <v>7</v>
      </c>
      <c r="I9" s="245"/>
      <c r="J9" s="15"/>
      <c r="K9" s="17">
        <v>33766</v>
      </c>
      <c r="L9" s="17">
        <v>27940</v>
      </c>
      <c r="M9" s="17">
        <v>44187</v>
      </c>
      <c r="N9" s="17">
        <v>22863</v>
      </c>
      <c r="P9" s="2">
        <f t="shared" si="4"/>
        <v>94</v>
      </c>
      <c r="Q9" s="2">
        <f t="shared" si="0"/>
        <v>94</v>
      </c>
      <c r="R9" s="2">
        <f t="shared" si="0"/>
        <v>25</v>
      </c>
      <c r="S9" s="2">
        <f t="shared" si="0"/>
        <v>6</v>
      </c>
      <c r="T9" s="2">
        <f t="shared" si="5"/>
        <v>66</v>
      </c>
      <c r="U9" s="2">
        <f t="shared" si="1"/>
        <v>40</v>
      </c>
      <c r="V9" s="2">
        <f t="shared" si="1"/>
        <v>87</v>
      </c>
      <c r="W9" s="2">
        <f t="shared" si="1"/>
        <v>63</v>
      </c>
      <c r="Y9" s="3">
        <f t="shared" si="6"/>
        <v>33766</v>
      </c>
      <c r="Z9" s="3">
        <f t="shared" si="2"/>
        <v>27940</v>
      </c>
      <c r="AA9" s="3">
        <f t="shared" si="2"/>
        <v>44187</v>
      </c>
      <c r="AB9" s="3">
        <f t="shared" si="2"/>
        <v>22863</v>
      </c>
      <c r="AC9" s="3">
        <f t="shared" si="7"/>
        <v>38394</v>
      </c>
      <c r="AD9" s="3">
        <f t="shared" si="3"/>
        <v>28494</v>
      </c>
      <c r="AE9" s="3">
        <f t="shared" si="3"/>
        <v>73025</v>
      </c>
      <c r="AF9" s="3">
        <f t="shared" si="3"/>
        <v>30706</v>
      </c>
    </row>
    <row r="10" spans="1:32" ht="61.5" customHeight="1" thickBot="1">
      <c r="A10" s="254" t="s">
        <v>8</v>
      </c>
      <c r="B10" s="255"/>
      <c r="C10" s="15"/>
      <c r="D10" s="16">
        <v>10656</v>
      </c>
      <c r="E10" s="16">
        <v>5054</v>
      </c>
      <c r="F10" s="16">
        <v>69810</v>
      </c>
      <c r="G10" s="16">
        <v>7082</v>
      </c>
      <c r="H10" s="254" t="s">
        <v>8</v>
      </c>
      <c r="I10" s="255"/>
      <c r="J10" s="15"/>
      <c r="K10" s="16">
        <v>9126</v>
      </c>
      <c r="L10" s="16">
        <v>5040</v>
      </c>
      <c r="M10" s="16">
        <v>21182</v>
      </c>
      <c r="N10" s="16">
        <v>5610</v>
      </c>
      <c r="P10" s="2">
        <f t="shared" si="4"/>
        <v>56</v>
      </c>
      <c r="Q10" s="2">
        <f t="shared" si="0"/>
        <v>4</v>
      </c>
      <c r="R10" s="2">
        <f t="shared" si="0"/>
        <v>10</v>
      </c>
      <c r="S10" s="2">
        <f t="shared" si="0"/>
        <v>2</v>
      </c>
      <c r="T10" s="2">
        <f t="shared" si="5"/>
        <v>6</v>
      </c>
      <c r="U10" s="2">
        <f t="shared" si="1"/>
        <v>0</v>
      </c>
      <c r="V10" s="2">
        <f t="shared" si="1"/>
        <v>82</v>
      </c>
      <c r="W10" s="2">
        <f t="shared" si="1"/>
        <v>0</v>
      </c>
      <c r="Y10" s="3">
        <f t="shared" si="6"/>
        <v>9126</v>
      </c>
      <c r="Z10" s="3">
        <f t="shared" si="2"/>
        <v>5040</v>
      </c>
      <c r="AA10" s="3">
        <f t="shared" si="2"/>
        <v>21182</v>
      </c>
      <c r="AB10" s="3">
        <f t="shared" si="2"/>
        <v>5610</v>
      </c>
      <c r="AC10" s="3">
        <f t="shared" si="7"/>
        <v>10656</v>
      </c>
      <c r="AD10" s="3">
        <f t="shared" si="3"/>
        <v>5054</v>
      </c>
      <c r="AE10" s="3">
        <f t="shared" si="3"/>
        <v>69810</v>
      </c>
      <c r="AF10" s="3">
        <f t="shared" si="3"/>
        <v>7082</v>
      </c>
    </row>
    <row r="11" spans="1:32" ht="36" customHeight="1" thickBot="1">
      <c r="A11" s="244" t="s">
        <v>9</v>
      </c>
      <c r="B11" s="245"/>
      <c r="C11" s="15"/>
      <c r="D11" s="17">
        <v>1524</v>
      </c>
      <c r="E11" s="17">
        <v>2594</v>
      </c>
      <c r="F11" s="17">
        <v>2175</v>
      </c>
      <c r="G11" s="18">
        <v>846</v>
      </c>
      <c r="H11" s="244" t="s">
        <v>9</v>
      </c>
      <c r="I11" s="245"/>
      <c r="J11" s="15"/>
      <c r="K11" s="17">
        <v>5702</v>
      </c>
      <c r="L11" s="17">
        <v>-1754</v>
      </c>
      <c r="M11" s="17">
        <v>1131</v>
      </c>
      <c r="N11" s="17">
        <v>1832</v>
      </c>
      <c r="P11" s="2">
        <f t="shared" si="4"/>
        <v>4</v>
      </c>
      <c r="Q11" s="2">
        <f t="shared" si="0"/>
        <v>4</v>
      </c>
      <c r="R11" s="2">
        <f t="shared" si="0"/>
        <v>5</v>
      </c>
      <c r="S11" s="2" t="e">
        <f t="shared" si="0"/>
        <v>#VALUE!</v>
      </c>
      <c r="T11" s="2">
        <f t="shared" si="5"/>
        <v>2</v>
      </c>
      <c r="U11" s="2">
        <f t="shared" si="1"/>
        <v>54</v>
      </c>
      <c r="V11" s="2">
        <f t="shared" si="1"/>
        <v>1</v>
      </c>
      <c r="W11" s="2">
        <f t="shared" si="1"/>
        <v>2</v>
      </c>
      <c r="Y11" s="3">
        <f t="shared" si="6"/>
        <v>5702</v>
      </c>
      <c r="Z11" s="3">
        <f t="shared" si="2"/>
        <v>-1754</v>
      </c>
      <c r="AA11" s="3">
        <f t="shared" si="2"/>
        <v>1131</v>
      </c>
      <c r="AB11" s="3">
        <f t="shared" si="2"/>
        <v>1832</v>
      </c>
      <c r="AC11" s="3">
        <f t="shared" si="7"/>
        <v>1524</v>
      </c>
      <c r="AD11" s="3">
        <f t="shared" si="3"/>
        <v>2594</v>
      </c>
      <c r="AE11" s="3">
        <f t="shared" si="3"/>
        <v>2175</v>
      </c>
      <c r="AF11" s="3">
        <f t="shared" si="3"/>
        <v>846</v>
      </c>
    </row>
    <row r="12" spans="1:32" ht="45" customHeight="1" thickBot="1">
      <c r="A12" s="244" t="s">
        <v>10</v>
      </c>
      <c r="B12" s="245"/>
      <c r="C12" s="15"/>
      <c r="D12" s="18"/>
      <c r="E12" s="18"/>
      <c r="F12" s="18"/>
      <c r="G12" s="18"/>
      <c r="H12" s="244" t="s">
        <v>10</v>
      </c>
      <c r="I12" s="245"/>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54" t="s">
        <v>11</v>
      </c>
      <c r="B13" s="255"/>
      <c r="C13" s="15"/>
      <c r="D13" s="16">
        <v>12180</v>
      </c>
      <c r="E13" s="16">
        <v>7649</v>
      </c>
      <c r="F13" s="16">
        <v>71985</v>
      </c>
      <c r="G13" s="16">
        <v>7928</v>
      </c>
      <c r="H13" s="254" t="s">
        <v>11</v>
      </c>
      <c r="I13" s="255"/>
      <c r="J13" s="15"/>
      <c r="K13" s="16">
        <v>14828</v>
      </c>
      <c r="L13" s="16">
        <v>3287</v>
      </c>
      <c r="M13" s="16">
        <v>22313</v>
      </c>
      <c r="N13" s="16">
        <v>7443</v>
      </c>
      <c r="P13" s="2">
        <f t="shared" si="4"/>
        <v>80</v>
      </c>
      <c r="Q13" s="2">
        <f t="shared" si="0"/>
        <v>9</v>
      </c>
      <c r="R13" s="2">
        <f t="shared" si="0"/>
        <v>85</v>
      </c>
      <c r="S13" s="2">
        <f t="shared" si="0"/>
        <v>8</v>
      </c>
      <c r="T13" s="2">
        <f t="shared" si="5"/>
        <v>28</v>
      </c>
      <c r="U13" s="2">
        <f t="shared" si="1"/>
        <v>7</v>
      </c>
      <c r="V13" s="2">
        <f t="shared" si="1"/>
        <v>13</v>
      </c>
      <c r="W13" s="2">
        <f t="shared" si="1"/>
        <v>3</v>
      </c>
      <c r="Y13" s="3">
        <f t="shared" si="6"/>
        <v>14828</v>
      </c>
      <c r="Z13" s="3">
        <f t="shared" si="2"/>
        <v>3287</v>
      </c>
      <c r="AA13" s="3">
        <f t="shared" si="2"/>
        <v>22313</v>
      </c>
      <c r="AB13" s="3">
        <f t="shared" si="2"/>
        <v>7443</v>
      </c>
      <c r="AC13" s="3">
        <f t="shared" si="7"/>
        <v>12180</v>
      </c>
      <c r="AD13" s="3">
        <f t="shared" si="3"/>
        <v>7649</v>
      </c>
      <c r="AE13" s="3">
        <f t="shared" si="3"/>
        <v>71985</v>
      </c>
      <c r="AF13" s="3">
        <f t="shared" si="3"/>
        <v>7928</v>
      </c>
    </row>
    <row r="14" spans="1:32" ht="49.5" customHeight="1" thickBot="1">
      <c r="A14" s="254" t="s">
        <v>12</v>
      </c>
      <c r="B14" s="255"/>
      <c r="C14" s="15"/>
      <c r="D14" s="16">
        <v>9744</v>
      </c>
      <c r="E14" s="16">
        <v>6119</v>
      </c>
      <c r="F14" s="16">
        <v>57588</v>
      </c>
      <c r="G14" s="16">
        <v>6342</v>
      </c>
      <c r="H14" s="254" t="s">
        <v>12</v>
      </c>
      <c r="I14" s="255"/>
      <c r="J14" s="15"/>
      <c r="K14" s="16">
        <v>11863</v>
      </c>
      <c r="L14" s="16">
        <v>2629</v>
      </c>
      <c r="M14" s="16">
        <v>17126</v>
      </c>
      <c r="N14" s="16">
        <v>5954</v>
      </c>
      <c r="P14" s="2">
        <f t="shared" si="4"/>
        <v>4</v>
      </c>
      <c r="Q14" s="2">
        <f t="shared" si="0"/>
        <v>9</v>
      </c>
      <c r="R14" s="2">
        <f t="shared" si="0"/>
        <v>88</v>
      </c>
      <c r="S14" s="2">
        <f t="shared" si="0"/>
        <v>2</v>
      </c>
      <c r="T14" s="2">
        <f t="shared" si="5"/>
        <v>63</v>
      </c>
      <c r="U14" s="2">
        <f t="shared" si="1"/>
        <v>9</v>
      </c>
      <c r="V14" s="2">
        <f t="shared" si="1"/>
        <v>26</v>
      </c>
      <c r="W14" s="2">
        <f t="shared" si="1"/>
        <v>4</v>
      </c>
      <c r="Y14" s="3">
        <f t="shared" si="6"/>
        <v>11863</v>
      </c>
      <c r="Z14" s="3">
        <f t="shared" si="2"/>
        <v>2629</v>
      </c>
      <c r="AA14" s="3">
        <f t="shared" si="2"/>
        <v>17126</v>
      </c>
      <c r="AB14" s="3">
        <f t="shared" si="2"/>
        <v>5954</v>
      </c>
      <c r="AC14" s="3">
        <f t="shared" si="7"/>
        <v>9744</v>
      </c>
      <c r="AD14" s="3">
        <f t="shared" si="3"/>
        <v>6119</v>
      </c>
      <c r="AE14" s="3">
        <f t="shared" si="3"/>
        <v>57588</v>
      </c>
      <c r="AF14" s="3">
        <f t="shared" si="3"/>
        <v>6342</v>
      </c>
    </row>
    <row r="15" spans="1:32" ht="61.5" customHeight="1" thickBot="1">
      <c r="A15" s="254" t="s">
        <v>13</v>
      </c>
      <c r="B15" s="255"/>
      <c r="C15" s="15"/>
      <c r="D15" s="16">
        <v>9744</v>
      </c>
      <c r="E15" s="16">
        <v>6119</v>
      </c>
      <c r="F15" s="16">
        <v>57588</v>
      </c>
      <c r="G15" s="16">
        <v>6342</v>
      </c>
      <c r="H15" s="254" t="s">
        <v>13</v>
      </c>
      <c r="I15" s="255"/>
      <c r="J15" s="15"/>
      <c r="K15" s="16">
        <v>11863</v>
      </c>
      <c r="L15" s="16">
        <v>2629</v>
      </c>
      <c r="M15" s="16">
        <v>17126</v>
      </c>
      <c r="N15" s="16">
        <v>5954</v>
      </c>
      <c r="P15" s="2">
        <f t="shared" si="4"/>
        <v>4</v>
      </c>
      <c r="Q15" s="2">
        <f t="shared" si="0"/>
        <v>9</v>
      </c>
      <c r="R15" s="2">
        <f t="shared" si="0"/>
        <v>88</v>
      </c>
      <c r="S15" s="2">
        <f t="shared" si="0"/>
        <v>2</v>
      </c>
      <c r="T15" s="2">
        <f t="shared" si="5"/>
        <v>63</v>
      </c>
      <c r="U15" s="2">
        <f t="shared" si="1"/>
        <v>9</v>
      </c>
      <c r="V15" s="2">
        <f t="shared" si="1"/>
        <v>26</v>
      </c>
      <c r="W15" s="2">
        <f t="shared" si="1"/>
        <v>4</v>
      </c>
      <c r="Y15" s="3">
        <f t="shared" si="6"/>
        <v>11863</v>
      </c>
      <c r="Z15" s="3">
        <f t="shared" si="2"/>
        <v>2629</v>
      </c>
      <c r="AA15" s="3">
        <f t="shared" si="2"/>
        <v>17126</v>
      </c>
      <c r="AB15" s="3">
        <f t="shared" si="2"/>
        <v>5954</v>
      </c>
      <c r="AC15" s="3">
        <f t="shared" si="7"/>
        <v>9744</v>
      </c>
      <c r="AD15" s="3">
        <f t="shared" si="3"/>
        <v>6119</v>
      </c>
      <c r="AE15" s="3">
        <f t="shared" si="3"/>
        <v>57588</v>
      </c>
      <c r="AF15" s="3">
        <f t="shared" si="3"/>
        <v>6342</v>
      </c>
    </row>
    <row r="16" spans="1:32" ht="30" customHeight="1" thickBot="1">
      <c r="A16" s="244" t="s">
        <v>14</v>
      </c>
      <c r="B16" s="245"/>
      <c r="C16" s="15"/>
      <c r="D16" s="18">
        <v>263</v>
      </c>
      <c r="E16" s="18">
        <v>165</v>
      </c>
      <c r="F16" s="17">
        <v>1556</v>
      </c>
      <c r="G16" s="18">
        <v>171</v>
      </c>
      <c r="H16" s="244" t="s">
        <v>14</v>
      </c>
      <c r="I16" s="245"/>
      <c r="J16" s="15"/>
      <c r="K16" s="18">
        <v>320.62</v>
      </c>
      <c r="L16" s="18">
        <v>71</v>
      </c>
      <c r="M16" s="18">
        <v>463</v>
      </c>
      <c r="N16" s="18">
        <v>161</v>
      </c>
      <c r="P16" s="2" t="e">
        <f t="shared" si="4"/>
        <v>#VALUE!</v>
      </c>
      <c r="Q16" s="2" t="e">
        <f t="shared" si="0"/>
        <v>#VALUE!</v>
      </c>
      <c r="R16" s="2">
        <f t="shared" si="0"/>
        <v>6</v>
      </c>
      <c r="S16" s="2" t="e">
        <f t="shared" si="0"/>
        <v>#VALUE!</v>
      </c>
      <c r="T16" s="2">
        <f t="shared" si="5"/>
        <v>0.62</v>
      </c>
      <c r="U16" s="2" t="e">
        <f t="shared" si="1"/>
        <v>#VALUE!</v>
      </c>
      <c r="V16" s="2" t="e">
        <f t="shared" si="1"/>
        <v>#VALUE!</v>
      </c>
      <c r="W16" s="2" t="e">
        <f t="shared" si="1"/>
        <v>#VALUE!</v>
      </c>
      <c r="Y16" s="3">
        <f t="shared" si="6"/>
        <v>320.62</v>
      </c>
      <c r="Z16" s="3">
        <f t="shared" si="2"/>
        <v>71</v>
      </c>
      <c r="AA16" s="3">
        <f t="shared" si="2"/>
        <v>463</v>
      </c>
      <c r="AB16" s="3">
        <f t="shared" si="2"/>
        <v>161</v>
      </c>
      <c r="AC16" s="3">
        <f t="shared" si="7"/>
        <v>263</v>
      </c>
      <c r="AD16" s="3">
        <f t="shared" si="3"/>
        <v>165</v>
      </c>
      <c r="AE16" s="3">
        <f t="shared" si="3"/>
        <v>1556</v>
      </c>
      <c r="AF16" s="3">
        <f t="shared" si="3"/>
        <v>171</v>
      </c>
    </row>
    <row r="17" spans="1:32" ht="24" customHeight="1" thickBot="1">
      <c r="A17" s="256"/>
      <c r="B17" s="256"/>
      <c r="C17" s="256"/>
      <c r="D17" s="256"/>
      <c r="E17" s="256"/>
      <c r="F17" s="256"/>
      <c r="G17" s="273"/>
      <c r="H17" s="274"/>
      <c r="I17" s="256"/>
      <c r="J17" s="256"/>
      <c r="K17" s="256"/>
      <c r="L17" s="256"/>
      <c r="M17" s="256"/>
      <c r="N17" s="25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7" t="s">
        <v>15</v>
      </c>
      <c r="B18" s="258"/>
      <c r="C18" s="259"/>
      <c r="D18" s="20" t="s">
        <v>1453</v>
      </c>
      <c r="E18" s="20" t="s">
        <v>1454</v>
      </c>
      <c r="F18" s="20" t="s">
        <v>1606</v>
      </c>
      <c r="G18" s="20" t="s">
        <v>1651</v>
      </c>
      <c r="H18" s="262" t="s">
        <v>15</v>
      </c>
      <c r="I18" s="258"/>
      <c r="J18" s="259"/>
      <c r="K18" s="20" t="s">
        <v>1377</v>
      </c>
      <c r="L18" s="20" t="s">
        <v>1378</v>
      </c>
      <c r="M18" s="20" t="s">
        <v>1379</v>
      </c>
      <c r="N18" s="20"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5"/>
      <c r="D19" s="16">
        <v>594990</v>
      </c>
      <c r="E19" s="16">
        <v>791622</v>
      </c>
      <c r="F19" s="16">
        <v>735588</v>
      </c>
      <c r="G19" s="16">
        <v>824210</v>
      </c>
      <c r="H19" s="252" t="s">
        <v>16</v>
      </c>
      <c r="I19" s="253"/>
      <c r="J19" s="15"/>
      <c r="K19" s="16">
        <v>681683</v>
      </c>
      <c r="L19" s="16">
        <v>617566</v>
      </c>
      <c r="M19" s="16">
        <v>538739</v>
      </c>
      <c r="N19" s="16">
        <v>752163</v>
      </c>
      <c r="P19" s="2">
        <f t="shared" ref="P19:S38" si="9">REPLACE(D19,1,3,"")/1</f>
        <v>990</v>
      </c>
      <c r="Q19" s="2">
        <f t="shared" si="9"/>
        <v>622</v>
      </c>
      <c r="R19" s="2">
        <f t="shared" si="9"/>
        <v>588</v>
      </c>
      <c r="S19" s="2">
        <f t="shared" si="9"/>
        <v>210</v>
      </c>
      <c r="T19" s="2">
        <f t="shared" ref="T19:W38" si="10">REPLACE(K19,1,3,"")/1</f>
        <v>683</v>
      </c>
      <c r="U19" s="2">
        <f t="shared" si="10"/>
        <v>566</v>
      </c>
      <c r="V19" s="2">
        <f t="shared" si="10"/>
        <v>739</v>
      </c>
      <c r="W19" s="2">
        <f t="shared" si="10"/>
        <v>163</v>
      </c>
      <c r="Y19" s="3">
        <f t="shared" si="6"/>
        <v>681683</v>
      </c>
      <c r="Z19" s="3">
        <f t="shared" si="6"/>
        <v>617566</v>
      </c>
      <c r="AA19" s="3">
        <f t="shared" si="6"/>
        <v>538739</v>
      </c>
      <c r="AB19" s="3">
        <f t="shared" si="6"/>
        <v>752163</v>
      </c>
      <c r="AC19" s="3">
        <f t="shared" si="7"/>
        <v>594990</v>
      </c>
      <c r="AD19" s="3">
        <f t="shared" si="7"/>
        <v>791622</v>
      </c>
      <c r="AE19" s="3">
        <f t="shared" si="7"/>
        <v>735588</v>
      </c>
      <c r="AF19" s="3">
        <f t="shared" si="7"/>
        <v>824210</v>
      </c>
    </row>
    <row r="20" spans="1:32" ht="61.5" customHeight="1" thickBot="1">
      <c r="A20" s="244" t="s">
        <v>17</v>
      </c>
      <c r="B20" s="245"/>
      <c r="C20" s="15"/>
      <c r="D20" s="17">
        <v>3625</v>
      </c>
      <c r="E20" s="17">
        <v>3167</v>
      </c>
      <c r="F20" s="17">
        <v>2980</v>
      </c>
      <c r="G20" s="17">
        <v>2992</v>
      </c>
      <c r="H20" s="244" t="s">
        <v>17</v>
      </c>
      <c r="I20" s="245"/>
      <c r="J20" s="15"/>
      <c r="K20" s="17">
        <v>3212</v>
      </c>
      <c r="L20" s="17">
        <v>3623</v>
      </c>
      <c r="M20" s="17">
        <v>2549</v>
      </c>
      <c r="N20" s="17">
        <v>3231</v>
      </c>
      <c r="P20" s="2">
        <f t="shared" si="9"/>
        <v>5</v>
      </c>
      <c r="Q20" s="2">
        <f t="shared" si="9"/>
        <v>7</v>
      </c>
      <c r="R20" s="2">
        <f t="shared" si="9"/>
        <v>0</v>
      </c>
      <c r="S20" s="2">
        <f t="shared" si="9"/>
        <v>2</v>
      </c>
      <c r="T20" s="2">
        <f t="shared" si="10"/>
        <v>2</v>
      </c>
      <c r="U20" s="2">
        <f t="shared" si="10"/>
        <v>3</v>
      </c>
      <c r="V20" s="2">
        <f t="shared" si="10"/>
        <v>9</v>
      </c>
      <c r="W20" s="2">
        <f t="shared" si="10"/>
        <v>1</v>
      </c>
      <c r="Y20" s="3">
        <f t="shared" si="6"/>
        <v>3212</v>
      </c>
      <c r="Z20" s="3">
        <f t="shared" si="6"/>
        <v>3623</v>
      </c>
      <c r="AA20" s="3">
        <f t="shared" si="6"/>
        <v>2549</v>
      </c>
      <c r="AB20" s="3">
        <f t="shared" si="6"/>
        <v>3231</v>
      </c>
      <c r="AC20" s="3">
        <f t="shared" si="7"/>
        <v>3625</v>
      </c>
      <c r="AD20" s="3">
        <f t="shared" si="7"/>
        <v>3167</v>
      </c>
      <c r="AE20" s="3">
        <f t="shared" si="7"/>
        <v>2980</v>
      </c>
      <c r="AF20" s="3">
        <f t="shared" si="7"/>
        <v>2992</v>
      </c>
    </row>
    <row r="21" spans="1:32" ht="30" customHeight="1" thickBot="1">
      <c r="A21" s="244" t="s">
        <v>18</v>
      </c>
      <c r="B21" s="245"/>
      <c r="C21" s="15"/>
      <c r="D21" s="18"/>
      <c r="E21" s="18"/>
      <c r="F21" s="18"/>
      <c r="G21" s="18"/>
      <c r="H21" s="244" t="s">
        <v>18</v>
      </c>
      <c r="I21" s="245"/>
      <c r="J21" s="15"/>
      <c r="K21" s="18"/>
      <c r="L21" s="18"/>
      <c r="M21" s="18"/>
      <c r="N21" s="18"/>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6" customHeight="1" thickBot="1">
      <c r="A22" s="244" t="s">
        <v>19</v>
      </c>
      <c r="B22" s="245"/>
      <c r="C22" s="15"/>
      <c r="D22" s="17">
        <v>155469</v>
      </c>
      <c r="E22" s="17">
        <v>212625</v>
      </c>
      <c r="F22" s="17">
        <v>184506</v>
      </c>
      <c r="G22" s="17">
        <v>216315</v>
      </c>
      <c r="H22" s="244" t="s">
        <v>19</v>
      </c>
      <c r="I22" s="245"/>
      <c r="J22" s="15"/>
      <c r="K22" s="17">
        <v>264645</v>
      </c>
      <c r="L22" s="17">
        <v>263270</v>
      </c>
      <c r="M22" s="17">
        <v>218045</v>
      </c>
      <c r="N22" s="17">
        <v>354815</v>
      </c>
      <c r="P22" s="2">
        <f t="shared" si="9"/>
        <v>469</v>
      </c>
      <c r="Q22" s="2">
        <f t="shared" si="9"/>
        <v>625</v>
      </c>
      <c r="R22" s="2">
        <f t="shared" si="9"/>
        <v>506</v>
      </c>
      <c r="S22" s="2">
        <f t="shared" si="9"/>
        <v>315</v>
      </c>
      <c r="T22" s="2">
        <f t="shared" si="10"/>
        <v>645</v>
      </c>
      <c r="U22" s="2">
        <f t="shared" si="10"/>
        <v>270</v>
      </c>
      <c r="V22" s="2">
        <f t="shared" si="10"/>
        <v>45</v>
      </c>
      <c r="W22" s="2">
        <f t="shared" si="10"/>
        <v>815</v>
      </c>
      <c r="Y22" s="3">
        <f t="shared" si="6"/>
        <v>264645</v>
      </c>
      <c r="Z22" s="3">
        <f t="shared" si="6"/>
        <v>263270</v>
      </c>
      <c r="AA22" s="3">
        <f t="shared" si="6"/>
        <v>218045</v>
      </c>
      <c r="AB22" s="3">
        <f t="shared" si="6"/>
        <v>354815</v>
      </c>
      <c r="AC22" s="3">
        <f t="shared" si="7"/>
        <v>155469</v>
      </c>
      <c r="AD22" s="3">
        <f t="shared" si="7"/>
        <v>212625</v>
      </c>
      <c r="AE22" s="3">
        <f t="shared" si="7"/>
        <v>184506</v>
      </c>
      <c r="AF22" s="3">
        <f t="shared" si="7"/>
        <v>216315</v>
      </c>
    </row>
    <row r="23" spans="1:32" ht="15" customHeight="1" thickBot="1">
      <c r="A23" s="244" t="s">
        <v>20</v>
      </c>
      <c r="B23" s="245"/>
      <c r="C23" s="15"/>
      <c r="D23" s="17">
        <v>424281</v>
      </c>
      <c r="E23" s="17">
        <v>573575</v>
      </c>
      <c r="F23" s="17">
        <v>540405</v>
      </c>
      <c r="G23" s="17">
        <v>599845</v>
      </c>
      <c r="H23" s="244" t="s">
        <v>20</v>
      </c>
      <c r="I23" s="245"/>
      <c r="J23" s="15"/>
      <c r="K23" s="17">
        <v>411440</v>
      </c>
      <c r="L23" s="17">
        <v>350615</v>
      </c>
      <c r="M23" s="17">
        <v>300885</v>
      </c>
      <c r="N23" s="17">
        <v>389366</v>
      </c>
      <c r="P23" s="2">
        <f t="shared" si="9"/>
        <v>281</v>
      </c>
      <c r="Q23" s="2">
        <f t="shared" si="9"/>
        <v>575</v>
      </c>
      <c r="R23" s="2">
        <f t="shared" si="9"/>
        <v>405</v>
      </c>
      <c r="S23" s="2">
        <f t="shared" si="9"/>
        <v>845</v>
      </c>
      <c r="T23" s="2">
        <f t="shared" si="10"/>
        <v>440</v>
      </c>
      <c r="U23" s="2">
        <f t="shared" si="10"/>
        <v>615</v>
      </c>
      <c r="V23" s="2">
        <f t="shared" si="10"/>
        <v>885</v>
      </c>
      <c r="W23" s="2">
        <f t="shared" si="10"/>
        <v>366</v>
      </c>
      <c r="Y23" s="3">
        <f t="shared" si="6"/>
        <v>411440</v>
      </c>
      <c r="Z23" s="3">
        <f t="shared" si="6"/>
        <v>350615</v>
      </c>
      <c r="AA23" s="3">
        <f t="shared" si="6"/>
        <v>300885</v>
      </c>
      <c r="AB23" s="3">
        <f t="shared" si="6"/>
        <v>389366</v>
      </c>
      <c r="AC23" s="3">
        <f t="shared" si="7"/>
        <v>424281</v>
      </c>
      <c r="AD23" s="3">
        <f t="shared" si="7"/>
        <v>573575</v>
      </c>
      <c r="AE23" s="3">
        <f t="shared" si="7"/>
        <v>540405</v>
      </c>
      <c r="AF23" s="3">
        <f t="shared" si="7"/>
        <v>599845</v>
      </c>
    </row>
    <row r="24" spans="1:32" ht="36" customHeight="1" thickBot="1">
      <c r="A24" s="244" t="s">
        <v>21</v>
      </c>
      <c r="B24" s="245"/>
      <c r="C24" s="15"/>
      <c r="D24" s="17">
        <v>11615</v>
      </c>
      <c r="E24" s="17">
        <v>2255</v>
      </c>
      <c r="F24" s="17">
        <v>7696</v>
      </c>
      <c r="G24" s="17">
        <v>5058</v>
      </c>
      <c r="H24" s="244" t="s">
        <v>21</v>
      </c>
      <c r="I24" s="245"/>
      <c r="J24" s="15"/>
      <c r="K24" s="17">
        <v>2386</v>
      </c>
      <c r="L24" s="18">
        <v>58</v>
      </c>
      <c r="M24" s="17">
        <v>17260</v>
      </c>
      <c r="N24" s="17">
        <v>4751</v>
      </c>
      <c r="P24" s="2">
        <f t="shared" si="9"/>
        <v>15</v>
      </c>
      <c r="Q24" s="2">
        <f t="shared" si="9"/>
        <v>5</v>
      </c>
      <c r="R24" s="2">
        <f t="shared" si="9"/>
        <v>6</v>
      </c>
      <c r="S24" s="2">
        <f t="shared" si="9"/>
        <v>8</v>
      </c>
      <c r="T24" s="2">
        <f t="shared" si="10"/>
        <v>6</v>
      </c>
      <c r="U24" s="2" t="e">
        <f t="shared" si="10"/>
        <v>#VALUE!</v>
      </c>
      <c r="V24" s="2">
        <f t="shared" si="10"/>
        <v>60</v>
      </c>
      <c r="W24" s="2">
        <f t="shared" si="10"/>
        <v>1</v>
      </c>
      <c r="Y24" s="3">
        <f t="shared" si="6"/>
        <v>2386</v>
      </c>
      <c r="Z24" s="3">
        <f t="shared" si="6"/>
        <v>58</v>
      </c>
      <c r="AA24" s="3">
        <f t="shared" si="6"/>
        <v>17260</v>
      </c>
      <c r="AB24" s="3">
        <f t="shared" si="6"/>
        <v>4751</v>
      </c>
      <c r="AC24" s="3">
        <f t="shared" si="7"/>
        <v>11615</v>
      </c>
      <c r="AD24" s="3">
        <f t="shared" si="7"/>
        <v>2255</v>
      </c>
      <c r="AE24" s="3">
        <f t="shared" si="7"/>
        <v>7696</v>
      </c>
      <c r="AF24" s="3">
        <f t="shared" si="7"/>
        <v>5058</v>
      </c>
    </row>
    <row r="25" spans="1:32" ht="24" customHeight="1" thickBot="1">
      <c r="A25" s="254" t="s">
        <v>22</v>
      </c>
      <c r="B25" s="255"/>
      <c r="C25" s="15"/>
      <c r="D25" s="16">
        <v>1756500</v>
      </c>
      <c r="E25" s="16">
        <v>1796118</v>
      </c>
      <c r="F25" s="16">
        <v>1979028</v>
      </c>
      <c r="G25" s="16">
        <v>2084978</v>
      </c>
      <c r="H25" s="254" t="s">
        <v>22</v>
      </c>
      <c r="I25" s="255"/>
      <c r="J25" s="15"/>
      <c r="K25" s="16">
        <v>1048512</v>
      </c>
      <c r="L25" s="16">
        <v>1118487</v>
      </c>
      <c r="M25" s="16">
        <v>1359225</v>
      </c>
      <c r="N25" s="16">
        <v>1352353</v>
      </c>
      <c r="P25" s="2">
        <f t="shared" si="9"/>
        <v>6500</v>
      </c>
      <c r="Q25" s="2">
        <f t="shared" si="9"/>
        <v>6118</v>
      </c>
      <c r="R25" s="2">
        <f t="shared" si="9"/>
        <v>9028</v>
      </c>
      <c r="S25" s="2">
        <f t="shared" si="9"/>
        <v>4978</v>
      </c>
      <c r="T25" s="2">
        <f t="shared" si="10"/>
        <v>8512</v>
      </c>
      <c r="U25" s="2">
        <f t="shared" si="10"/>
        <v>8487</v>
      </c>
      <c r="V25" s="2">
        <f t="shared" si="10"/>
        <v>9225</v>
      </c>
      <c r="W25" s="2">
        <f t="shared" si="10"/>
        <v>2353</v>
      </c>
      <c r="Y25" s="3">
        <f t="shared" si="6"/>
        <v>1048512</v>
      </c>
      <c r="Z25" s="3">
        <f t="shared" si="6"/>
        <v>1118487</v>
      </c>
      <c r="AA25" s="3">
        <f t="shared" si="6"/>
        <v>1359225</v>
      </c>
      <c r="AB25" s="3">
        <f t="shared" si="6"/>
        <v>1352353</v>
      </c>
      <c r="AC25" s="3">
        <f t="shared" si="7"/>
        <v>1756500</v>
      </c>
      <c r="AD25" s="3">
        <f t="shared" si="7"/>
        <v>1796118</v>
      </c>
      <c r="AE25" s="3">
        <f t="shared" si="7"/>
        <v>1979028</v>
      </c>
      <c r="AF25" s="3">
        <f t="shared" si="7"/>
        <v>2084978</v>
      </c>
    </row>
    <row r="26" spans="1:32" ht="15" customHeight="1" thickBot="1">
      <c r="A26" s="244" t="s">
        <v>23</v>
      </c>
      <c r="B26" s="245"/>
      <c r="C26" s="15"/>
      <c r="D26" s="17">
        <v>765676</v>
      </c>
      <c r="E26" s="17">
        <v>728898</v>
      </c>
      <c r="F26" s="17">
        <v>726602</v>
      </c>
      <c r="G26" s="17">
        <v>734113</v>
      </c>
      <c r="H26" s="244" t="s">
        <v>23</v>
      </c>
      <c r="I26" s="245"/>
      <c r="J26" s="15"/>
      <c r="K26" s="17">
        <v>85289</v>
      </c>
      <c r="L26" s="17">
        <v>84207</v>
      </c>
      <c r="M26" s="17">
        <v>719600</v>
      </c>
      <c r="N26" s="17">
        <v>685814</v>
      </c>
      <c r="P26" s="2">
        <f t="shared" si="9"/>
        <v>676</v>
      </c>
      <c r="Q26" s="2">
        <f t="shared" si="9"/>
        <v>898</v>
      </c>
      <c r="R26" s="2">
        <f t="shared" si="9"/>
        <v>602</v>
      </c>
      <c r="S26" s="2">
        <f t="shared" si="9"/>
        <v>113</v>
      </c>
      <c r="T26" s="2">
        <f t="shared" si="10"/>
        <v>89</v>
      </c>
      <c r="U26" s="2">
        <f t="shared" si="10"/>
        <v>7</v>
      </c>
      <c r="V26" s="2">
        <f t="shared" si="10"/>
        <v>600</v>
      </c>
      <c r="W26" s="2">
        <f t="shared" si="10"/>
        <v>814</v>
      </c>
      <c r="Y26" s="3">
        <f t="shared" si="6"/>
        <v>85289</v>
      </c>
      <c r="Z26" s="3">
        <f t="shared" si="6"/>
        <v>84207</v>
      </c>
      <c r="AA26" s="3">
        <f t="shared" si="6"/>
        <v>719600</v>
      </c>
      <c r="AB26" s="3">
        <f t="shared" si="6"/>
        <v>685814</v>
      </c>
      <c r="AC26" s="3">
        <f t="shared" si="7"/>
        <v>765676</v>
      </c>
      <c r="AD26" s="3">
        <f t="shared" si="7"/>
        <v>728898</v>
      </c>
      <c r="AE26" s="3">
        <f t="shared" si="7"/>
        <v>726602</v>
      </c>
      <c r="AF26" s="3">
        <f t="shared" si="7"/>
        <v>734113</v>
      </c>
    </row>
    <row r="27" spans="1:32" ht="15.75" customHeight="1" thickBot="1">
      <c r="A27" s="244" t="s">
        <v>24</v>
      </c>
      <c r="B27" s="245"/>
      <c r="C27" s="15"/>
      <c r="D27" s="18"/>
      <c r="E27" s="18"/>
      <c r="F27" s="18"/>
      <c r="G27" s="18"/>
      <c r="H27" s="244" t="s">
        <v>24</v>
      </c>
      <c r="I27" s="245"/>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4" t="s">
        <v>25</v>
      </c>
      <c r="B28" s="245"/>
      <c r="C28" s="15"/>
      <c r="D28" s="17">
        <v>2694</v>
      </c>
      <c r="E28" s="17">
        <v>2694</v>
      </c>
      <c r="F28" s="17">
        <v>4000</v>
      </c>
      <c r="G28" s="17">
        <v>2694</v>
      </c>
      <c r="H28" s="244" t="s">
        <v>25</v>
      </c>
      <c r="I28" s="245"/>
      <c r="J28" s="15"/>
      <c r="K28" s="17">
        <v>3183</v>
      </c>
      <c r="L28" s="17">
        <v>3183</v>
      </c>
      <c r="M28" s="17">
        <v>3006</v>
      </c>
      <c r="N28" s="17">
        <v>2694</v>
      </c>
      <c r="P28" s="2">
        <f t="shared" si="9"/>
        <v>4</v>
      </c>
      <c r="Q28" s="2">
        <f t="shared" si="9"/>
        <v>4</v>
      </c>
      <c r="R28" s="2">
        <f t="shared" si="9"/>
        <v>0</v>
      </c>
      <c r="S28" s="2">
        <f t="shared" si="9"/>
        <v>4</v>
      </c>
      <c r="T28" s="2">
        <f t="shared" si="10"/>
        <v>3</v>
      </c>
      <c r="U28" s="2">
        <f t="shared" si="10"/>
        <v>3</v>
      </c>
      <c r="V28" s="2">
        <f t="shared" si="10"/>
        <v>6</v>
      </c>
      <c r="W28" s="2">
        <f t="shared" si="10"/>
        <v>4</v>
      </c>
      <c r="Y28" s="3">
        <f t="shared" si="6"/>
        <v>3183</v>
      </c>
      <c r="Z28" s="3">
        <f t="shared" si="6"/>
        <v>3183</v>
      </c>
      <c r="AA28" s="3">
        <f t="shared" si="6"/>
        <v>3006</v>
      </c>
      <c r="AB28" s="3">
        <f t="shared" si="6"/>
        <v>2694</v>
      </c>
      <c r="AC28" s="3">
        <f t="shared" si="7"/>
        <v>2694</v>
      </c>
      <c r="AD28" s="3">
        <f t="shared" si="7"/>
        <v>2694</v>
      </c>
      <c r="AE28" s="3">
        <f t="shared" si="7"/>
        <v>4000</v>
      </c>
      <c r="AF28" s="3">
        <f t="shared" si="7"/>
        <v>2694</v>
      </c>
    </row>
    <row r="29" spans="1:32" ht="15" customHeight="1" thickBot="1">
      <c r="A29" s="254" t="s">
        <v>26</v>
      </c>
      <c r="B29" s="255"/>
      <c r="C29" s="15"/>
      <c r="D29" s="16">
        <v>2351490</v>
      </c>
      <c r="E29" s="16">
        <v>2587740</v>
      </c>
      <c r="F29" s="16">
        <v>2714616</v>
      </c>
      <c r="G29" s="16">
        <v>2909188</v>
      </c>
      <c r="H29" s="254" t="s">
        <v>26</v>
      </c>
      <c r="I29" s="255"/>
      <c r="J29" s="15"/>
      <c r="K29" s="16">
        <v>1730195</v>
      </c>
      <c r="L29" s="16">
        <v>1736053</v>
      </c>
      <c r="M29" s="16">
        <v>1897964</v>
      </c>
      <c r="N29" s="16">
        <v>2104517</v>
      </c>
      <c r="P29" s="2">
        <f t="shared" si="9"/>
        <v>1490</v>
      </c>
      <c r="Q29" s="2">
        <f t="shared" si="9"/>
        <v>7740</v>
      </c>
      <c r="R29" s="2">
        <f t="shared" si="9"/>
        <v>4616</v>
      </c>
      <c r="S29" s="2">
        <f t="shared" si="9"/>
        <v>9188</v>
      </c>
      <c r="T29" s="2">
        <f t="shared" si="10"/>
        <v>195</v>
      </c>
      <c r="U29" s="2">
        <f t="shared" si="10"/>
        <v>6053</v>
      </c>
      <c r="V29" s="2">
        <f t="shared" si="10"/>
        <v>7964</v>
      </c>
      <c r="W29" s="2">
        <f t="shared" si="10"/>
        <v>4517</v>
      </c>
      <c r="Y29" s="3">
        <f t="shared" si="6"/>
        <v>1730195</v>
      </c>
      <c r="Z29" s="3">
        <f t="shared" si="6"/>
        <v>1736053</v>
      </c>
      <c r="AA29" s="3">
        <f t="shared" si="6"/>
        <v>1897964</v>
      </c>
      <c r="AB29" s="3">
        <f t="shared" si="6"/>
        <v>2104517</v>
      </c>
      <c r="AC29" s="3">
        <f t="shared" si="7"/>
        <v>2351490</v>
      </c>
      <c r="AD29" s="3">
        <f t="shared" si="7"/>
        <v>2587740</v>
      </c>
      <c r="AE29" s="3">
        <f t="shared" si="7"/>
        <v>2714616</v>
      </c>
      <c r="AF29" s="3">
        <f t="shared" si="7"/>
        <v>2909188</v>
      </c>
    </row>
    <row r="30" spans="1:32" ht="15" customHeight="1" thickBot="1">
      <c r="A30" s="254" t="s">
        <v>27</v>
      </c>
      <c r="B30" s="255"/>
      <c r="C30" s="15"/>
      <c r="D30" s="16">
        <v>1941953</v>
      </c>
      <c r="E30" s="16">
        <v>2172084</v>
      </c>
      <c r="F30" s="16">
        <v>2241372</v>
      </c>
      <c r="G30" s="16">
        <v>2421790</v>
      </c>
      <c r="H30" s="254" t="s">
        <v>27</v>
      </c>
      <c r="I30" s="255"/>
      <c r="J30" s="15"/>
      <c r="K30" s="16">
        <v>1329995</v>
      </c>
      <c r="L30" s="16">
        <v>1333576</v>
      </c>
      <c r="M30" s="16">
        <v>1505278</v>
      </c>
      <c r="N30" s="16">
        <v>1677037</v>
      </c>
      <c r="P30" s="2">
        <f t="shared" si="9"/>
        <v>1953</v>
      </c>
      <c r="Q30" s="2">
        <f t="shared" si="9"/>
        <v>2084</v>
      </c>
      <c r="R30" s="2">
        <f t="shared" si="9"/>
        <v>1372</v>
      </c>
      <c r="S30" s="2">
        <f t="shared" si="9"/>
        <v>1790</v>
      </c>
      <c r="T30" s="2">
        <f t="shared" si="10"/>
        <v>9995</v>
      </c>
      <c r="U30" s="2">
        <f t="shared" si="10"/>
        <v>3576</v>
      </c>
      <c r="V30" s="2">
        <f t="shared" si="10"/>
        <v>5278</v>
      </c>
      <c r="W30" s="2">
        <f t="shared" si="10"/>
        <v>7037</v>
      </c>
      <c r="Y30" s="3">
        <f t="shared" si="6"/>
        <v>1329995</v>
      </c>
      <c r="Z30" s="3">
        <f t="shared" si="6"/>
        <v>1333576</v>
      </c>
      <c r="AA30" s="3">
        <f t="shared" si="6"/>
        <v>1505278</v>
      </c>
      <c r="AB30" s="3">
        <f t="shared" si="6"/>
        <v>1677037</v>
      </c>
      <c r="AC30" s="3">
        <f t="shared" si="7"/>
        <v>1941953</v>
      </c>
      <c r="AD30" s="3">
        <f t="shared" si="7"/>
        <v>2172084</v>
      </c>
      <c r="AE30" s="3">
        <f t="shared" si="7"/>
        <v>2241372</v>
      </c>
      <c r="AF30" s="3">
        <f t="shared" si="7"/>
        <v>2421790</v>
      </c>
    </row>
    <row r="31" spans="1:32" ht="15" customHeight="1" thickBot="1">
      <c r="A31" s="244" t="s">
        <v>28</v>
      </c>
      <c r="B31" s="245"/>
      <c r="C31" s="15"/>
      <c r="D31" s="17">
        <v>787435</v>
      </c>
      <c r="E31" s="17">
        <v>918744</v>
      </c>
      <c r="F31" s="17">
        <v>912415</v>
      </c>
      <c r="G31" s="17">
        <v>974749</v>
      </c>
      <c r="H31" s="244" t="s">
        <v>28</v>
      </c>
      <c r="I31" s="245"/>
      <c r="J31" s="15"/>
      <c r="K31" s="17">
        <v>732139</v>
      </c>
      <c r="L31" s="17">
        <v>678927</v>
      </c>
      <c r="M31" s="17">
        <v>678573</v>
      </c>
      <c r="N31" s="17">
        <v>606867</v>
      </c>
      <c r="P31" s="2">
        <f t="shared" si="9"/>
        <v>435</v>
      </c>
      <c r="Q31" s="2">
        <f t="shared" si="9"/>
        <v>744</v>
      </c>
      <c r="R31" s="2">
        <f t="shared" si="9"/>
        <v>415</v>
      </c>
      <c r="S31" s="2">
        <f t="shared" si="9"/>
        <v>749</v>
      </c>
      <c r="T31" s="2">
        <f t="shared" si="10"/>
        <v>139</v>
      </c>
      <c r="U31" s="2">
        <f t="shared" si="10"/>
        <v>927</v>
      </c>
      <c r="V31" s="2">
        <f t="shared" si="10"/>
        <v>573</v>
      </c>
      <c r="W31" s="2">
        <f t="shared" si="10"/>
        <v>867</v>
      </c>
      <c r="Y31" s="3">
        <f t="shared" si="6"/>
        <v>732139</v>
      </c>
      <c r="Z31" s="3">
        <f t="shared" si="6"/>
        <v>678927</v>
      </c>
      <c r="AA31" s="3">
        <f t="shared" si="6"/>
        <v>678573</v>
      </c>
      <c r="AB31" s="3">
        <f t="shared" si="6"/>
        <v>606867</v>
      </c>
      <c r="AC31" s="3">
        <f t="shared" si="7"/>
        <v>787435</v>
      </c>
      <c r="AD31" s="3">
        <f t="shared" si="7"/>
        <v>918744</v>
      </c>
      <c r="AE31" s="3">
        <f t="shared" si="7"/>
        <v>912415</v>
      </c>
      <c r="AF31" s="3">
        <f t="shared" si="7"/>
        <v>974749</v>
      </c>
    </row>
    <row r="32" spans="1:32" ht="24" customHeight="1" thickBot="1">
      <c r="A32" s="244" t="s">
        <v>29</v>
      </c>
      <c r="B32" s="245"/>
      <c r="C32" s="15"/>
      <c r="D32" s="17">
        <v>1154518</v>
      </c>
      <c r="E32" s="17">
        <v>1253341</v>
      </c>
      <c r="F32" s="17">
        <v>1328957</v>
      </c>
      <c r="G32" s="17">
        <v>1447041</v>
      </c>
      <c r="H32" s="244" t="s">
        <v>29</v>
      </c>
      <c r="I32" s="245"/>
      <c r="J32" s="15"/>
      <c r="K32" s="17">
        <v>597856</v>
      </c>
      <c r="L32" s="17">
        <v>654649</v>
      </c>
      <c r="M32" s="17">
        <v>826705</v>
      </c>
      <c r="N32" s="17">
        <v>1070171</v>
      </c>
      <c r="P32" s="2">
        <f t="shared" si="9"/>
        <v>4518</v>
      </c>
      <c r="Q32" s="2">
        <f t="shared" si="9"/>
        <v>3341</v>
      </c>
      <c r="R32" s="2">
        <f t="shared" si="9"/>
        <v>8957</v>
      </c>
      <c r="S32" s="2">
        <f t="shared" si="9"/>
        <v>7041</v>
      </c>
      <c r="T32" s="2">
        <f t="shared" si="10"/>
        <v>856</v>
      </c>
      <c r="U32" s="2">
        <f t="shared" si="10"/>
        <v>649</v>
      </c>
      <c r="V32" s="2">
        <f t="shared" si="10"/>
        <v>705</v>
      </c>
      <c r="W32" s="2">
        <f t="shared" si="10"/>
        <v>171</v>
      </c>
      <c r="Y32" s="3">
        <f t="shared" si="6"/>
        <v>597856</v>
      </c>
      <c r="Z32" s="3">
        <f t="shared" si="6"/>
        <v>654649</v>
      </c>
      <c r="AA32" s="3">
        <f t="shared" si="6"/>
        <v>826705</v>
      </c>
      <c r="AB32" s="3">
        <f t="shared" si="6"/>
        <v>1070171</v>
      </c>
      <c r="AC32" s="3">
        <f t="shared" si="7"/>
        <v>1154518</v>
      </c>
      <c r="AD32" s="3">
        <f t="shared" si="7"/>
        <v>1253341</v>
      </c>
      <c r="AE32" s="3">
        <f t="shared" si="7"/>
        <v>1328957</v>
      </c>
      <c r="AF32" s="3">
        <f t="shared" si="7"/>
        <v>1447041</v>
      </c>
    </row>
    <row r="33" spans="1:32" ht="24" customHeight="1" thickBot="1">
      <c r="A33" s="254" t="s">
        <v>30</v>
      </c>
      <c r="B33" s="255"/>
      <c r="C33" s="15"/>
      <c r="D33" s="16">
        <v>409537</v>
      </c>
      <c r="E33" s="16">
        <v>415656</v>
      </c>
      <c r="F33" s="16">
        <v>473244</v>
      </c>
      <c r="G33" s="16">
        <v>487398</v>
      </c>
      <c r="H33" s="254" t="s">
        <v>30</v>
      </c>
      <c r="I33" s="255"/>
      <c r="J33" s="15"/>
      <c r="K33" s="16">
        <v>400199</v>
      </c>
      <c r="L33" s="16">
        <v>402477</v>
      </c>
      <c r="M33" s="16">
        <v>392686</v>
      </c>
      <c r="N33" s="16">
        <v>427480</v>
      </c>
      <c r="P33" s="2">
        <f t="shared" si="9"/>
        <v>537</v>
      </c>
      <c r="Q33" s="2">
        <f t="shared" si="9"/>
        <v>656</v>
      </c>
      <c r="R33" s="2">
        <f t="shared" si="9"/>
        <v>244</v>
      </c>
      <c r="S33" s="2">
        <f t="shared" si="9"/>
        <v>398</v>
      </c>
      <c r="T33" s="2">
        <f t="shared" si="10"/>
        <v>199</v>
      </c>
      <c r="U33" s="2">
        <f t="shared" si="10"/>
        <v>477</v>
      </c>
      <c r="V33" s="2">
        <f t="shared" si="10"/>
        <v>686</v>
      </c>
      <c r="W33" s="2">
        <f t="shared" si="10"/>
        <v>480</v>
      </c>
      <c r="Y33" s="3">
        <f t="shared" si="6"/>
        <v>400199</v>
      </c>
      <c r="Z33" s="3">
        <f t="shared" si="6"/>
        <v>402477</v>
      </c>
      <c r="AA33" s="3">
        <f t="shared" si="6"/>
        <v>392686</v>
      </c>
      <c r="AB33" s="3">
        <f t="shared" si="6"/>
        <v>427480</v>
      </c>
      <c r="AC33" s="3">
        <f t="shared" si="7"/>
        <v>409537</v>
      </c>
      <c r="AD33" s="3">
        <f t="shared" si="7"/>
        <v>415656</v>
      </c>
      <c r="AE33" s="3">
        <f t="shared" si="7"/>
        <v>473244</v>
      </c>
      <c r="AF33" s="3">
        <f t="shared" si="7"/>
        <v>487398</v>
      </c>
    </row>
    <row r="34" spans="1:32" ht="30" customHeight="1" thickBot="1">
      <c r="A34" s="244" t="s">
        <v>31</v>
      </c>
      <c r="B34" s="245"/>
      <c r="C34" s="15"/>
      <c r="D34" s="17">
        <v>369991</v>
      </c>
      <c r="E34" s="17">
        <v>369991</v>
      </c>
      <c r="F34" s="17">
        <v>369991</v>
      </c>
      <c r="G34" s="17">
        <v>369991</v>
      </c>
      <c r="H34" s="244" t="s">
        <v>31</v>
      </c>
      <c r="I34" s="245"/>
      <c r="J34" s="15"/>
      <c r="K34" s="17">
        <v>369991</v>
      </c>
      <c r="L34" s="17">
        <v>369991</v>
      </c>
      <c r="M34" s="17">
        <v>369991</v>
      </c>
      <c r="N34" s="17">
        <v>369991</v>
      </c>
      <c r="P34" s="2">
        <f t="shared" si="9"/>
        <v>991</v>
      </c>
      <c r="Q34" s="2">
        <f t="shared" si="9"/>
        <v>991</v>
      </c>
      <c r="R34" s="2">
        <f t="shared" si="9"/>
        <v>991</v>
      </c>
      <c r="S34" s="2">
        <f t="shared" si="9"/>
        <v>991</v>
      </c>
      <c r="T34" s="2">
        <f t="shared" si="10"/>
        <v>991</v>
      </c>
      <c r="U34" s="2">
        <f t="shared" si="10"/>
        <v>991</v>
      </c>
      <c r="V34" s="2">
        <f t="shared" si="10"/>
        <v>991</v>
      </c>
      <c r="W34" s="2">
        <f t="shared" si="10"/>
        <v>991</v>
      </c>
      <c r="Y34" s="3">
        <f t="shared" si="6"/>
        <v>369991</v>
      </c>
      <c r="Z34" s="3">
        <f t="shared" si="6"/>
        <v>369991</v>
      </c>
      <c r="AA34" s="3">
        <f t="shared" si="6"/>
        <v>369991</v>
      </c>
      <c r="AB34" s="3">
        <f t="shared" si="6"/>
        <v>369991</v>
      </c>
      <c r="AC34" s="3">
        <f t="shared" si="7"/>
        <v>369991</v>
      </c>
      <c r="AD34" s="3">
        <f t="shared" si="7"/>
        <v>369991</v>
      </c>
      <c r="AE34" s="3">
        <f t="shared" si="7"/>
        <v>369991</v>
      </c>
      <c r="AF34" s="3">
        <f t="shared" si="7"/>
        <v>369991</v>
      </c>
    </row>
    <row r="35" spans="1:32" ht="30" customHeight="1" thickBot="1">
      <c r="A35" s="244" t="s">
        <v>32</v>
      </c>
      <c r="B35" s="245"/>
      <c r="C35" s="15"/>
      <c r="D35" s="18">
        <v>-194</v>
      </c>
      <c r="E35" s="18">
        <v>-194</v>
      </c>
      <c r="F35" s="18">
        <v>-194</v>
      </c>
      <c r="G35" s="18">
        <v>-194</v>
      </c>
      <c r="H35" s="244" t="s">
        <v>32</v>
      </c>
      <c r="I35" s="245"/>
      <c r="J35" s="15"/>
      <c r="K35" s="18">
        <v>-194</v>
      </c>
      <c r="L35" s="18">
        <v>-194</v>
      </c>
      <c r="M35" s="18">
        <v>-194</v>
      </c>
      <c r="N35" s="18">
        <v>-194</v>
      </c>
      <c r="P35" s="2">
        <f t="shared" si="9"/>
        <v>4</v>
      </c>
      <c r="Q35" s="2">
        <f t="shared" si="9"/>
        <v>4</v>
      </c>
      <c r="R35" s="2">
        <f t="shared" si="9"/>
        <v>4</v>
      </c>
      <c r="S35" s="2">
        <f t="shared" si="9"/>
        <v>4</v>
      </c>
      <c r="T35" s="2">
        <f t="shared" si="10"/>
        <v>4</v>
      </c>
      <c r="U35" s="2">
        <f t="shared" si="10"/>
        <v>4</v>
      </c>
      <c r="V35" s="2">
        <f t="shared" si="10"/>
        <v>4</v>
      </c>
      <c r="W35" s="2">
        <f t="shared" si="10"/>
        <v>4</v>
      </c>
      <c r="Y35" s="3">
        <f t="shared" si="6"/>
        <v>-194</v>
      </c>
      <c r="Z35" s="3">
        <f t="shared" si="6"/>
        <v>-194</v>
      </c>
      <c r="AA35" s="3">
        <f t="shared" si="6"/>
        <v>-194</v>
      </c>
      <c r="AB35" s="3">
        <f t="shared" si="6"/>
        <v>-194</v>
      </c>
      <c r="AC35" s="3">
        <f t="shared" si="7"/>
        <v>-194</v>
      </c>
      <c r="AD35" s="3">
        <f t="shared" si="7"/>
        <v>-194</v>
      </c>
      <c r="AE35" s="3">
        <f t="shared" si="7"/>
        <v>-194</v>
      </c>
      <c r="AF35" s="3">
        <f t="shared" si="7"/>
        <v>-194</v>
      </c>
    </row>
    <row r="36" spans="1:32" ht="36" customHeight="1" thickBot="1">
      <c r="A36" s="244" t="s">
        <v>33</v>
      </c>
      <c r="B36" s="245"/>
      <c r="C36" s="15"/>
      <c r="D36" s="17">
        <v>15698</v>
      </c>
      <c r="E36" s="17">
        <v>21817</v>
      </c>
      <c r="F36" s="17">
        <v>79405</v>
      </c>
      <c r="G36" s="17">
        <v>93559</v>
      </c>
      <c r="H36" s="244" t="s">
        <v>33</v>
      </c>
      <c r="I36" s="245"/>
      <c r="J36" s="15"/>
      <c r="K36" s="17">
        <v>17366</v>
      </c>
      <c r="L36" s="17">
        <v>19644</v>
      </c>
      <c r="M36" s="18"/>
      <c r="N36" s="17">
        <v>44646</v>
      </c>
      <c r="P36" s="2">
        <f t="shared" si="9"/>
        <v>98</v>
      </c>
      <c r="Q36" s="2">
        <f t="shared" si="9"/>
        <v>17</v>
      </c>
      <c r="R36" s="2">
        <f t="shared" si="9"/>
        <v>5</v>
      </c>
      <c r="S36" s="2">
        <f t="shared" si="9"/>
        <v>59</v>
      </c>
      <c r="T36" s="2">
        <f t="shared" si="10"/>
        <v>66</v>
      </c>
      <c r="U36" s="2">
        <f t="shared" si="10"/>
        <v>44</v>
      </c>
      <c r="V36" s="2" t="e">
        <f t="shared" si="10"/>
        <v>#VALUE!</v>
      </c>
      <c r="W36" s="2">
        <f t="shared" si="10"/>
        <v>46</v>
      </c>
      <c r="Y36" s="3">
        <f t="shared" si="6"/>
        <v>17366</v>
      </c>
      <c r="Z36" s="3">
        <f t="shared" si="6"/>
        <v>19644</v>
      </c>
      <c r="AA36" s="3">
        <f t="shared" si="6"/>
        <v>0</v>
      </c>
      <c r="AB36" s="3">
        <f t="shared" si="6"/>
        <v>44646</v>
      </c>
      <c r="AC36" s="3">
        <f t="shared" si="7"/>
        <v>15698</v>
      </c>
      <c r="AD36" s="3">
        <f t="shared" si="7"/>
        <v>21817</v>
      </c>
      <c r="AE36" s="3">
        <f t="shared" si="7"/>
        <v>79405</v>
      </c>
      <c r="AF36" s="3">
        <f t="shared" si="7"/>
        <v>93559</v>
      </c>
    </row>
    <row r="37" spans="1:32" ht="30" customHeight="1" thickBot="1">
      <c r="A37" s="254" t="s">
        <v>34</v>
      </c>
      <c r="B37" s="255"/>
      <c r="C37" s="15"/>
      <c r="D37" s="19"/>
      <c r="E37" s="19"/>
      <c r="F37" s="19"/>
      <c r="G37" s="19"/>
      <c r="H37" s="254" t="s">
        <v>34</v>
      </c>
      <c r="I37" s="255"/>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54" t="s">
        <v>35</v>
      </c>
      <c r="B38" s="255"/>
      <c r="C38" s="15"/>
      <c r="D38" s="16">
        <v>2351490</v>
      </c>
      <c r="E38" s="16">
        <v>2587740</v>
      </c>
      <c r="F38" s="16">
        <v>2714616</v>
      </c>
      <c r="G38" s="16">
        <v>2909188</v>
      </c>
      <c r="H38" s="254" t="s">
        <v>35</v>
      </c>
      <c r="I38" s="255"/>
      <c r="J38" s="15"/>
      <c r="K38" s="16">
        <v>1730195</v>
      </c>
      <c r="L38" s="16">
        <v>1736053</v>
      </c>
      <c r="M38" s="16">
        <v>1897964</v>
      </c>
      <c r="N38" s="16">
        <v>2104517</v>
      </c>
      <c r="P38" s="2">
        <f t="shared" si="9"/>
        <v>1490</v>
      </c>
      <c r="Q38" s="2">
        <f t="shared" si="9"/>
        <v>7740</v>
      </c>
      <c r="R38" s="2">
        <f t="shared" si="9"/>
        <v>4616</v>
      </c>
      <c r="S38" s="2">
        <f t="shared" si="9"/>
        <v>9188</v>
      </c>
      <c r="T38" s="2">
        <f t="shared" si="10"/>
        <v>195</v>
      </c>
      <c r="U38" s="2">
        <f t="shared" si="10"/>
        <v>6053</v>
      </c>
      <c r="V38" s="2">
        <f t="shared" si="10"/>
        <v>7964</v>
      </c>
      <c r="W38" s="2">
        <f t="shared" si="10"/>
        <v>4517</v>
      </c>
      <c r="Y38" s="3">
        <f t="shared" si="6"/>
        <v>1730195</v>
      </c>
      <c r="Z38" s="3">
        <f t="shared" si="6"/>
        <v>1736053</v>
      </c>
      <c r="AA38" s="3">
        <f t="shared" si="6"/>
        <v>1897964</v>
      </c>
      <c r="AB38" s="3">
        <f t="shared" si="6"/>
        <v>2104517</v>
      </c>
      <c r="AC38" s="3">
        <f t="shared" si="7"/>
        <v>2351490</v>
      </c>
      <c r="AD38" s="3">
        <f t="shared" si="7"/>
        <v>2587740</v>
      </c>
      <c r="AE38" s="3">
        <f t="shared" si="7"/>
        <v>2714616</v>
      </c>
      <c r="AF38" s="3">
        <f t="shared" si="7"/>
        <v>2909188</v>
      </c>
    </row>
    <row r="39" spans="1:32" ht="15" customHeight="1" thickBot="1">
      <c r="A39" t="s">
        <v>1720</v>
      </c>
      <c r="B39"/>
      <c r="C39"/>
      <c r="D39"/>
      <c r="E39"/>
      <c r="F39"/>
      <c r="G39"/>
      <c r="H39" t="s">
        <v>1721</v>
      </c>
      <c r="I39"/>
      <c r="J39"/>
      <c r="K39"/>
      <c r="L39"/>
      <c r="M39"/>
      <c r="N39"/>
    </row>
    <row r="40" spans="1:32" ht="48" customHeight="1" thickBot="1">
      <c r="A40" s="244" t="s">
        <v>1684</v>
      </c>
      <c r="B40" s="245"/>
      <c r="C40" s="15"/>
      <c r="D40" s="17">
        <v>6043779</v>
      </c>
      <c r="E40" s="17">
        <v>6159482</v>
      </c>
      <c r="F40" s="17">
        <v>6374190</v>
      </c>
      <c r="G40" s="17">
        <v>6543949</v>
      </c>
      <c r="H40" s="244" t="s">
        <v>1684</v>
      </c>
      <c r="I40" s="245"/>
      <c r="J40" s="15"/>
      <c r="K40" s="17">
        <v>5220288</v>
      </c>
      <c r="L40" s="17">
        <v>5517077</v>
      </c>
      <c r="M40" s="17">
        <v>5609631</v>
      </c>
      <c r="N40" s="17">
        <v>5921291</v>
      </c>
    </row>
    <row r="41" spans="1:32" ht="15.75" thickBot="1">
      <c r="A41" s="244" t="s">
        <v>34</v>
      </c>
      <c r="B41" s="245"/>
      <c r="C41" s="15"/>
      <c r="D41" s="18"/>
      <c r="E41" s="18"/>
      <c r="F41" s="18"/>
      <c r="G41" s="18"/>
      <c r="H41" s="244" t="s">
        <v>34</v>
      </c>
      <c r="I41" s="245"/>
      <c r="J41" s="15"/>
      <c r="K41" s="18"/>
      <c r="L41" s="18"/>
      <c r="M41" s="18"/>
      <c r="N41" s="18"/>
    </row>
    <row r="42" spans="1:32" ht="24" customHeight="1" thickBot="1">
      <c r="A42" s="254" t="s">
        <v>1685</v>
      </c>
      <c r="B42" s="255"/>
      <c r="C42" s="15"/>
      <c r="D42" s="16">
        <v>84225125</v>
      </c>
      <c r="E42" s="16">
        <v>85856027</v>
      </c>
      <c r="F42" s="16">
        <v>91782338</v>
      </c>
      <c r="G42" s="16">
        <v>87154013</v>
      </c>
      <c r="H42" s="254" t="s">
        <v>1685</v>
      </c>
      <c r="I42" s="255"/>
      <c r="J42" s="15"/>
      <c r="K42" s="16">
        <v>64688803</v>
      </c>
      <c r="L42" s="16">
        <v>66902091</v>
      </c>
      <c r="M42" s="16">
        <v>68465072</v>
      </c>
      <c r="N42" s="16">
        <v>79519844</v>
      </c>
    </row>
    <row r="43" spans="1:32">
      <c r="A43" s="21" t="s">
        <v>1686</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144</vt:i4>
      </vt:variant>
      <vt:variant>
        <vt:lpstr>Named Ranges</vt:lpstr>
      </vt:variant>
      <vt:variant>
        <vt:i4>1</vt:i4>
      </vt:variant>
    </vt:vector>
  </HeadingPairs>
  <TitlesOfParts>
    <vt:vector size="145" baseType="lpstr">
      <vt:lpstr>DM Đầu Tư</vt:lpstr>
      <vt:lpstr>Tổng hợp</vt:lpstr>
      <vt:lpstr>VTO</vt:lpstr>
      <vt:lpstr>Input yearly VTO</vt:lpstr>
      <vt:lpstr>Input quaterly VTO</vt:lpstr>
      <vt:lpstr>VCA</vt:lpstr>
      <vt:lpstr>Input yearly VCA</vt:lpstr>
      <vt:lpstr>Input quaterly VCA</vt:lpstr>
      <vt:lpstr>PNJ</vt:lpstr>
      <vt:lpstr>Input yearly PNJ</vt:lpstr>
      <vt:lpstr>Input quaterly PNJ</vt:lpstr>
      <vt:lpstr>PVT</vt:lpstr>
      <vt:lpstr>Input yearly PVT</vt:lpstr>
      <vt:lpstr>Input quaterly PVT</vt:lpstr>
      <vt:lpstr>TTB</vt:lpstr>
      <vt:lpstr>Input yearly TTB</vt:lpstr>
      <vt:lpstr>Input quaterly TTB</vt:lpstr>
      <vt:lpstr>TNI</vt:lpstr>
      <vt:lpstr>Input yearly TNI</vt:lpstr>
      <vt:lpstr>Input quaterly TNI</vt:lpstr>
      <vt:lpstr>TNG</vt:lpstr>
      <vt:lpstr>Input yearly TNG</vt:lpstr>
      <vt:lpstr>Input quaterly TNG</vt:lpstr>
      <vt:lpstr>TDC</vt:lpstr>
      <vt:lpstr>Input yearly TDC</vt:lpstr>
      <vt:lpstr>Input quaterly TDC</vt:lpstr>
      <vt:lpstr>SFG</vt:lpstr>
      <vt:lpstr>Input yearly SFG</vt:lpstr>
      <vt:lpstr>Input quaterly SFG </vt:lpstr>
      <vt:lpstr>SAM</vt:lpstr>
      <vt:lpstr>Input yearly SAM</vt:lpstr>
      <vt:lpstr>Input quaterly SAM</vt:lpstr>
      <vt:lpstr>SCR</vt:lpstr>
      <vt:lpstr>Input yearly SCR</vt:lpstr>
      <vt:lpstr>Input quaterly SCR</vt:lpstr>
      <vt:lpstr>VHC</vt:lpstr>
      <vt:lpstr>Input yearly VHC</vt:lpstr>
      <vt:lpstr>Input quaterly VHC</vt:lpstr>
      <vt:lpstr>VIC</vt:lpstr>
      <vt:lpstr>Input yearly VIC</vt:lpstr>
      <vt:lpstr>Input quaterly VIC</vt:lpstr>
      <vt:lpstr>VNE</vt:lpstr>
      <vt:lpstr>Input yearly VNE</vt:lpstr>
      <vt:lpstr>Input quaterly VNE</vt:lpstr>
      <vt:lpstr>VNG</vt:lpstr>
      <vt:lpstr>Input yearly VNG</vt:lpstr>
      <vt:lpstr>Input quaterly VNG</vt:lpstr>
      <vt:lpstr>VPH</vt:lpstr>
      <vt:lpstr>Input yearly VPH</vt:lpstr>
      <vt:lpstr>Input quaterly VPH</vt:lpstr>
      <vt:lpstr>VRC</vt:lpstr>
      <vt:lpstr>Input yearly VRC</vt:lpstr>
      <vt:lpstr>Input quaterly VRC</vt:lpstr>
      <vt:lpstr>VSH</vt:lpstr>
      <vt:lpstr>Input yearly VSH</vt:lpstr>
      <vt:lpstr>Input quaterly VSH</vt:lpstr>
      <vt:lpstr>NTL</vt:lpstr>
      <vt:lpstr>Input yearly NTL</vt:lpstr>
      <vt:lpstr>Input quaterly NTL</vt:lpstr>
      <vt:lpstr>PHR</vt:lpstr>
      <vt:lpstr>Input yearly PHR</vt:lpstr>
      <vt:lpstr>Input quaterly PHR</vt:lpstr>
      <vt:lpstr>PHC</vt:lpstr>
      <vt:lpstr>Input yearly PHC</vt:lpstr>
      <vt:lpstr>Input quaterly PHC</vt:lpstr>
      <vt:lpstr>PAN</vt:lpstr>
      <vt:lpstr>Input yearly PAN</vt:lpstr>
      <vt:lpstr>Input quaterly PAN</vt:lpstr>
      <vt:lpstr>PVB</vt:lpstr>
      <vt:lpstr>Input yearly PVB</vt:lpstr>
      <vt:lpstr>Input quaterly PVB</vt:lpstr>
      <vt:lpstr>NLG</vt:lpstr>
      <vt:lpstr>Input yearly NLG</vt:lpstr>
      <vt:lpstr>Input quaterly NLG</vt:lpstr>
      <vt:lpstr>NDX</vt:lpstr>
      <vt:lpstr>Input yearly NDX</vt:lpstr>
      <vt:lpstr>Input quaterly NDX</vt:lpstr>
      <vt:lpstr>Buying&amp;selling checklist</vt:lpstr>
      <vt:lpstr>ACV</vt:lpstr>
      <vt:lpstr>Input yearly ACV</vt:lpstr>
      <vt:lpstr>Input quaterly ACV</vt:lpstr>
      <vt:lpstr>ANV</vt:lpstr>
      <vt:lpstr>Input yearly ANV</vt:lpstr>
      <vt:lpstr>Input quaterly ANV</vt:lpstr>
      <vt:lpstr>ASM</vt:lpstr>
      <vt:lpstr>Input yearly ASM</vt:lpstr>
      <vt:lpstr>Input quaterly ASM</vt:lpstr>
      <vt:lpstr>CAV</vt:lpstr>
      <vt:lpstr>Input yearly CAV</vt:lpstr>
      <vt:lpstr>Input quaterly CAV</vt:lpstr>
      <vt:lpstr>CCL</vt:lpstr>
      <vt:lpstr>Input yearly CCL</vt:lpstr>
      <vt:lpstr>Input quaterly CCL</vt:lpstr>
      <vt:lpstr>CSV</vt:lpstr>
      <vt:lpstr>Input yearly CSV</vt:lpstr>
      <vt:lpstr>Input quaterly CSV</vt:lpstr>
      <vt:lpstr>DDV</vt:lpstr>
      <vt:lpstr>Input yearly DDV</vt:lpstr>
      <vt:lpstr>Input quaterly DDV</vt:lpstr>
      <vt:lpstr>DIG</vt:lpstr>
      <vt:lpstr>Input yearly DIG</vt:lpstr>
      <vt:lpstr>Input quaterly DIG</vt:lpstr>
      <vt:lpstr>DXG</vt:lpstr>
      <vt:lpstr>Input yearly DXG</vt:lpstr>
      <vt:lpstr>Input quaterly DXG</vt:lpstr>
      <vt:lpstr>FMC</vt:lpstr>
      <vt:lpstr>Input yearly FMC</vt:lpstr>
      <vt:lpstr>Input quaterly FMC</vt:lpstr>
      <vt:lpstr>GAS</vt:lpstr>
      <vt:lpstr>Sheet1</vt:lpstr>
      <vt:lpstr>Input yearly GAS</vt:lpstr>
      <vt:lpstr>Input quaterly GAS</vt:lpstr>
      <vt:lpstr>GIL</vt:lpstr>
      <vt:lpstr>Input yearly GIL</vt:lpstr>
      <vt:lpstr>Input quaterly GIL</vt:lpstr>
      <vt:lpstr>HDC</vt:lpstr>
      <vt:lpstr>Input yearly HDC</vt:lpstr>
      <vt:lpstr>Input quaterly HDC</vt:lpstr>
      <vt:lpstr>HLD</vt:lpstr>
      <vt:lpstr>Input yearly HLD</vt:lpstr>
      <vt:lpstr>Input quaterly HLD</vt:lpstr>
      <vt:lpstr>HVN</vt:lpstr>
      <vt:lpstr>Input yearly HVN</vt:lpstr>
      <vt:lpstr>Input quaterly HVN</vt:lpstr>
      <vt:lpstr>IDI</vt:lpstr>
      <vt:lpstr>Input yearly IDI</vt:lpstr>
      <vt:lpstr>Input quaterly IDI</vt:lpstr>
      <vt:lpstr>IJC</vt:lpstr>
      <vt:lpstr>Input yearly IJC</vt:lpstr>
      <vt:lpstr>Input quaterly IJC</vt:lpstr>
      <vt:lpstr>KBC</vt:lpstr>
      <vt:lpstr>Input yearly KBC</vt:lpstr>
      <vt:lpstr>Input quaterly KBC</vt:lpstr>
      <vt:lpstr>LCG</vt:lpstr>
      <vt:lpstr>Input yearly LCG</vt:lpstr>
      <vt:lpstr>Input quaterly LCG</vt:lpstr>
      <vt:lpstr>LHG</vt:lpstr>
      <vt:lpstr>Input yearly LHG</vt:lpstr>
      <vt:lpstr>Input quaterly LHG</vt:lpstr>
      <vt:lpstr>MSR</vt:lpstr>
      <vt:lpstr>Input yearly MSR</vt:lpstr>
      <vt:lpstr>Input quaterly MSR</vt:lpstr>
      <vt:lpstr>Input yearly NBC</vt:lpstr>
      <vt:lpstr>Input quaterly NBC</vt:lpstr>
      <vt:lpstr>Sheet1!stockonline.php?stcid_all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khuongpc</cp:lastModifiedBy>
  <dcterms:created xsi:type="dcterms:W3CDTF">2013-11-14T01:32:30Z</dcterms:created>
  <dcterms:modified xsi:type="dcterms:W3CDTF">2018-07-23T14:13:07Z</dcterms:modified>
</cp:coreProperties>
</file>